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slicers/slicer4.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harts/chart13.xml" ContentType="application/vnd.openxmlformats-officedocument.drawingml.chart+xml"/>
  <Override PartName="/xl/drawings/drawing7.xml" ContentType="application/vnd.openxmlformats-officedocument.drawing+xml"/>
  <Override PartName="/xl/comments1.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tables/table6.xml" ContentType="application/vnd.openxmlformats-officedocument.spreadsheetml.table+xml"/>
  <Override PartName="/xl/drawings/drawing10.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ctrlProps/ctrlProp5.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defaultThemeVersion="124226"/>
  <mc:AlternateContent xmlns:mc="http://schemas.openxmlformats.org/markup-compatibility/2006">
    <mc:Choice Requires="x15">
      <x15ac:absPath xmlns:x15ac="http://schemas.microsoft.com/office/spreadsheetml/2010/11/ac" url="C:\Users\usv5na\Documents\"/>
    </mc:Choice>
  </mc:AlternateContent>
  <bookViews>
    <workbookView xWindow="0" yWindow="0" windowWidth="20490" windowHeight="7665" tabRatio="856" firstSheet="1" activeTab="11"/>
  </bookViews>
  <sheets>
    <sheet name="CUSTOMER SHOP AND INWARDING" sheetId="5" r:id="rId1"/>
    <sheet name="OPL'19" sheetId="37" r:id="rId2"/>
    <sheet name="Dashboard" sheetId="41" r:id="rId3"/>
    <sheet name="Lead Time Series" sheetId="47" r:id="rId4"/>
    <sheet name="8D Score" sheetId="50" state="hidden" r:id="rId5"/>
    <sheet name="flow charts" sheetId="36" state="hidden" r:id="rId6"/>
    <sheet name="Sheet1" sheetId="42" state="hidden" r:id="rId7"/>
    <sheet name="Analysis Sheet " sheetId="35" r:id="rId8"/>
    <sheet name="Latest_Q2_List_NaP" sheetId="51" r:id="rId9"/>
    <sheet name="Digital Heijunka " sheetId="60" r:id="rId10"/>
    <sheet name="flow charts (2)" sheetId="61" r:id="rId11"/>
    <sheet name="Emails ID" sheetId="62" r:id="rId12"/>
    <sheet name="Sheet2" sheetId="43" state="hidden" r:id="rId13"/>
    <sheet name="EDITABLE" sheetId="38" state="hidden"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g" localSheetId="9">#REF!</definedName>
    <definedName name="\g" localSheetId="13">#REF!</definedName>
    <definedName name="\g">#REF!</definedName>
    <definedName name="\o" localSheetId="9">#REF!</definedName>
    <definedName name="\o" localSheetId="13">#REF!</definedName>
    <definedName name="\o">#REF!</definedName>
    <definedName name="\p" localSheetId="9">#REF!</definedName>
    <definedName name="\p" localSheetId="13">#REF!</definedName>
    <definedName name="\p">#REF!</definedName>
    <definedName name="\s" localSheetId="9">#REF!</definedName>
    <definedName name="\s" localSheetId="13">#REF!</definedName>
    <definedName name="\s">#REF!</definedName>
    <definedName name="\u" localSheetId="9">#REF!</definedName>
    <definedName name="\u" localSheetId="13">#REF!</definedName>
    <definedName name="\u">#REF!</definedName>
    <definedName name="_">#REF!</definedName>
    <definedName name="__123Graph_A" hidden="1">'[1]PROCESS CAP'!$P$86:$P$97</definedName>
    <definedName name="__123Graph_X" hidden="1">'[1]PROCESS CAP'!$J$86:$J$96</definedName>
    <definedName name="__nr1" localSheetId="9">'[2]!! Don''t change'!#REF!</definedName>
    <definedName name="__nr1" localSheetId="13">'[2]!! Don''t change'!#REF!</definedName>
    <definedName name="__nr1">'[2]!! Don''t change'!#REF!</definedName>
    <definedName name="__nr10" localSheetId="9">'[2]!! Don''t change'!#REF!</definedName>
    <definedName name="__nr10" localSheetId="13">'[2]!! Don''t change'!#REF!</definedName>
    <definedName name="__nr10">'[2]!! Don''t change'!#REF!</definedName>
    <definedName name="__nr100" localSheetId="9">'[2]!! Don''t change'!#REF!</definedName>
    <definedName name="__nr100" localSheetId="13">'[2]!! Don''t change'!#REF!</definedName>
    <definedName name="__nr100">'[2]!! Don''t change'!#REF!</definedName>
    <definedName name="__nr11" localSheetId="9">'[2]!! Don''t change'!#REF!</definedName>
    <definedName name="__nr11" localSheetId="13">'[2]!! Don''t change'!#REF!</definedName>
    <definedName name="__nr11">'[2]!! Don''t change'!#REF!</definedName>
    <definedName name="__nr111" localSheetId="9">'[2]!! Don''t change'!#REF!</definedName>
    <definedName name="__nr111" localSheetId="13">'[2]!! Don''t change'!#REF!</definedName>
    <definedName name="__nr111">'[2]!! Don''t change'!#REF!</definedName>
    <definedName name="__nr12" localSheetId="9">'[2]!! Don''t change'!#REF!</definedName>
    <definedName name="__nr12" localSheetId="13">'[2]!! Don''t change'!#REF!</definedName>
    <definedName name="__nr12">'[2]!! Don''t change'!#REF!</definedName>
    <definedName name="__nr123" localSheetId="9">'[2]!! Don''t change'!#REF!</definedName>
    <definedName name="__nr123" localSheetId="13">'[2]!! Don''t change'!#REF!</definedName>
    <definedName name="__nr123">'[2]!! Don''t change'!#REF!</definedName>
    <definedName name="__nr13" localSheetId="9">'[2]!! Don''t change'!#REF!</definedName>
    <definedName name="__nr13" localSheetId="13">'[2]!! Don''t change'!#REF!</definedName>
    <definedName name="__nr13">'[2]!! Don''t change'!#REF!</definedName>
    <definedName name="__nr14" localSheetId="9">'[2]!! Don''t change'!#REF!</definedName>
    <definedName name="__nr14" localSheetId="13">'[2]!! Don''t change'!#REF!</definedName>
    <definedName name="__nr14">'[2]!! Don''t change'!#REF!</definedName>
    <definedName name="__nr15" localSheetId="9">'[2]!! Don''t change'!#REF!</definedName>
    <definedName name="__nr15" localSheetId="13">'[2]!! Don''t change'!#REF!</definedName>
    <definedName name="__nr15">'[2]!! Don''t change'!#REF!</definedName>
    <definedName name="__nr16" localSheetId="9">'[2]!! Don''t change'!#REF!</definedName>
    <definedName name="__nr16" localSheetId="13">'[2]!! Don''t change'!#REF!</definedName>
    <definedName name="__nr16">'[2]!! Don''t change'!#REF!</definedName>
    <definedName name="__nr17" localSheetId="9">'[2]!! Don''t change'!#REF!</definedName>
    <definedName name="__nr17" localSheetId="13">'[2]!! Don''t change'!#REF!</definedName>
    <definedName name="__nr17">'[2]!! Don''t change'!#REF!</definedName>
    <definedName name="__nr18" localSheetId="9">'[2]!! Don''t change'!#REF!</definedName>
    <definedName name="__nr18" localSheetId="13">'[2]!! Don''t change'!#REF!</definedName>
    <definedName name="__nr18">'[2]!! Don''t change'!#REF!</definedName>
    <definedName name="__nr19" localSheetId="9">'[2]!! Don''t change'!#REF!</definedName>
    <definedName name="__nr19" localSheetId="13">'[2]!! Don''t change'!#REF!</definedName>
    <definedName name="__nr19">'[2]!! Don''t change'!#REF!</definedName>
    <definedName name="__nr2" localSheetId="9">'[2]!! Don''t change'!#REF!</definedName>
    <definedName name="__nr2" localSheetId="13">'[2]!! Don''t change'!#REF!</definedName>
    <definedName name="__nr2">'[2]!! Don''t change'!#REF!</definedName>
    <definedName name="__nr20" localSheetId="9">'[2]!! Don''t change'!#REF!</definedName>
    <definedName name="__nr20" localSheetId="13">'[2]!! Don''t change'!#REF!</definedName>
    <definedName name="__nr20">'[2]!! Don''t change'!#REF!</definedName>
    <definedName name="__nr200" localSheetId="9">'[2]!! Don''t change'!#REF!</definedName>
    <definedName name="__nr200" localSheetId="13">'[2]!! Don''t change'!#REF!</definedName>
    <definedName name="__nr200">'[2]!! Don''t change'!#REF!</definedName>
    <definedName name="__nr21" localSheetId="9">'[2]!! Don''t change'!#REF!</definedName>
    <definedName name="__nr21" localSheetId="13">'[2]!! Don''t change'!#REF!</definedName>
    <definedName name="__nr21">'[2]!! Don''t change'!#REF!</definedName>
    <definedName name="__nr22" localSheetId="9">'[2]!! Don''t change'!#REF!</definedName>
    <definedName name="__nr22" localSheetId="13">'[2]!! Don''t change'!#REF!</definedName>
    <definedName name="__nr22">'[2]!! Don''t change'!#REF!</definedName>
    <definedName name="__nr222" localSheetId="9">'[2]!! Don''t change'!#REF!</definedName>
    <definedName name="__nr222" localSheetId="13">'[2]!! Don''t change'!#REF!</definedName>
    <definedName name="__nr222">'[2]!! Don''t change'!#REF!</definedName>
    <definedName name="__nr23" localSheetId="9">'[2]!! Don''t change'!#REF!</definedName>
    <definedName name="__nr23" localSheetId="13">'[2]!! Don''t change'!#REF!</definedName>
    <definedName name="__nr23">'[2]!! Don''t change'!#REF!</definedName>
    <definedName name="__nr234" localSheetId="9">'[2]!! Don''t change'!#REF!</definedName>
    <definedName name="__nr234" localSheetId="13">'[2]!! Don''t change'!#REF!</definedName>
    <definedName name="__nr234">'[2]!! Don''t change'!#REF!</definedName>
    <definedName name="__nr24" localSheetId="9">'[2]!! Don''t change'!#REF!</definedName>
    <definedName name="__nr24" localSheetId="13">'[2]!! Don''t change'!#REF!</definedName>
    <definedName name="__nr24">'[2]!! Don''t change'!#REF!</definedName>
    <definedName name="__nr3" localSheetId="9">'[2]!! Don''t change'!#REF!</definedName>
    <definedName name="__nr3" localSheetId="13">'[2]!! Don''t change'!#REF!</definedName>
    <definedName name="__nr3">'[2]!! Don''t change'!#REF!</definedName>
    <definedName name="__nr300" localSheetId="9">'[2]!! Don''t change'!#REF!</definedName>
    <definedName name="__nr300" localSheetId="13">'[2]!! Don''t change'!#REF!</definedName>
    <definedName name="__nr300">'[2]!! Don''t change'!#REF!</definedName>
    <definedName name="__nr333" localSheetId="9">'[2]!! Don''t change'!#REF!</definedName>
    <definedName name="__nr333" localSheetId="13">'[2]!! Don''t change'!#REF!</definedName>
    <definedName name="__nr333">'[2]!! Don''t change'!#REF!</definedName>
    <definedName name="__nr345" localSheetId="9">'[2]!! Don''t change'!#REF!</definedName>
    <definedName name="__nr345" localSheetId="13">'[2]!! Don''t change'!#REF!</definedName>
    <definedName name="__nr345">'[2]!! Don''t change'!#REF!</definedName>
    <definedName name="__nr4" localSheetId="9">'[2]!! Don''t change'!#REF!</definedName>
    <definedName name="__nr4" localSheetId="13">'[2]!! Don''t change'!#REF!</definedName>
    <definedName name="__nr4">'[2]!! Don''t change'!#REF!</definedName>
    <definedName name="__nr400" localSheetId="9">'[2]!! Don''t change'!#REF!</definedName>
    <definedName name="__nr400" localSheetId="13">'[2]!! Don''t change'!#REF!</definedName>
    <definedName name="__nr400">'[2]!! Don''t change'!#REF!</definedName>
    <definedName name="__nr444" localSheetId="9">'[2]!! Don''t change'!#REF!</definedName>
    <definedName name="__nr444" localSheetId="13">'[2]!! Don''t change'!#REF!</definedName>
    <definedName name="__nr444">'[2]!! Don''t change'!#REF!</definedName>
    <definedName name="__nr5" localSheetId="9">'[2]!! Don''t change'!#REF!</definedName>
    <definedName name="__nr5" localSheetId="13">'[2]!! Don''t change'!#REF!</definedName>
    <definedName name="__nr5">'[2]!! Don''t change'!#REF!</definedName>
    <definedName name="__nr500" localSheetId="9">'[2]!! Don''t change'!#REF!</definedName>
    <definedName name="__nr500" localSheetId="13">'[2]!! Don''t change'!#REF!</definedName>
    <definedName name="__nr500">'[2]!! Don''t change'!#REF!</definedName>
    <definedName name="__nr555" localSheetId="9">'[2]!! Don''t change'!#REF!</definedName>
    <definedName name="__nr555" localSheetId="13">'[2]!! Don''t change'!#REF!</definedName>
    <definedName name="__nr555">'[2]!! Don''t change'!#REF!</definedName>
    <definedName name="__nr6" localSheetId="9">'[2]!! Don''t change'!#REF!</definedName>
    <definedName name="__nr6" localSheetId="13">'[2]!! Don''t change'!#REF!</definedName>
    <definedName name="__nr6">'[2]!! Don''t change'!#REF!</definedName>
    <definedName name="__nr666" localSheetId="9">'[2]!! Don''t change'!#REF!</definedName>
    <definedName name="__nr666" localSheetId="13">'[2]!! Don''t change'!#REF!</definedName>
    <definedName name="__nr666">'[2]!! Don''t change'!#REF!</definedName>
    <definedName name="__nr7" localSheetId="9">'[2]!! Don''t change'!#REF!</definedName>
    <definedName name="__nr7" localSheetId="13">'[2]!! Don''t change'!#REF!</definedName>
    <definedName name="__nr7">'[2]!! Don''t change'!#REF!</definedName>
    <definedName name="__nr777" localSheetId="9">'[2]!! Don''t change'!#REF!</definedName>
    <definedName name="__nr777" localSheetId="13">'[2]!! Don''t change'!#REF!</definedName>
    <definedName name="__nr777">'[2]!! Don''t change'!#REF!</definedName>
    <definedName name="__nr8" localSheetId="9">'[2]!! Don''t change'!#REF!</definedName>
    <definedName name="__nr8" localSheetId="13">'[2]!! Don''t change'!#REF!</definedName>
    <definedName name="__nr8">'[2]!! Don''t change'!#REF!</definedName>
    <definedName name="__nr9" localSheetId="9">'[2]!! Don''t change'!#REF!</definedName>
    <definedName name="__nr9" localSheetId="13">'[2]!! Don''t change'!#REF!</definedName>
    <definedName name="__nr9">'[2]!! Don''t change'!#REF!</definedName>
    <definedName name="__nr999" localSheetId="9">'[2]SA1 - Process information'!#REF!</definedName>
    <definedName name="__nr999" localSheetId="13">'[2]SA1 - Process information'!#REF!</definedName>
    <definedName name="__nr999">'[2]SA1 - Process information'!#REF!</definedName>
    <definedName name="__RRC57">'[2]RR - Readiness review findings'!$C$134:$C$159</definedName>
    <definedName name="_APP3_GSGE31..O" localSheetId="9">#REF!</definedName>
    <definedName name="_APP3_GSGE31..O" localSheetId="13">#REF!</definedName>
    <definedName name="_APP3_GSGE31..O">#REF!</definedName>
    <definedName name="_APP3_GSGE51..O" localSheetId="9">#REF!</definedName>
    <definedName name="_APP3_GSGE51..O" localSheetId="13">#REF!</definedName>
    <definedName name="_APP3_GSGE51..O">#REF!</definedName>
    <definedName name="_APP3_GSGE58..O" localSheetId="9">#REF!</definedName>
    <definedName name="_APP3_GSGE58..O" localSheetId="13">#REF!</definedName>
    <definedName name="_APP3_GSGE58..O">#REF!</definedName>
    <definedName name="_APP3_PRSD29..P" localSheetId="9">#REF!</definedName>
    <definedName name="_APP3_PRSD29..P" localSheetId="13">#REF!</definedName>
    <definedName name="_APP3_PRSD29..P">#REF!</definedName>
    <definedName name="_APP3_PRSD78..Q" localSheetId="9">#REF!</definedName>
    <definedName name="_APP3_PRSD78..Q" localSheetId="13">#REF!</definedName>
    <definedName name="_APP3_PRSD78..Q">#REF!</definedName>
    <definedName name="_Dist_Bin" hidden="1">'[1]PROCESS CAP'!$J$86:$J$96</definedName>
    <definedName name="_Dist_Values" hidden="1">'[1]PROCESS CAP'!$B$7:$C$31</definedName>
    <definedName name="_Fill" localSheetId="9" hidden="1">#REF!</definedName>
    <definedName name="_Fill" localSheetId="13" hidden="1">#REF!</definedName>
    <definedName name="_Fill" hidden="1">#REF!</definedName>
    <definedName name="_xlnm._FilterDatabase" localSheetId="7" hidden="1">'Analysis Sheet '!$A$70:$AF$70</definedName>
    <definedName name="_xlnm._FilterDatabase" localSheetId="0" hidden="1">'CUSTOMER SHOP AND INWARDING'!$A$3:$AV$20</definedName>
    <definedName name="_xlnm._FilterDatabase" localSheetId="8" hidden="1">Latest_Q2_List_NaP!$B$2:$W$63</definedName>
    <definedName name="_xlnm._FilterDatabase" localSheetId="3" hidden="1">'Lead Time Series'!$G$5:$G$17</definedName>
    <definedName name="_xlnm._FilterDatabase" localSheetId="1" hidden="1">'OPL''19'!$A$4:$R$64</definedName>
    <definedName name="_g" localSheetId="9">#REF!</definedName>
    <definedName name="_g" localSheetId="13">#REF!</definedName>
    <definedName name="_g">#REF!</definedName>
    <definedName name="_GNUIVCG__SIVCG" localSheetId="9">#REF!</definedName>
    <definedName name="_GNUIVCG__SIVCG" localSheetId="13">#REF!</definedName>
    <definedName name="_GNUIVCG__SIVCG">#REF!</definedName>
    <definedName name="_kes2" hidden="1">{#N/A,#N/A,FALSE,"Anl1";#N/A,#N/A,FALSE,"Anl2"}</definedName>
    <definedName name="_nr1" localSheetId="9">'[3]TS Report-Production MEMCO ENGI'!#REF!</definedName>
    <definedName name="_nr1" localSheetId="13">'[3]TS Report-Production MEMCO ENGI'!#REF!</definedName>
    <definedName name="_nr1">'[3]TS Report-Production MEMCO ENGI'!#REF!</definedName>
    <definedName name="_nr10" localSheetId="9">'[3]TS Report-Production MEMCO ENGI'!#REF!</definedName>
    <definedName name="_nr10" localSheetId="13">'[3]TS Report-Production MEMCO ENGI'!#REF!</definedName>
    <definedName name="_nr10">'[3]TS Report-Production MEMCO ENGI'!#REF!</definedName>
    <definedName name="_nr100" localSheetId="9">'[3]TS Report-Production MEMCO ENGI'!#REF!</definedName>
    <definedName name="_nr100" localSheetId="13">'[3]TS Report-Production MEMCO ENGI'!#REF!</definedName>
    <definedName name="_nr100">'[3]TS Report-Production MEMCO ENGI'!#REF!</definedName>
    <definedName name="_nr11" localSheetId="9">'[3]TS Report-Production MEMCO ENGI'!#REF!</definedName>
    <definedName name="_nr11" localSheetId="13">'[3]TS Report-Production MEMCO ENGI'!#REF!</definedName>
    <definedName name="_nr11">'[3]TS Report-Production MEMCO ENGI'!#REF!</definedName>
    <definedName name="_nr111" localSheetId="9">'[3]TS Report-Production MEMCO ENGI'!#REF!</definedName>
    <definedName name="_nr111" localSheetId="13">'[3]TS Report-Production MEMCO ENGI'!#REF!</definedName>
    <definedName name="_nr111">'[3]TS Report-Production MEMCO ENGI'!#REF!</definedName>
    <definedName name="_nr12" localSheetId="9">'[3]TS Report-Production MEMCO ENGI'!#REF!</definedName>
    <definedName name="_nr12" localSheetId="13">'[3]TS Report-Production MEMCO ENGI'!#REF!</definedName>
    <definedName name="_nr12">'[3]TS Report-Production MEMCO ENGI'!#REF!</definedName>
    <definedName name="_nr123" localSheetId="9">'[3]TS Report-Production MEMCO ENGI'!#REF!</definedName>
    <definedName name="_nr123" localSheetId="13">'[3]TS Report-Production MEMCO ENGI'!#REF!</definedName>
    <definedName name="_nr123">'[3]TS Report-Production MEMCO ENGI'!#REF!</definedName>
    <definedName name="_nr13" localSheetId="9">'[3]TS Report-Production MEMCO ENGI'!#REF!</definedName>
    <definedName name="_nr13" localSheetId="13">'[3]TS Report-Production MEMCO ENGI'!#REF!</definedName>
    <definedName name="_nr13">'[3]TS Report-Production MEMCO ENGI'!#REF!</definedName>
    <definedName name="_nr14" localSheetId="9">'[3]TS Report-Production MEMCO ENGI'!#REF!</definedName>
    <definedName name="_nr14" localSheetId="13">'[3]TS Report-Production MEMCO ENGI'!#REF!</definedName>
    <definedName name="_nr14">'[3]TS Report-Production MEMCO ENGI'!#REF!</definedName>
    <definedName name="_nr15" localSheetId="9">'[3]TS Report-Production MEMCO ENGI'!#REF!</definedName>
    <definedName name="_nr15" localSheetId="13">'[3]TS Report-Production MEMCO ENGI'!#REF!</definedName>
    <definedName name="_nr15">'[3]TS Report-Production MEMCO ENGI'!#REF!</definedName>
    <definedName name="_nr16" localSheetId="9">'[3]TS Report-Production MEMCO ENGI'!#REF!</definedName>
    <definedName name="_nr16" localSheetId="13">'[3]TS Report-Production MEMCO ENGI'!#REF!</definedName>
    <definedName name="_nr16">'[3]TS Report-Production MEMCO ENGI'!#REF!</definedName>
    <definedName name="_nr17" localSheetId="9">'[3]TS Report-Production MEMCO ENGI'!#REF!</definedName>
    <definedName name="_nr17" localSheetId="13">'[3]TS Report-Production MEMCO ENGI'!#REF!</definedName>
    <definedName name="_nr17">'[3]TS Report-Production MEMCO ENGI'!#REF!</definedName>
    <definedName name="_nr18" localSheetId="9">'[3]TS Report-Production MEMCO ENGI'!#REF!</definedName>
    <definedName name="_nr18" localSheetId="13">'[3]TS Report-Production MEMCO ENGI'!#REF!</definedName>
    <definedName name="_nr18">'[3]TS Report-Production MEMCO ENGI'!#REF!</definedName>
    <definedName name="_nr19" localSheetId="9">'[3]TS Report-Production MEMCO ENGI'!#REF!</definedName>
    <definedName name="_nr19" localSheetId="13">'[3]TS Report-Production MEMCO ENGI'!#REF!</definedName>
    <definedName name="_nr19">'[3]TS Report-Production MEMCO ENGI'!#REF!</definedName>
    <definedName name="_nr2" localSheetId="9">'[3]TS Report-Production MEMCO ENGI'!#REF!</definedName>
    <definedName name="_nr2" localSheetId="13">'[3]TS Report-Production MEMCO ENGI'!#REF!</definedName>
    <definedName name="_nr2">'[3]TS Report-Production MEMCO ENGI'!#REF!</definedName>
    <definedName name="_nr20" localSheetId="9">'[3]TS Report-Production MEMCO ENGI'!#REF!</definedName>
    <definedName name="_nr20" localSheetId="13">'[3]TS Report-Production MEMCO ENGI'!#REF!</definedName>
    <definedName name="_nr20">'[3]TS Report-Production MEMCO ENGI'!#REF!</definedName>
    <definedName name="_nr200" localSheetId="9">'[3]TS Report-Production MEMCO ENGI'!#REF!</definedName>
    <definedName name="_nr200" localSheetId="13">'[3]TS Report-Production MEMCO ENGI'!#REF!</definedName>
    <definedName name="_nr200">'[3]TS Report-Production MEMCO ENGI'!#REF!</definedName>
    <definedName name="_nr21" localSheetId="9">'[3]TS Report-Production MEMCO ENGI'!#REF!</definedName>
    <definedName name="_nr21" localSheetId="13">'[3]TS Report-Production MEMCO ENGI'!#REF!</definedName>
    <definedName name="_nr21">'[3]TS Report-Production MEMCO ENGI'!#REF!</definedName>
    <definedName name="_nr22" localSheetId="9">'[3]TS Report-Production MEMCO ENGI'!#REF!</definedName>
    <definedName name="_nr22" localSheetId="13">'[3]TS Report-Production MEMCO ENGI'!#REF!</definedName>
    <definedName name="_nr22">'[3]TS Report-Production MEMCO ENGI'!#REF!</definedName>
    <definedName name="_nr222" localSheetId="9">'[3]TS Report-Production MEMCO ENGI'!#REF!</definedName>
    <definedName name="_nr222" localSheetId="13">'[3]TS Report-Production MEMCO ENGI'!#REF!</definedName>
    <definedName name="_nr222">'[3]TS Report-Production MEMCO ENGI'!#REF!</definedName>
    <definedName name="_nr23" localSheetId="9">'[3]TS Report-Production MEMCO ENGI'!#REF!</definedName>
    <definedName name="_nr23" localSheetId="13">'[3]TS Report-Production MEMCO ENGI'!#REF!</definedName>
    <definedName name="_nr23">'[3]TS Report-Production MEMCO ENGI'!#REF!</definedName>
    <definedName name="_nr234" localSheetId="9">'[3]TS Report-Production MEMCO ENGI'!#REF!</definedName>
    <definedName name="_nr234" localSheetId="13">'[3]TS Report-Production MEMCO ENGI'!#REF!</definedName>
    <definedName name="_nr234">'[3]TS Report-Production MEMCO ENGI'!#REF!</definedName>
    <definedName name="_nr24" localSheetId="9">'[3]TS Report-Production MEMCO ENGI'!#REF!</definedName>
    <definedName name="_nr24" localSheetId="13">'[3]TS Report-Production MEMCO ENGI'!#REF!</definedName>
    <definedName name="_nr24">'[3]TS Report-Production MEMCO ENGI'!#REF!</definedName>
    <definedName name="_nr3" localSheetId="9">'[3]TS Report-Production MEMCO ENGI'!#REF!</definedName>
    <definedName name="_nr3" localSheetId="13">'[3]TS Report-Production MEMCO ENGI'!#REF!</definedName>
    <definedName name="_nr3">'[3]TS Report-Production MEMCO ENGI'!#REF!</definedName>
    <definedName name="_nr300" localSheetId="9">'[3]TS Report-Production MEMCO ENGI'!#REF!</definedName>
    <definedName name="_nr300" localSheetId="13">'[3]TS Report-Production MEMCO ENGI'!#REF!</definedName>
    <definedName name="_nr300">'[3]TS Report-Production MEMCO ENGI'!#REF!</definedName>
    <definedName name="_nr333" localSheetId="9">'[3]TS Report-Production MEMCO ENGI'!#REF!</definedName>
    <definedName name="_nr333" localSheetId="13">'[3]TS Report-Production MEMCO ENGI'!#REF!</definedName>
    <definedName name="_nr333">'[3]TS Report-Production MEMCO ENGI'!#REF!</definedName>
    <definedName name="_nr345" localSheetId="9">'[3]TS Report-Production MEMCO ENGI'!#REF!</definedName>
    <definedName name="_nr345" localSheetId="13">'[3]TS Report-Production MEMCO ENGI'!#REF!</definedName>
    <definedName name="_nr345">'[3]TS Report-Production MEMCO ENGI'!#REF!</definedName>
    <definedName name="_nr4" localSheetId="9">'[3]TS Report-Production MEMCO ENGI'!#REF!</definedName>
    <definedName name="_nr4" localSheetId="13">'[3]TS Report-Production MEMCO ENGI'!#REF!</definedName>
    <definedName name="_nr4">'[3]TS Report-Production MEMCO ENGI'!#REF!</definedName>
    <definedName name="_nr400" localSheetId="9">'[3]TS Report-Production MEMCO ENGI'!#REF!</definedName>
    <definedName name="_nr400" localSheetId="13">'[3]TS Report-Production MEMCO ENGI'!#REF!</definedName>
    <definedName name="_nr400">'[3]TS Report-Production MEMCO ENGI'!#REF!</definedName>
    <definedName name="_nr444" localSheetId="9">'[3]TS Report-Production MEMCO ENGI'!#REF!</definedName>
    <definedName name="_nr444" localSheetId="13">'[3]TS Report-Production MEMCO ENGI'!#REF!</definedName>
    <definedName name="_nr444">'[3]TS Report-Production MEMCO ENGI'!#REF!</definedName>
    <definedName name="_nr5" localSheetId="9">'[3]TS Report-Production MEMCO ENGI'!#REF!</definedName>
    <definedName name="_nr5" localSheetId="13">'[3]TS Report-Production MEMCO ENGI'!#REF!</definedName>
    <definedName name="_nr5">'[3]TS Report-Production MEMCO ENGI'!#REF!</definedName>
    <definedName name="_nr500" localSheetId="9">'[3]TS Report-Production MEMCO ENGI'!#REF!</definedName>
    <definedName name="_nr500" localSheetId="13">'[3]TS Report-Production MEMCO ENGI'!#REF!</definedName>
    <definedName name="_nr500">'[3]TS Report-Production MEMCO ENGI'!#REF!</definedName>
    <definedName name="_nr555" localSheetId="9">'[3]TS Report-Production MEMCO ENGI'!#REF!</definedName>
    <definedName name="_nr555" localSheetId="13">'[3]TS Report-Production MEMCO ENGI'!#REF!</definedName>
    <definedName name="_nr555">'[3]TS Report-Production MEMCO ENGI'!#REF!</definedName>
    <definedName name="_nr6" localSheetId="9">'[3]TS Report-Production MEMCO ENGI'!#REF!</definedName>
    <definedName name="_nr6" localSheetId="13">'[3]TS Report-Production MEMCO ENGI'!#REF!</definedName>
    <definedName name="_nr6">'[3]TS Report-Production MEMCO ENGI'!#REF!</definedName>
    <definedName name="_nr666" localSheetId="9">'[3]TS Report-Production MEMCO ENGI'!#REF!</definedName>
    <definedName name="_nr666" localSheetId="13">'[3]TS Report-Production MEMCO ENGI'!#REF!</definedName>
    <definedName name="_nr666">'[3]TS Report-Production MEMCO ENGI'!#REF!</definedName>
    <definedName name="_nr7" localSheetId="9">'[3]TS Report-Production MEMCO ENGI'!#REF!</definedName>
    <definedName name="_nr7" localSheetId="13">'[3]TS Report-Production MEMCO ENGI'!#REF!</definedName>
    <definedName name="_nr7">'[3]TS Report-Production MEMCO ENGI'!#REF!</definedName>
    <definedName name="_nr777" localSheetId="9">'[3]TS Report-Production MEMCO ENGI'!#REF!</definedName>
    <definedName name="_nr777" localSheetId="13">'[3]TS Report-Production MEMCO ENGI'!#REF!</definedName>
    <definedName name="_nr777">'[3]TS Report-Production MEMCO ENGI'!#REF!</definedName>
    <definedName name="_nr8" localSheetId="9">'[3]TS Report-Production MEMCO ENGI'!#REF!</definedName>
    <definedName name="_nr8" localSheetId="13">'[3]TS Report-Production MEMCO ENGI'!#REF!</definedName>
    <definedName name="_nr8">'[3]TS Report-Production MEMCO ENGI'!#REF!</definedName>
    <definedName name="_nr9" localSheetId="9">'[3]TS Report-Production MEMCO ENGI'!#REF!</definedName>
    <definedName name="_nr9" localSheetId="13">'[3]TS Report-Production MEMCO ENGI'!#REF!</definedName>
    <definedName name="_nr9">'[3]TS Report-Production MEMCO ENGI'!#REF!</definedName>
    <definedName name="_nr999" localSheetId="9">'[2]SA1 - Process information'!#REF!</definedName>
    <definedName name="_nr999" localSheetId="13">'[2]SA1 - Process information'!#REF!</definedName>
    <definedName name="_nr999">'[2]SA1 - Process information'!#REF!</definedName>
    <definedName name="_o" localSheetId="9">#REF!</definedName>
    <definedName name="_o" localSheetId="13">#REF!</definedName>
    <definedName name="_o">#REF!</definedName>
    <definedName name="_p" localSheetId="9">#REF!</definedName>
    <definedName name="_p" localSheetId="13">#REF!</definedName>
    <definedName name="_p">#REF!</definedName>
    <definedName name="_PPPQ_GETLABEL_" localSheetId="9">#REF!</definedName>
    <definedName name="_PPPQ_GETLABEL_" localSheetId="13">#REF!</definedName>
    <definedName name="_PPPQ_GETLABEL_">#REF!</definedName>
    <definedName name="_QMM1" hidden="1">{#N/A,#N/A,FALSE,"Anl1";#N/A,#N/A,FALSE,"Anl2"}</definedName>
    <definedName name="_RRC57">'[2]RR - Readiness review findings'!$C$134:$C$159</definedName>
    <definedName name="_s" localSheetId="9">#REF!</definedName>
    <definedName name="_s" localSheetId="13">#REF!</definedName>
    <definedName name="_s">#REF!</definedName>
    <definedName name="_Table1_Out" localSheetId="9" hidden="1">[4]PGG13!#REF!</definedName>
    <definedName name="_Table1_Out" localSheetId="13" hidden="1">[4]PGG13!#REF!</definedName>
    <definedName name="_Table1_Out" hidden="1">[4]PGG13!#REF!</definedName>
    <definedName name="_u" localSheetId="9">#REF!</definedName>
    <definedName name="_u" localSheetId="13">#REF!</definedName>
    <definedName name="_u">#REF!</definedName>
    <definedName name="_xlcn.WorksheetConnection_Direct8DResponsetimefollowupsheet2019_Autosaved.xlsmTable201" hidden="1">Table20[]</definedName>
    <definedName name="_xlcn.WorksheetConnection_Table191" hidden="1">Table19[]</definedName>
    <definedName name="a" localSheetId="9">#REF!</definedName>
    <definedName name="a" localSheetId="13">#REF!</definedName>
    <definedName name="a">#REF!</definedName>
    <definedName name="abc" localSheetId="9">#REF!</definedName>
    <definedName name="abc" localSheetId="13">#REF!</definedName>
    <definedName name="abc">#REF!</definedName>
    <definedName name="Abschlussbericht" localSheetId="9">#REF!</definedName>
    <definedName name="Abschlussbericht" localSheetId="13">#REF!</definedName>
    <definedName name="Abschlussbericht">#REF!</definedName>
    <definedName name="am" localSheetId="9">'[3]TS Report-Production MEMCO ENGI'!#REF!</definedName>
    <definedName name="am" localSheetId="13">'[3]TS Report-Production MEMCO ENGI'!#REF!</definedName>
    <definedName name="am">'[3]TS Report-Production MEMCO ENGI'!#REF!</definedName>
    <definedName name="app" localSheetId="9">#REF!</definedName>
    <definedName name="app" localSheetId="13">#REF!</definedName>
    <definedName name="app">#REF!</definedName>
    <definedName name="APRE">[5]Sheet1!$B$60:$B$61</definedName>
    <definedName name="aq" localSheetId="9">'[3]TS Report-Production MEMCO ENGI'!#REF!</definedName>
    <definedName name="aq" localSheetId="13">'[3]TS Report-Production MEMCO ENGI'!#REF!</definedName>
    <definedName name="aq">'[3]TS Report-Production MEMCO ENGI'!#REF!</definedName>
    <definedName name="ar" localSheetId="9">'[3]TS Report-Production MEMCO ENGI'!#REF!</definedName>
    <definedName name="ar" localSheetId="13">'[3]TS Report-Production MEMCO ENGI'!#REF!</definedName>
    <definedName name="ar">'[3]TS Report-Production MEMCO ENGI'!#REF!</definedName>
    <definedName name="as" localSheetId="9">'[3]TS Report-Production MEMCO ENGI'!#REF!</definedName>
    <definedName name="as" localSheetId="13">'[3]TS Report-Production MEMCO ENGI'!#REF!</definedName>
    <definedName name="as">'[3]TS Report-Production MEMCO ENGI'!#REF!</definedName>
    <definedName name="b" localSheetId="9">#REF!</definedName>
    <definedName name="b" localSheetId="13">#REF!</definedName>
    <definedName name="b">#REF!</definedName>
    <definedName name="Beanstandungstitel" localSheetId="9">#REF!</definedName>
    <definedName name="Beanstandungstitel" localSheetId="13">#REF!</definedName>
    <definedName name="Beanstandungstitel">#REF!</definedName>
    <definedName name="boxa" localSheetId="9">'[3]TS Report-Production MEMCO ENGI'!#REF!</definedName>
    <definedName name="boxa" localSheetId="13">'[3]TS Report-Production MEMCO ENGI'!#REF!</definedName>
    <definedName name="boxa">'[3]TS Report-Production MEMCO ENGI'!#REF!</definedName>
    <definedName name="boxb" localSheetId="9">'[3]TS Report-Production MEMCO ENGI'!#REF!</definedName>
    <definedName name="boxb" localSheetId="13">'[3]TS Report-Production MEMCO ENGI'!#REF!</definedName>
    <definedName name="boxb">'[3]TS Report-Production MEMCO ENGI'!#REF!</definedName>
    <definedName name="boxc" localSheetId="9">'[3]TS Report-Production MEMCO ENGI'!#REF!</definedName>
    <definedName name="boxc" localSheetId="13">'[3]TS Report-Production MEMCO ENGI'!#REF!</definedName>
    <definedName name="boxc">'[3]TS Report-Production MEMCO ENGI'!#REF!</definedName>
    <definedName name="boxd" localSheetId="9">'[3]TS Report-Production MEMCO ENGI'!#REF!</definedName>
    <definedName name="boxd" localSheetId="13">'[3]TS Report-Production MEMCO ENGI'!#REF!</definedName>
    <definedName name="boxd">'[3]TS Report-Production MEMCO ENGI'!#REF!</definedName>
    <definedName name="boxe" localSheetId="9">'[3]TS Report-Production MEMCO ENGI'!#REF!</definedName>
    <definedName name="boxe" localSheetId="13">'[3]TS Report-Production MEMCO ENGI'!#REF!</definedName>
    <definedName name="boxe">'[3]TS Report-Production MEMCO ENGI'!#REF!</definedName>
    <definedName name="boxf" localSheetId="9">'[3]TS Report-Production MEMCO ENGI'!#REF!</definedName>
    <definedName name="boxf" localSheetId="13">'[3]TS Report-Production MEMCO ENGI'!#REF!</definedName>
    <definedName name="boxf">'[3]TS Report-Production MEMCO ENGI'!#REF!</definedName>
    <definedName name="boxg" localSheetId="9">'[3]TS Report-Production MEMCO ENGI'!#REF!</definedName>
    <definedName name="boxg" localSheetId="13">'[3]TS Report-Production MEMCO ENGI'!#REF!</definedName>
    <definedName name="boxg">'[3]TS Report-Production MEMCO ENGI'!#REF!</definedName>
    <definedName name="boxh" localSheetId="9">'[3]TS Report-Production MEMCO ENGI'!#REF!</definedName>
    <definedName name="boxh" localSheetId="13">'[3]TS Report-Production MEMCO ENGI'!#REF!</definedName>
    <definedName name="boxh">'[3]TS Report-Production MEMCO ENGI'!#REF!</definedName>
    <definedName name="boxi" localSheetId="9">'[3]TS Report-Production MEMCO ENGI'!#REF!</definedName>
    <definedName name="boxi" localSheetId="13">'[3]TS Report-Production MEMCO ENGI'!#REF!</definedName>
    <definedName name="boxi">'[3]TS Report-Production MEMCO ENGI'!#REF!</definedName>
    <definedName name="boxj" localSheetId="9">'[3]TS Report-Production MEMCO ENGI'!#REF!</definedName>
    <definedName name="boxj" localSheetId="13">'[3]TS Report-Production MEMCO ENGI'!#REF!</definedName>
    <definedName name="boxj">'[3]TS Report-Production MEMCO ENGI'!#REF!</definedName>
    <definedName name="boxk" localSheetId="9">'[3]TS Report-Production MEMCO ENGI'!#REF!</definedName>
    <definedName name="boxk" localSheetId="13">'[3]TS Report-Production MEMCO ENGI'!#REF!</definedName>
    <definedName name="boxk">'[3]TS Report-Production MEMCO ENGI'!#REF!</definedName>
    <definedName name="boxl" localSheetId="9">'[3]TS Report-Production MEMCO ENGI'!#REF!</definedName>
    <definedName name="boxl" localSheetId="13">'[3]TS Report-Production MEMCO ENGI'!#REF!</definedName>
    <definedName name="boxl">'[3]TS Report-Production MEMCO ENGI'!#REF!</definedName>
    <definedName name="boxm" localSheetId="9">'[3]TS Report-Production MEMCO ENGI'!#REF!</definedName>
    <definedName name="boxm" localSheetId="13">'[3]TS Report-Production MEMCO ENGI'!#REF!</definedName>
    <definedName name="boxm">'[3]TS Report-Production MEMCO ENGI'!#REF!</definedName>
    <definedName name="boxn" localSheetId="9">'[3]TS Report-Production MEMCO ENGI'!#REF!</definedName>
    <definedName name="boxn" localSheetId="13">'[3]TS Report-Production MEMCO ENGI'!#REF!</definedName>
    <definedName name="boxn">'[3]TS Report-Production MEMCO ENGI'!#REF!</definedName>
    <definedName name="boxo" localSheetId="9">'[3]TS Report-Production MEMCO ENGI'!#REF!</definedName>
    <definedName name="boxo" localSheetId="13">'[3]TS Report-Production MEMCO ENGI'!#REF!</definedName>
    <definedName name="boxo">'[3]TS Report-Production MEMCO ENGI'!#REF!</definedName>
    <definedName name="boxp" localSheetId="9">'[3]TS Report-Production MEMCO ENGI'!#REF!</definedName>
    <definedName name="boxp" localSheetId="13">'[3]TS Report-Production MEMCO ENGI'!#REF!</definedName>
    <definedName name="boxp">'[3]TS Report-Production MEMCO ENGI'!#REF!</definedName>
    <definedName name="boxq" localSheetId="9">'[3]TS Report-Production MEMCO ENGI'!#REF!</definedName>
    <definedName name="boxq" localSheetId="13">'[3]TS Report-Production MEMCO ENGI'!#REF!</definedName>
    <definedName name="boxq">'[3]TS Report-Production MEMCO ENGI'!#REF!</definedName>
    <definedName name="boxr" localSheetId="9">'[3]TS Report-Production MEMCO ENGI'!#REF!</definedName>
    <definedName name="boxr" localSheetId="13">'[3]TS Report-Production MEMCO ENGI'!#REF!</definedName>
    <definedName name="boxr">'[3]TS Report-Production MEMCO ENGI'!#REF!</definedName>
    <definedName name="boxs" localSheetId="9">'[3]TS Report-Production MEMCO ENGI'!#REF!</definedName>
    <definedName name="boxs" localSheetId="13">'[3]TS Report-Production MEMCO ENGI'!#REF!</definedName>
    <definedName name="boxs">'[3]TS Report-Production MEMCO ENGI'!#REF!</definedName>
    <definedName name="boxt" localSheetId="9">'[3]TS Report-Production MEMCO ENGI'!#REF!</definedName>
    <definedName name="boxt" localSheetId="13">'[3]TS Report-Production MEMCO ENGI'!#REF!</definedName>
    <definedName name="boxt">'[3]TS Report-Production MEMCO ENGI'!#REF!</definedName>
    <definedName name="boxu" localSheetId="9">'[3]TS Report-Production MEMCO ENGI'!#REF!</definedName>
    <definedName name="boxu" localSheetId="13">'[3]TS Report-Production MEMCO ENGI'!#REF!</definedName>
    <definedName name="boxu">'[3]TS Report-Production MEMCO ENGI'!#REF!</definedName>
    <definedName name="boxv" localSheetId="9">'[3]TS Report-Production MEMCO ENGI'!#REF!</definedName>
    <definedName name="boxv" localSheetId="13">'[3]TS Report-Production MEMCO ENGI'!#REF!</definedName>
    <definedName name="boxv">'[3]TS Report-Production MEMCO ENGI'!#REF!</definedName>
    <definedName name="boxw" localSheetId="9">'[3]TS Report-Production MEMCO ENGI'!#REF!</definedName>
    <definedName name="boxw" localSheetId="13">'[3]TS Report-Production MEMCO ENGI'!#REF!</definedName>
    <definedName name="boxw">'[3]TS Report-Production MEMCO ENGI'!#REF!</definedName>
    <definedName name="bulk" localSheetId="9">#REF!</definedName>
    <definedName name="bulk" localSheetId="13">#REF!</definedName>
    <definedName name="bulk">#REF!</definedName>
    <definedName name="Chart" localSheetId="9">#REF!</definedName>
    <definedName name="Chart" localSheetId="13">#REF!</definedName>
    <definedName name="Chart">#REF!</definedName>
    <definedName name="Chart1" localSheetId="9">#REF!</definedName>
    <definedName name="Chart1" localSheetId="13">#REF!</definedName>
    <definedName name="Chart1">#REF!</definedName>
    <definedName name="Chart2" localSheetId="9">#REF!</definedName>
    <definedName name="Chart2" localSheetId="13">#REF!</definedName>
    <definedName name="Chart2">#REF!</definedName>
    <definedName name="Chart3" localSheetId="9">#REF!</definedName>
    <definedName name="Chart3" localSheetId="13">#REF!</definedName>
    <definedName name="Chart3">#REF!</definedName>
    <definedName name="Chart4" localSheetId="9">#REF!</definedName>
    <definedName name="Chart4" localSheetId="13">#REF!</definedName>
    <definedName name="Chart4">#REF!</definedName>
    <definedName name="Chart5" localSheetId="9">#REF!</definedName>
    <definedName name="Chart5" localSheetId="13">#REF!</definedName>
    <definedName name="Chart5">#REF!</definedName>
    <definedName name="chart6" localSheetId="9">#REF!</definedName>
    <definedName name="chart6" localSheetId="13">#REF!</definedName>
    <definedName name="chart6">#REF!</definedName>
    <definedName name="chart7" localSheetId="9">#REF!</definedName>
    <definedName name="chart7" localSheetId="13">#REF!</definedName>
    <definedName name="chart7">#REF!</definedName>
    <definedName name="chart8" localSheetId="9">#REF!</definedName>
    <definedName name="chart8" localSheetId="13">#REF!</definedName>
    <definedName name="chart8">#REF!</definedName>
    <definedName name="chart9" localSheetId="9">#REF!</definedName>
    <definedName name="chart9" localSheetId="13">#REF!</definedName>
    <definedName name="chart9">#REF!</definedName>
    <definedName name="Choose_item_from_list">[6]Sheet1!$A$1:$A$16</definedName>
    <definedName name="Closed">#REF!</definedName>
    <definedName name="CM">'Emails ID'!$A$2:$A$10</definedName>
    <definedName name="days" localSheetId="9">'[3]TS Report-Production MEMCO ENGI'!#REF!</definedName>
    <definedName name="days" localSheetId="13">'[3]TS Report-Production MEMCO ENGI'!#REF!</definedName>
    <definedName name="days">'[3]TS Report-Production MEMCO ENGI'!#REF!</definedName>
    <definedName name="DEPT" localSheetId="9">#REF!</definedName>
    <definedName name="DEPT" localSheetId="13">#REF!</definedName>
    <definedName name="DEPT">#REF!</definedName>
    <definedName name="DH">'Emails ID'!$C$2:$C$4</definedName>
    <definedName name="Durchführng">"AutoForm 5"</definedName>
    <definedName name="Durchführung">"AutoForm 5"</definedName>
    <definedName name="ED">'[3]TS Report-Production MEMCO ENGI'!$ED$2:$ED$9</definedName>
    <definedName name="eee" localSheetId="9">'[2]!! Don''t change'!#REF!</definedName>
    <definedName name="eee" localSheetId="13">'[2]!! Don''t change'!#REF!</definedName>
    <definedName name="eee">'[2]!! Don''t change'!#REF!</definedName>
    <definedName name="egon" localSheetId="9">#REF!</definedName>
    <definedName name="egon" localSheetId="13">#REF!</definedName>
    <definedName name="egon">#REF!</definedName>
    <definedName name="EI">'[3]TS Report-Production MEMCO ENGI'!$EI$2:$EI$9</definedName>
    <definedName name="Ende">"AutoForm 3"</definedName>
    <definedName name="EU">'[3]TS Report-Production MEMCO ENGI'!$EU$1:$EU$3</definedName>
    <definedName name="Excel_BuiltIn_Print_Area" localSheetId="9">#REF!</definedName>
    <definedName name="Excel_BuiltIn_Print_Area" localSheetId="13">#REF!</definedName>
    <definedName name="Excel_BuiltIn_Print_Area">#REF!</definedName>
    <definedName name="_xlnm.Extract" localSheetId="7">'Analysis Sheet '!$C$71:$C$100</definedName>
    <definedName name="_xlnm.Extract" localSheetId="0">'CUSTOMER SHOP AND INWARDING'!#REF!</definedName>
    <definedName name="fmea2">'[7]PPAP Info'!$AR$22</definedName>
    <definedName name="frequency" localSheetId="9">'[3]TS Report-Production MEMCO ENGI'!#REF!</definedName>
    <definedName name="frequency" localSheetId="13">'[3]TS Report-Production MEMCO ENGI'!#REF!</definedName>
    <definedName name="frequency">'[3]TS Report-Production MEMCO ENGI'!#REF!</definedName>
    <definedName name="g">'[8]Gesamt 98'!$G$1</definedName>
    <definedName name="gDataRange" localSheetId="9">#REF!</definedName>
    <definedName name="gDataRange" localSheetId="13">#REF!</definedName>
    <definedName name="gDataRange">#REF!</definedName>
    <definedName name="gelb">"Ellipse 245"</definedName>
    <definedName name="grün">"Ellipse 246"</definedName>
    <definedName name="Head12" localSheetId="9">#REF!</definedName>
    <definedName name="Head12" localSheetId="13">#REF!</definedName>
    <definedName name="Head12">#REF!</definedName>
    <definedName name="Head15" localSheetId="9">#REF!</definedName>
    <definedName name="Head15" localSheetId="13">#REF!</definedName>
    <definedName name="Head15">#REF!</definedName>
    <definedName name="Head18" localSheetId="9">#REF!</definedName>
    <definedName name="Head18" localSheetId="13">#REF!</definedName>
    <definedName name="Head18">#REF!</definedName>
    <definedName name="Head24" localSheetId="9">#REF!</definedName>
    <definedName name="Head24" localSheetId="13">#REF!</definedName>
    <definedName name="Head24">#REF!</definedName>
    <definedName name="Height">10</definedName>
    <definedName name="i">'[3]TS Report-Production MEMCO ENGI'!$I$1:$I$2</definedName>
    <definedName name="IAARFPA71" localSheetId="9">'[2]IA - Audit report front page'!#REF!</definedName>
    <definedName name="IAARFPA71" localSheetId="13">'[2]IA - Audit report front page'!#REF!</definedName>
    <definedName name="IAARFPA71">'[2]IA - Audit report front page'!#REF!</definedName>
    <definedName name="IAARFPQ76" localSheetId="9">'[2]IA - Audit report front page'!#REF!</definedName>
    <definedName name="IAARFPQ76" localSheetId="13">'[2]IA - Audit report front page'!#REF!</definedName>
    <definedName name="IAARFPQ76">'[2]IA - Audit report front page'!#REF!</definedName>
    <definedName name="IAASRAC30" localSheetId="9">'[2]IA - Audit summary report'!#REF!</definedName>
    <definedName name="IAASRAC30" localSheetId="13">'[2]IA - Audit summary report'!#REF!</definedName>
    <definedName name="IAASRAC30">'[2]IA - Audit summary report'!#REF!</definedName>
    <definedName name="IAASRAC75" localSheetId="9">'[2]IA - Audit summary report'!#REF!</definedName>
    <definedName name="IAASRAC75" localSheetId="13">'[2]IA - Audit summary report'!#REF!</definedName>
    <definedName name="IAASRAC75">'[2]IA - Audit summary report'!#REF!</definedName>
    <definedName name="IAASRR24" localSheetId="9">'[2]IA - Audit summary report'!#REF!</definedName>
    <definedName name="IAASRR24" localSheetId="13">'[2]IA - Audit summary report'!#REF!</definedName>
    <definedName name="IAASRR24">'[2]IA - Audit summary report'!#REF!</definedName>
    <definedName name="IAASRY114" localSheetId="9">'[2]IA - Audit summary report'!#REF!</definedName>
    <definedName name="IAASRY114" localSheetId="13">'[2]IA - Audit summary report'!#REF!</definedName>
    <definedName name="IAASRY114">'[2]IA - Audit summary report'!#REF!</definedName>
    <definedName name="IAFPPA71" localSheetId="9">'[2]IA - Front page planning'!#REF!</definedName>
    <definedName name="IAFPPA71" localSheetId="13">'[2]IA - Front page planning'!#REF!</definedName>
    <definedName name="IAFPPA71">'[2]IA - Front page planning'!#REF!</definedName>
    <definedName name="IAFPPB4" localSheetId="9">'[2]RR - Front page follow up'!#REF!</definedName>
    <definedName name="IAFPPB4" localSheetId="13">'[2]RR - Front page follow up'!#REF!</definedName>
    <definedName name="IAFPPB4">'[2]RR - Front page follow up'!#REF!</definedName>
    <definedName name="IAFPPQ104" localSheetId="9">'[2]IA - Front page planning'!#REF!</definedName>
    <definedName name="IAFPPQ104" localSheetId="13">'[2]IA - Front page planning'!#REF!</definedName>
    <definedName name="IAFPPQ104">'[2]IA - Front page planning'!#REF!</definedName>
    <definedName name="IAFUASAC24" localSheetId="9">'[2]IA Follow up - Audit summary '!#REF!</definedName>
    <definedName name="IAFUASAC24" localSheetId="13">'[2]IA Follow up - Audit summary '!#REF!</definedName>
    <definedName name="IAFUASAC24">'[2]IA Follow up - Audit summary '!#REF!</definedName>
    <definedName name="IAFUFPQ15" localSheetId="9">'[2]IA - Follow up - Front page'!#REF!</definedName>
    <definedName name="IAFUFPQ15" localSheetId="13">'[2]IA - Follow up - Front page'!#REF!</definedName>
    <definedName name="IAFUFPQ15">'[2]IA - Follow up - Front page'!#REF!</definedName>
    <definedName name="IAPH42" localSheetId="9">'[2]IA - Planning'!#REF!</definedName>
    <definedName name="IAPH42" localSheetId="13">'[2]IA - Planning'!#REF!</definedName>
    <definedName name="IAPH42">'[2]IA - Planning'!#REF!</definedName>
    <definedName name="IASF02B13" localSheetId="9">'[9]IA - SF02 (1)'!#REF!</definedName>
    <definedName name="IASF02B13" localSheetId="13">'[9]IA - SF02 (1)'!#REF!</definedName>
    <definedName name="IASF02B13">'[9]IA - SF02 (1)'!#REF!</definedName>
    <definedName name="IASF02B17" localSheetId="9">'[9]IA - SF02 (1)'!#REF!</definedName>
    <definedName name="IASF02B17" localSheetId="13">'[9]IA - SF02 (1)'!#REF!</definedName>
    <definedName name="IASF02B17">'[9]IA - SF02 (1)'!#REF!</definedName>
    <definedName name="IASF02E25" localSheetId="9">'[9]IA - SF02 (1)'!#REF!</definedName>
    <definedName name="IASF02E25" localSheetId="13">'[9]IA - SF02 (1)'!#REF!</definedName>
    <definedName name="IASF02E25">'[9]IA - SF02 (1)'!#REF!</definedName>
    <definedName name="IASPF12" localSheetId="9">'[2]IA - Surveillance plan'!#REF!</definedName>
    <definedName name="IASPF12" localSheetId="13">'[2]IA - Surveillance plan'!#REF!</definedName>
    <definedName name="IASPF12">'[2]IA - Surveillance plan'!#REF!</definedName>
    <definedName name="ikke" localSheetId="9">#REF!</definedName>
    <definedName name="ikke" localSheetId="13">#REF!</definedName>
    <definedName name="ikke">#REF!</definedName>
    <definedName name="Improvement" localSheetId="9">'[3]TS Report-Production MEMCO ENGI'!#REF!</definedName>
    <definedName name="Improvement" localSheetId="13">'[3]TS Report-Production MEMCO ENGI'!#REF!</definedName>
    <definedName name="Improvement">'[3]TS Report-Production MEMCO ENGI'!#REF!</definedName>
    <definedName name="j">'[3]TS Report-Production MEMCO ENGI'!$J$1:$J$328</definedName>
    <definedName name="kk" hidden="1">{#N/A,#N/A,FALSE,"a170";#N/A,#N/A,FALSE,"a171";#N/A,#N/A,FALSE,"a172"}</definedName>
    <definedName name="less" localSheetId="9">#REF!</definedName>
    <definedName name="less" localSheetId="13">#REF!</definedName>
    <definedName name="less">#REF!</definedName>
    <definedName name="Line1a12" localSheetId="9">#REF!</definedName>
    <definedName name="Line1a12" localSheetId="13">#REF!</definedName>
    <definedName name="Line1a12">#REF!</definedName>
    <definedName name="Line1a15" localSheetId="9">#REF!</definedName>
    <definedName name="Line1a15" localSheetId="13">#REF!</definedName>
    <definedName name="Line1a15">#REF!</definedName>
    <definedName name="Line1a18" localSheetId="9">#REF!</definedName>
    <definedName name="Line1a18" localSheetId="13">#REF!</definedName>
    <definedName name="Line1a18">#REF!</definedName>
    <definedName name="Line1a24" localSheetId="9">#REF!</definedName>
    <definedName name="Line1a24" localSheetId="13">#REF!</definedName>
    <definedName name="Line1a24">#REF!</definedName>
    <definedName name="Line1b12" localSheetId="9">#REF!</definedName>
    <definedName name="Line1b12" localSheetId="13">#REF!</definedName>
    <definedName name="Line1b12">#REF!</definedName>
    <definedName name="Line1b15" localSheetId="9">#REF!</definedName>
    <definedName name="Line1b15" localSheetId="13">#REF!</definedName>
    <definedName name="Line1b15">#REF!</definedName>
    <definedName name="Line1b18" localSheetId="9">#REF!</definedName>
    <definedName name="Line1b18" localSheetId="13">#REF!</definedName>
    <definedName name="Line1b18">#REF!</definedName>
    <definedName name="Line1b24" localSheetId="9">#REF!</definedName>
    <definedName name="Line1b24" localSheetId="13">#REF!</definedName>
    <definedName name="Line1b24">#REF!</definedName>
    <definedName name="Line1c12" localSheetId="9">#REF!</definedName>
    <definedName name="Line1c12" localSheetId="13">#REF!</definedName>
    <definedName name="Line1c12">#REF!</definedName>
    <definedName name="Line1c15" localSheetId="9">#REF!</definedName>
    <definedName name="Line1c15" localSheetId="13">#REF!</definedName>
    <definedName name="Line1c15">#REF!</definedName>
    <definedName name="Line1c18" localSheetId="9">#REF!</definedName>
    <definedName name="Line1c18" localSheetId="13">#REF!</definedName>
    <definedName name="Line1c18">#REF!</definedName>
    <definedName name="Line1c24" localSheetId="9">#REF!</definedName>
    <definedName name="Line1c24" localSheetId="13">#REF!</definedName>
    <definedName name="Line1c24">#REF!</definedName>
    <definedName name="Line1d12" localSheetId="9">#REF!</definedName>
    <definedName name="Line1d12" localSheetId="13">#REF!</definedName>
    <definedName name="Line1d12">#REF!</definedName>
    <definedName name="Line1d15" localSheetId="9">#REF!</definedName>
    <definedName name="Line1d15" localSheetId="13">#REF!</definedName>
    <definedName name="Line1d15">#REF!</definedName>
    <definedName name="Line1d18" localSheetId="9">#REF!</definedName>
    <definedName name="Line1d18" localSheetId="13">#REF!</definedName>
    <definedName name="Line1d18">#REF!</definedName>
    <definedName name="Line1d24" localSheetId="9">#REF!</definedName>
    <definedName name="Line1d24" localSheetId="13">#REF!</definedName>
    <definedName name="Line1d24">#REF!</definedName>
    <definedName name="Line2a12" localSheetId="9">#REF!</definedName>
    <definedName name="Line2a12" localSheetId="13">#REF!</definedName>
    <definedName name="Line2a12">#REF!</definedName>
    <definedName name="Line2a15" localSheetId="9">#REF!</definedName>
    <definedName name="Line2a15" localSheetId="13">#REF!</definedName>
    <definedName name="Line2a15">#REF!</definedName>
    <definedName name="Line2a18" localSheetId="9">#REF!</definedName>
    <definedName name="Line2a18" localSheetId="13">#REF!</definedName>
    <definedName name="Line2a18">#REF!</definedName>
    <definedName name="Line2a24" localSheetId="9">#REF!</definedName>
    <definedName name="Line2a24" localSheetId="13">#REF!</definedName>
    <definedName name="Line2a24">#REF!</definedName>
    <definedName name="Line2b12" localSheetId="9">#REF!</definedName>
    <definedName name="Line2b12" localSheetId="13">#REF!</definedName>
    <definedName name="Line2b12">#REF!</definedName>
    <definedName name="Line2b15" localSheetId="9">#REF!</definedName>
    <definedName name="Line2b15" localSheetId="13">#REF!</definedName>
    <definedName name="Line2b15">#REF!</definedName>
    <definedName name="Line2b18" localSheetId="9">#REF!</definedName>
    <definedName name="Line2b18" localSheetId="13">#REF!</definedName>
    <definedName name="Line2b18">#REF!</definedName>
    <definedName name="Line2b24" localSheetId="9">#REF!</definedName>
    <definedName name="Line2b24" localSheetId="13">#REF!</definedName>
    <definedName name="Line2b24">#REF!</definedName>
    <definedName name="Line2c12" localSheetId="9">#REF!</definedName>
    <definedName name="Line2c12" localSheetId="13">#REF!</definedName>
    <definedName name="Line2c12">#REF!</definedName>
    <definedName name="Line2c15" localSheetId="9">#REF!</definedName>
    <definedName name="Line2c15" localSheetId="13">#REF!</definedName>
    <definedName name="Line2c15">#REF!</definedName>
    <definedName name="Line2c18" localSheetId="9">#REF!</definedName>
    <definedName name="Line2c18" localSheetId="13">#REF!</definedName>
    <definedName name="Line2c18">#REF!</definedName>
    <definedName name="Line2c24" localSheetId="9">#REF!</definedName>
    <definedName name="Line2c24" localSheetId="13">#REF!</definedName>
    <definedName name="Line2c24">#REF!</definedName>
    <definedName name="Line2d12" localSheetId="9">#REF!</definedName>
    <definedName name="Line2d12" localSheetId="13">#REF!</definedName>
    <definedName name="Line2d12">#REF!</definedName>
    <definedName name="Line2d15" localSheetId="9">#REF!</definedName>
    <definedName name="Line2d15" localSheetId="13">#REF!</definedName>
    <definedName name="Line2d15">#REF!</definedName>
    <definedName name="Line2d18" localSheetId="9">#REF!</definedName>
    <definedName name="Line2d18" localSheetId="13">#REF!</definedName>
    <definedName name="Line2d18">#REF!</definedName>
    <definedName name="Line2d24" localSheetId="9">#REF!</definedName>
    <definedName name="Line2d24" localSheetId="13">#REF!</definedName>
    <definedName name="Line2d24">#REF!</definedName>
    <definedName name="Line3a12" localSheetId="9">#REF!</definedName>
    <definedName name="Line3a12" localSheetId="13">#REF!</definedName>
    <definedName name="Line3a12">#REF!</definedName>
    <definedName name="Line3a15" localSheetId="9">#REF!</definedName>
    <definedName name="Line3a15" localSheetId="13">#REF!</definedName>
    <definedName name="Line3a15">#REF!</definedName>
    <definedName name="Line3a18" localSheetId="9">#REF!</definedName>
    <definedName name="Line3a18" localSheetId="13">#REF!</definedName>
    <definedName name="Line3a18">#REF!</definedName>
    <definedName name="Line3a24" localSheetId="9">#REF!</definedName>
    <definedName name="Line3a24" localSheetId="13">#REF!</definedName>
    <definedName name="Line3a24">#REF!</definedName>
    <definedName name="Line3b12" localSheetId="9">#REF!</definedName>
    <definedName name="Line3b12" localSheetId="13">#REF!</definedName>
    <definedName name="Line3b12">#REF!</definedName>
    <definedName name="Line3b15" localSheetId="9">#REF!</definedName>
    <definedName name="Line3b15" localSheetId="13">#REF!</definedName>
    <definedName name="Line3b15">#REF!</definedName>
    <definedName name="Line3b18" localSheetId="9">#REF!</definedName>
    <definedName name="Line3b18" localSheetId="13">#REF!</definedName>
    <definedName name="Line3b18">#REF!</definedName>
    <definedName name="Line3b24" localSheetId="9">#REF!</definedName>
    <definedName name="Line3b24" localSheetId="13">#REF!</definedName>
    <definedName name="Line3b24">#REF!</definedName>
    <definedName name="Line3c12" localSheetId="9">#REF!</definedName>
    <definedName name="Line3c12" localSheetId="13">#REF!</definedName>
    <definedName name="Line3c12">#REF!</definedName>
    <definedName name="Line3c15" localSheetId="9">#REF!</definedName>
    <definedName name="Line3c15" localSheetId="13">#REF!</definedName>
    <definedName name="Line3c15">#REF!</definedName>
    <definedName name="Line3c18" localSheetId="9">#REF!</definedName>
    <definedName name="Line3c18" localSheetId="13">#REF!</definedName>
    <definedName name="Line3c18">#REF!</definedName>
    <definedName name="Line3c24" localSheetId="9">#REF!</definedName>
    <definedName name="Line3c24" localSheetId="13">#REF!</definedName>
    <definedName name="Line3c24">#REF!</definedName>
    <definedName name="Line3d12" localSheetId="9">#REF!</definedName>
    <definedName name="Line3d12" localSheetId="13">#REF!</definedName>
    <definedName name="Line3d12">#REF!</definedName>
    <definedName name="Line3d15" localSheetId="9">#REF!</definedName>
    <definedName name="Line3d15" localSheetId="13">#REF!</definedName>
    <definedName name="Line3d15">#REF!</definedName>
    <definedName name="Line3d18" localSheetId="9">#REF!</definedName>
    <definedName name="Line3d18" localSheetId="13">#REF!</definedName>
    <definedName name="Line3d18">#REF!</definedName>
    <definedName name="Line3d24" localSheetId="9">#REF!</definedName>
    <definedName name="Line3d24" localSheetId="13">#REF!</definedName>
    <definedName name="Line3d24">#REF!</definedName>
    <definedName name="Line4a12" localSheetId="9">#REF!</definedName>
    <definedName name="Line4a12" localSheetId="13">#REF!</definedName>
    <definedName name="Line4a12">#REF!</definedName>
    <definedName name="Line4a15" localSheetId="9">#REF!</definedName>
    <definedName name="Line4a15" localSheetId="13">#REF!</definedName>
    <definedName name="Line4a15">#REF!</definedName>
    <definedName name="Line4a18" localSheetId="9">#REF!</definedName>
    <definedName name="Line4a18" localSheetId="13">#REF!</definedName>
    <definedName name="Line4a18">#REF!</definedName>
    <definedName name="Line4a24" localSheetId="9">#REF!</definedName>
    <definedName name="Line4a24" localSheetId="13">#REF!</definedName>
    <definedName name="Line4a24">#REF!</definedName>
    <definedName name="Line4b12" localSheetId="9">#REF!</definedName>
    <definedName name="Line4b12" localSheetId="13">#REF!</definedName>
    <definedName name="Line4b12">#REF!</definedName>
    <definedName name="Line4b15" localSheetId="9">#REF!</definedName>
    <definedName name="Line4b15" localSheetId="13">#REF!</definedName>
    <definedName name="Line4b15">#REF!</definedName>
    <definedName name="Line4b18" localSheetId="9">#REF!</definedName>
    <definedName name="Line4b18" localSheetId="13">#REF!</definedName>
    <definedName name="Line4b18">#REF!</definedName>
    <definedName name="Line4b24" localSheetId="9">#REF!</definedName>
    <definedName name="Line4b24" localSheetId="13">#REF!</definedName>
    <definedName name="Line4b24">#REF!</definedName>
    <definedName name="Line4c12" localSheetId="9">#REF!</definedName>
    <definedName name="Line4c12" localSheetId="13">#REF!</definedName>
    <definedName name="Line4c12">#REF!</definedName>
    <definedName name="Line4c15" localSheetId="9">#REF!</definedName>
    <definedName name="Line4c15" localSheetId="13">#REF!</definedName>
    <definedName name="Line4c15">#REF!</definedName>
    <definedName name="Line4c18" localSheetId="9">#REF!</definedName>
    <definedName name="Line4c18" localSheetId="13">#REF!</definedName>
    <definedName name="Line4c18">#REF!</definedName>
    <definedName name="Line4c24" localSheetId="9">#REF!</definedName>
    <definedName name="Line4c24" localSheetId="13">#REF!</definedName>
    <definedName name="Line4c24">#REF!</definedName>
    <definedName name="Line4d12" localSheetId="9">#REF!</definedName>
    <definedName name="Line4d12" localSheetId="13">#REF!</definedName>
    <definedName name="Line4d12">#REF!</definedName>
    <definedName name="Line4d15" localSheetId="9">#REF!</definedName>
    <definedName name="Line4d15" localSheetId="13">#REF!</definedName>
    <definedName name="Line4d15">#REF!</definedName>
    <definedName name="Line4d18" localSheetId="9">#REF!</definedName>
    <definedName name="Line4d18" localSheetId="13">#REF!</definedName>
    <definedName name="Line4d18">#REF!</definedName>
    <definedName name="Line4d24" localSheetId="9">#REF!</definedName>
    <definedName name="Line4d24" localSheetId="13">#REF!</definedName>
    <definedName name="Line4d24">#REF!</definedName>
    <definedName name="Line5a12" localSheetId="9">#REF!</definedName>
    <definedName name="Line5a12" localSheetId="13">#REF!</definedName>
    <definedName name="Line5a12">#REF!</definedName>
    <definedName name="Line5a15" localSheetId="9">#REF!</definedName>
    <definedName name="Line5a15" localSheetId="13">#REF!</definedName>
    <definedName name="Line5a15">#REF!</definedName>
    <definedName name="Line5a18" localSheetId="9">#REF!</definedName>
    <definedName name="Line5a18" localSheetId="13">#REF!</definedName>
    <definedName name="Line5a18">#REF!</definedName>
    <definedName name="Line5a24" localSheetId="9">#REF!</definedName>
    <definedName name="Line5a24" localSheetId="13">#REF!</definedName>
    <definedName name="Line5a24">#REF!</definedName>
    <definedName name="Line5b12" localSheetId="9">#REF!</definedName>
    <definedName name="Line5b12" localSheetId="13">#REF!</definedName>
    <definedName name="Line5b12">#REF!</definedName>
    <definedName name="Line5b15" localSheetId="9">#REF!</definedName>
    <definedName name="Line5b15" localSheetId="13">#REF!</definedName>
    <definedName name="Line5b15">#REF!</definedName>
    <definedName name="Line5b18" localSheetId="9">#REF!</definedName>
    <definedName name="Line5b18" localSheetId="13">#REF!</definedName>
    <definedName name="Line5b18">#REF!</definedName>
    <definedName name="Line5b24" localSheetId="9">#REF!</definedName>
    <definedName name="Line5b24" localSheetId="13">#REF!</definedName>
    <definedName name="Line5b24">#REF!</definedName>
    <definedName name="Line5c12" localSheetId="9">#REF!</definedName>
    <definedName name="Line5c12" localSheetId="13">#REF!</definedName>
    <definedName name="Line5c12">#REF!</definedName>
    <definedName name="Line5c15" localSheetId="9">#REF!</definedName>
    <definedName name="Line5c15" localSheetId="13">#REF!</definedName>
    <definedName name="Line5c15">#REF!</definedName>
    <definedName name="Line5c18" localSheetId="9">#REF!</definedName>
    <definedName name="Line5c18" localSheetId="13">#REF!</definedName>
    <definedName name="Line5c18">#REF!</definedName>
    <definedName name="Line5c24" localSheetId="9">#REF!</definedName>
    <definedName name="Line5c24" localSheetId="13">#REF!</definedName>
    <definedName name="Line5c24">#REF!</definedName>
    <definedName name="Line5d12" localSheetId="9">#REF!</definedName>
    <definedName name="Line5d12" localSheetId="13">#REF!</definedName>
    <definedName name="Line5d12">#REF!</definedName>
    <definedName name="Line5d15" localSheetId="9">#REF!</definedName>
    <definedName name="Line5d15" localSheetId="13">#REF!</definedName>
    <definedName name="Line5d15">#REF!</definedName>
    <definedName name="Line5d18" localSheetId="9">#REF!</definedName>
    <definedName name="Line5d18" localSheetId="13">#REF!</definedName>
    <definedName name="Line5d18">#REF!</definedName>
    <definedName name="Line5d24" localSheetId="9">#REF!</definedName>
    <definedName name="Line5d24" localSheetId="13">#REF!</definedName>
    <definedName name="Line5d24">#REF!</definedName>
    <definedName name="Line6a12" localSheetId="9">#REF!</definedName>
    <definedName name="Line6a12" localSheetId="13">#REF!</definedName>
    <definedName name="Line6a12">#REF!</definedName>
    <definedName name="Line6a15" localSheetId="9">#REF!</definedName>
    <definedName name="Line6a15" localSheetId="13">#REF!</definedName>
    <definedName name="Line6a15">#REF!</definedName>
    <definedName name="Line6a18" localSheetId="9">#REF!</definedName>
    <definedName name="Line6a18" localSheetId="13">#REF!</definedName>
    <definedName name="Line6a18">#REF!</definedName>
    <definedName name="Line6a24" localSheetId="9">#REF!</definedName>
    <definedName name="Line6a24" localSheetId="13">#REF!</definedName>
    <definedName name="Line6a24">#REF!</definedName>
    <definedName name="Line6b12" localSheetId="9">#REF!</definedName>
    <definedName name="Line6b12" localSheetId="13">#REF!</definedName>
    <definedName name="Line6b12">#REF!</definedName>
    <definedName name="Line6b15" localSheetId="9">#REF!</definedName>
    <definedName name="Line6b15" localSheetId="13">#REF!</definedName>
    <definedName name="Line6b15">#REF!</definedName>
    <definedName name="Line6b18" localSheetId="9">#REF!</definedName>
    <definedName name="Line6b18" localSheetId="13">#REF!</definedName>
    <definedName name="Line6b18">#REF!</definedName>
    <definedName name="Line6b24" localSheetId="9">#REF!</definedName>
    <definedName name="Line6b24" localSheetId="13">#REF!</definedName>
    <definedName name="Line6b24">#REF!</definedName>
    <definedName name="Line6c12" localSheetId="9">#REF!</definedName>
    <definedName name="Line6c12" localSheetId="13">#REF!</definedName>
    <definedName name="Line6c12">#REF!</definedName>
    <definedName name="Line6c15" localSheetId="9">#REF!</definedName>
    <definedName name="Line6c15" localSheetId="13">#REF!</definedName>
    <definedName name="Line6c15">#REF!</definedName>
    <definedName name="Line6c18" localSheetId="9">#REF!</definedName>
    <definedName name="Line6c18" localSheetId="13">#REF!</definedName>
    <definedName name="Line6c18">#REF!</definedName>
    <definedName name="Line6c24" localSheetId="9">#REF!</definedName>
    <definedName name="Line6c24" localSheetId="13">#REF!</definedName>
    <definedName name="Line6c24">#REF!</definedName>
    <definedName name="Line6d12" localSheetId="9">#REF!</definedName>
    <definedName name="Line6d12" localSheetId="13">#REF!</definedName>
    <definedName name="Line6d12">#REF!</definedName>
    <definedName name="Line6d15" localSheetId="9">#REF!</definedName>
    <definedName name="Line6d15" localSheetId="13">#REF!</definedName>
    <definedName name="Line6d15">#REF!</definedName>
    <definedName name="Line6d18" localSheetId="9">#REF!</definedName>
    <definedName name="Line6d18" localSheetId="13">#REF!</definedName>
    <definedName name="Line6d18">#REF!</definedName>
    <definedName name="Line6d24" localSheetId="9">#REF!</definedName>
    <definedName name="Line6d24" localSheetId="13">#REF!</definedName>
    <definedName name="Line6d24">#REF!</definedName>
    <definedName name="Line7a12" localSheetId="9">#REF!</definedName>
    <definedName name="Line7a12" localSheetId="13">#REF!</definedName>
    <definedName name="Line7a12">#REF!</definedName>
    <definedName name="Line7a15" localSheetId="9">#REF!</definedName>
    <definedName name="Line7a15" localSheetId="13">#REF!</definedName>
    <definedName name="Line7a15">#REF!</definedName>
    <definedName name="Line7a18" localSheetId="9">#REF!</definedName>
    <definedName name="Line7a18" localSheetId="13">#REF!</definedName>
    <definedName name="Line7a18">#REF!</definedName>
    <definedName name="Line7a24" localSheetId="9">#REF!</definedName>
    <definedName name="Line7a24" localSheetId="13">#REF!</definedName>
    <definedName name="Line7a24">#REF!</definedName>
    <definedName name="Line7b12" localSheetId="9">#REF!</definedName>
    <definedName name="Line7b12" localSheetId="13">#REF!</definedName>
    <definedName name="Line7b12">#REF!</definedName>
    <definedName name="Line7b15" localSheetId="9">#REF!</definedName>
    <definedName name="Line7b15" localSheetId="13">#REF!</definedName>
    <definedName name="Line7b15">#REF!</definedName>
    <definedName name="Line7b18" localSheetId="9">#REF!</definedName>
    <definedName name="Line7b18" localSheetId="13">#REF!</definedName>
    <definedName name="Line7b18">#REF!</definedName>
    <definedName name="Line7b24" localSheetId="9">#REF!</definedName>
    <definedName name="Line7b24" localSheetId="13">#REF!</definedName>
    <definedName name="Line7b24">#REF!</definedName>
    <definedName name="Line7c12" localSheetId="9">#REF!</definedName>
    <definedName name="Line7c12" localSheetId="13">#REF!</definedName>
    <definedName name="Line7c12">#REF!</definedName>
    <definedName name="Line7c15" localSheetId="9">#REF!</definedName>
    <definedName name="Line7c15" localSheetId="13">#REF!</definedName>
    <definedName name="Line7c15">#REF!</definedName>
    <definedName name="Line7c18" localSheetId="9">#REF!</definedName>
    <definedName name="Line7c18" localSheetId="13">#REF!</definedName>
    <definedName name="Line7c18">#REF!</definedName>
    <definedName name="Line7c24" localSheetId="9">#REF!</definedName>
    <definedName name="Line7c24" localSheetId="13">#REF!</definedName>
    <definedName name="Line7c24">#REF!</definedName>
    <definedName name="Line7d12" localSheetId="9">#REF!</definedName>
    <definedName name="Line7d12" localSheetId="13">#REF!</definedName>
    <definedName name="Line7d12">#REF!</definedName>
    <definedName name="Line7d15" localSheetId="9">#REF!</definedName>
    <definedName name="Line7d15" localSheetId="13">#REF!</definedName>
    <definedName name="Line7d15">#REF!</definedName>
    <definedName name="Line7d18" localSheetId="9">#REF!</definedName>
    <definedName name="Line7d18" localSheetId="13">#REF!</definedName>
    <definedName name="Line7d18">#REF!</definedName>
    <definedName name="Line7d24" localSheetId="9">#REF!</definedName>
    <definedName name="Line7d24" localSheetId="13">#REF!</definedName>
    <definedName name="Line7d24">#REF!</definedName>
    <definedName name="Line8a12" localSheetId="9">#REF!</definedName>
    <definedName name="Line8a12" localSheetId="13">#REF!</definedName>
    <definedName name="Line8a12">#REF!</definedName>
    <definedName name="Line8a15" localSheetId="9">#REF!</definedName>
    <definedName name="Line8a15" localSheetId="13">#REF!</definedName>
    <definedName name="Line8a15">#REF!</definedName>
    <definedName name="Line8a18" localSheetId="9">#REF!</definedName>
    <definedName name="Line8a18" localSheetId="13">#REF!</definedName>
    <definedName name="Line8a18">#REF!</definedName>
    <definedName name="Line8a24" localSheetId="9">#REF!</definedName>
    <definedName name="Line8a24" localSheetId="13">#REF!</definedName>
    <definedName name="Line8a24">#REF!</definedName>
    <definedName name="Line8b12" localSheetId="9">#REF!</definedName>
    <definedName name="Line8b12" localSheetId="13">#REF!</definedName>
    <definedName name="Line8b12">#REF!</definedName>
    <definedName name="Line8b15" localSheetId="9">#REF!</definedName>
    <definedName name="Line8b15" localSheetId="13">#REF!</definedName>
    <definedName name="Line8b15">#REF!</definedName>
    <definedName name="Line8b18" localSheetId="9">#REF!</definedName>
    <definedName name="Line8b18" localSheetId="13">#REF!</definedName>
    <definedName name="Line8b18">#REF!</definedName>
    <definedName name="Line8b24" localSheetId="9">#REF!</definedName>
    <definedName name="Line8b24" localSheetId="13">#REF!</definedName>
    <definedName name="Line8b24">#REF!</definedName>
    <definedName name="Line8c12" localSheetId="9">#REF!</definedName>
    <definedName name="Line8c12" localSheetId="13">#REF!</definedName>
    <definedName name="Line8c12">#REF!</definedName>
    <definedName name="Line8c15" localSheetId="9">#REF!</definedName>
    <definedName name="Line8c15" localSheetId="13">#REF!</definedName>
    <definedName name="Line8c15">#REF!</definedName>
    <definedName name="Line8c18" localSheetId="9">#REF!</definedName>
    <definedName name="Line8c18" localSheetId="13">#REF!</definedName>
    <definedName name="Line8c18">#REF!</definedName>
    <definedName name="Line8c24" localSheetId="9">#REF!</definedName>
    <definedName name="Line8c24" localSheetId="13">#REF!</definedName>
    <definedName name="Line8c24">#REF!</definedName>
    <definedName name="Line8d12" localSheetId="9">#REF!</definedName>
    <definedName name="Line8d12" localSheetId="13">#REF!</definedName>
    <definedName name="Line8d12">#REF!</definedName>
    <definedName name="Line8d15" localSheetId="9">#REF!</definedName>
    <definedName name="Line8d15" localSheetId="13">#REF!</definedName>
    <definedName name="Line8d15">#REF!</definedName>
    <definedName name="Line8d18" localSheetId="9">#REF!</definedName>
    <definedName name="Line8d18" localSheetId="13">#REF!</definedName>
    <definedName name="Line8d18">#REF!</definedName>
    <definedName name="Line8d24" localSheetId="9">#REF!</definedName>
    <definedName name="Line8d24" localSheetId="13">#REF!</definedName>
    <definedName name="Line8d24">#REF!</definedName>
    <definedName name="Line9a12" localSheetId="9">#REF!</definedName>
    <definedName name="Line9a12" localSheetId="13">#REF!</definedName>
    <definedName name="Line9a12">#REF!</definedName>
    <definedName name="Line9a15" localSheetId="9">#REF!</definedName>
    <definedName name="Line9a15" localSheetId="13">#REF!</definedName>
    <definedName name="Line9a15">#REF!</definedName>
    <definedName name="Line9a18" localSheetId="9">#REF!</definedName>
    <definedName name="Line9a18" localSheetId="13">#REF!</definedName>
    <definedName name="Line9a18">#REF!</definedName>
    <definedName name="Line9a24" localSheetId="9">#REF!</definedName>
    <definedName name="Line9a24" localSheetId="13">#REF!</definedName>
    <definedName name="Line9a24">#REF!</definedName>
    <definedName name="Line9b12" localSheetId="9">#REF!</definedName>
    <definedName name="Line9b12" localSheetId="13">#REF!</definedName>
    <definedName name="Line9b12">#REF!</definedName>
    <definedName name="Line9b15" localSheetId="9">#REF!</definedName>
    <definedName name="Line9b15" localSheetId="13">#REF!</definedName>
    <definedName name="Line9b15">#REF!</definedName>
    <definedName name="Line9b18" localSheetId="9">#REF!</definedName>
    <definedName name="Line9b18" localSheetId="13">#REF!</definedName>
    <definedName name="Line9b18">#REF!</definedName>
    <definedName name="Line9b24" localSheetId="9">#REF!</definedName>
    <definedName name="Line9b24" localSheetId="13">#REF!</definedName>
    <definedName name="Line9b24">#REF!</definedName>
    <definedName name="Line9c12" localSheetId="9">#REF!</definedName>
    <definedName name="Line9c12" localSheetId="13">#REF!</definedName>
    <definedName name="Line9c12">#REF!</definedName>
    <definedName name="Line9c15" localSheetId="9">#REF!</definedName>
    <definedName name="Line9c15" localSheetId="13">#REF!</definedName>
    <definedName name="Line9c15">#REF!</definedName>
    <definedName name="Line9c18" localSheetId="9">#REF!</definedName>
    <definedName name="Line9c18" localSheetId="13">#REF!</definedName>
    <definedName name="Line9c18">#REF!</definedName>
    <definedName name="Line9c24" localSheetId="9">#REF!</definedName>
    <definedName name="Line9c24" localSheetId="13">#REF!</definedName>
    <definedName name="Line9c24">#REF!</definedName>
    <definedName name="Line9d12" localSheetId="9">#REF!</definedName>
    <definedName name="Line9d12" localSheetId="13">#REF!</definedName>
    <definedName name="Line9d12">#REF!</definedName>
    <definedName name="Line9d15" localSheetId="9">#REF!</definedName>
    <definedName name="Line9d15" localSheetId="13">#REF!</definedName>
    <definedName name="Line9d15">#REF!</definedName>
    <definedName name="Line9d18" localSheetId="9">#REF!</definedName>
    <definedName name="Line9d18" localSheetId="13">#REF!</definedName>
    <definedName name="Line9d18">#REF!</definedName>
    <definedName name="Line9d24" localSheetId="9">#REF!</definedName>
    <definedName name="Line9d24" localSheetId="13">#REF!</definedName>
    <definedName name="Line9d24">#REF!</definedName>
    <definedName name="lll" hidden="1">{#N/A,#N/A,FALSE,"Anl1";#N/A,#N/A,FALSE,"Anl2"}</definedName>
    <definedName name="Meilenstein">"AutoForm 4"</definedName>
    <definedName name="more" localSheetId="9">#REF!</definedName>
    <definedName name="more" localSheetId="13">#REF!</definedName>
    <definedName name="more">#REF!</definedName>
    <definedName name="MSA" localSheetId="9">#REF!</definedName>
    <definedName name="MSA" localSheetId="13">#REF!</definedName>
    <definedName name="MSA">#REF!</definedName>
    <definedName name="n" hidden="1">{#N/A,#N/A,FALSE,"a170";#N/A,#N/A,FALSE,"a171";#N/A,#N/A,FALSE,"a172"}</definedName>
    <definedName name="NAME" localSheetId="9">#REF!</definedName>
    <definedName name="NAME" localSheetId="13">#REF!</definedName>
    <definedName name="NAME">#REF!</definedName>
    <definedName name="nn" hidden="1">{#N/A,#N/A,FALSE,"a170";#N/A,#N/A,FALSE,"a171";#N/A,#N/A,FALSE,"a172"}</definedName>
    <definedName name="nnnn" hidden="1">{#N/A,#N/A,FALSE,"a210";#N/A,#N/A,FALSE,"a220";#N/A,#N/A,FALSE,"a230"}</definedName>
    <definedName name="NO" localSheetId="9">#REF!</definedName>
    <definedName name="NO" localSheetId="13">#REF!</definedName>
    <definedName name="NO">#REF!</definedName>
    <definedName name="numbers" localSheetId="9">'[3]TS Report-Production MEMCO ENGI'!#REF!</definedName>
    <definedName name="numbers" localSheetId="13">'[3]TS Report-Production MEMCO ENGI'!#REF!</definedName>
    <definedName name="numbers">'[3]TS Report-Production MEMCO ENGI'!#REF!</definedName>
    <definedName name="NUXSNG__SXSNG_R" localSheetId="9">#REF!</definedName>
    <definedName name="NUXSNG__SXSNG_R" localSheetId="13">#REF!</definedName>
    <definedName name="NUXSNG__SXSNG_R">#REF!</definedName>
    <definedName name="NUXSNG1__SXSNG1" localSheetId="9">#REF!</definedName>
    <definedName name="NUXSNG1__SXSNG1" localSheetId="13">#REF!</definedName>
    <definedName name="NUXSNG1__SXSNG1">#REF!</definedName>
    <definedName name="Par" hidden="1">{#N/A,#N/A,FALSE,"a170";#N/A,#N/A,FALSE,"a171";#N/A,#N/A,FALSE,"a172"}</definedName>
    <definedName name="Pareto.Feld" hidden="1">{#N/A,#N/A,FALSE,"a170";#N/A,#N/A,FALSE,"a171";#N/A,#N/A,FALSE,"a172"}</definedName>
    <definedName name="partial" localSheetId="9">#REF!</definedName>
    <definedName name="partial" localSheetId="13">#REF!</definedName>
    <definedName name="partial">#REF!</definedName>
    <definedName name="place" localSheetId="9">'[3]TS Report-Production MEMCO ENGI'!#REF!</definedName>
    <definedName name="place" localSheetId="13">'[3]TS Report-Production MEMCO ENGI'!#REF!</definedName>
    <definedName name="place">'[3]TS Report-Production MEMCO ENGI'!#REF!</definedName>
    <definedName name="_xlnm.Print_Area" localSheetId="0">'CUSTOMER SHOP AND INWARDING'!$B$3:$AN$3</definedName>
    <definedName name="_xlnm.Print_Area" localSheetId="2">Dashboard!$A$1:$L$33</definedName>
    <definedName name="_xlnm.Print_Area" localSheetId="1">'OPL''19'!$A$2:$N$35</definedName>
    <definedName name="Print_Area_MI" localSheetId="9">#REF!</definedName>
    <definedName name="Print_Area_MI" localSheetId="13">#REF!</definedName>
    <definedName name="Print_Area_MI">#REF!</definedName>
    <definedName name="_xlnm.Print_Titles" localSheetId="0">'CUSTOMER SHOP AND INWARDING'!$3:$3</definedName>
    <definedName name="PSW" localSheetId="9">#REF!</definedName>
    <definedName name="PSW" localSheetId="13">#REF!</definedName>
    <definedName name="PSW">#REF!</definedName>
    <definedName name="Q8NR" localSheetId="9">#REF!</definedName>
    <definedName name="Q8NR" localSheetId="13">#REF!</definedName>
    <definedName name="Q8NR">#REF!</definedName>
    <definedName name="QCNR" localSheetId="9">#REF!</definedName>
    <definedName name="QCNR" localSheetId="13">#REF!</definedName>
    <definedName name="QCNR">#REF!</definedName>
    <definedName name="QM_PDCA" hidden="1">{#N/A,#N/A,FALSE,"a170";#N/A,#N/A,FALSE,"a171";#N/A,#N/A,FALSE,"a172"}</definedName>
    <definedName name="QMM2_PDCA" hidden="1">{#N/A,#N/A,FALSE,"a170";#N/A,#N/A,FALSE,"a171";#N/A,#N/A,FALSE,"a172"}</definedName>
    <definedName name="readings" localSheetId="9">#REF!</definedName>
    <definedName name="readings" localSheetId="13">#REF!</definedName>
    <definedName name="readings">#REF!</definedName>
    <definedName name="ready" localSheetId="9">'[3]TS Report-Production MEMCO ENGI'!#REF!</definedName>
    <definedName name="ready" localSheetId="13">'[3]TS Report-Production MEMCO ENGI'!#REF!</definedName>
    <definedName name="ready">'[3]TS Report-Production MEMCO ENGI'!#REF!</definedName>
    <definedName name="rot">"Ellipse 244"</definedName>
    <definedName name="RRFPARA70" localSheetId="9">'[2]RR - Front page audit report'!#REF!</definedName>
    <definedName name="RRFPARA70" localSheetId="13">'[2]RR - Front page audit report'!#REF!</definedName>
    <definedName name="RRFPARA70">'[2]RR - Front page audit report'!#REF!</definedName>
    <definedName name="RRFPARB4" localSheetId="9">'[2]RR - Front page audit report'!#REF!</definedName>
    <definedName name="RRFPARB4" localSheetId="13">'[2]RR - Front page audit report'!#REF!</definedName>
    <definedName name="RRFPARB4">'[2]RR - Front page audit report'!#REF!</definedName>
    <definedName name="RRFPPA70" localSheetId="9">'[2]RR - Front page planning'!#REF!</definedName>
    <definedName name="RRFPPA70" localSheetId="13">'[2]RR - Front page planning'!#REF!</definedName>
    <definedName name="RRFPPA70">'[2]RR - Front page planning'!#REF!</definedName>
    <definedName name="RRFPPB4" localSheetId="9">'[2]RR - Front page planning'!#REF!</definedName>
    <definedName name="RRFPPB4" localSheetId="13">'[2]RR - Front page planning'!#REF!</definedName>
    <definedName name="RRFPPB4">'[2]RR - Front page planning'!#REF!</definedName>
    <definedName name="RRFUQ19" localSheetId="9">#REF!</definedName>
    <definedName name="RRFUQ19" localSheetId="13">#REF!</definedName>
    <definedName name="RRFUQ19">#REF!</definedName>
    <definedName name="RRRRFAD134" localSheetId="9">'[2]RR - Readiness review findings'!#REF!</definedName>
    <definedName name="RRRRFAD134" localSheetId="13">'[2]RR - Readiness review findings'!#REF!</definedName>
    <definedName name="RRRRFAD134">'[2]RR - Readiness review findings'!#REF!</definedName>
    <definedName name="RRRRFAD142" localSheetId="9">'[2]RR - Readiness review findings'!#REF!</definedName>
    <definedName name="RRRRFAD142" localSheetId="13">'[2]RR - Readiness review findings'!#REF!</definedName>
    <definedName name="RRRRFAD142">'[2]RR - Readiness review findings'!#REF!</definedName>
    <definedName name="RRRRFAE87" localSheetId="9">'[2]RR - Readiness review findings'!#REF!</definedName>
    <definedName name="RRRRFAE87" localSheetId="13">'[2]RR - Readiness review findings'!#REF!</definedName>
    <definedName name="RRRRFAE87">'[2]RR - Readiness review findings'!#REF!</definedName>
    <definedName name="RRRRFG176" localSheetId="9">'[2]RR - Readiness review findings'!#REF!</definedName>
    <definedName name="RRRRFG176" localSheetId="13">'[2]RR - Readiness review findings'!#REF!</definedName>
    <definedName name="RRRRFG176">'[2]RR - Readiness review findings'!#REF!</definedName>
    <definedName name="RRRRFG190" localSheetId="9">'[2]RR - Readiness review findings'!#REF!</definedName>
    <definedName name="RRRRFG190" localSheetId="13">'[2]RR - Readiness review findings'!#REF!</definedName>
    <definedName name="RRRRFG190">'[2]RR - Readiness review findings'!#REF!</definedName>
    <definedName name="RRRRFG218" localSheetId="9">'[2]RR - Readiness review findings'!#REF!</definedName>
    <definedName name="RRRRFG218" localSheetId="13">'[2]RR - Readiness review findings'!#REF!</definedName>
    <definedName name="RRRRFG218">'[2]RR - Readiness review findings'!#REF!</definedName>
    <definedName name="RRRRFG224" localSheetId="9">'[2]RR - Readiness review findings'!#REF!</definedName>
    <definedName name="RRRRFG224" localSheetId="13">'[2]RR - Readiness review findings'!#REF!</definedName>
    <definedName name="RRRRFG224">'[2]RR - Readiness review findings'!#REF!</definedName>
    <definedName name="RRRRFO45" localSheetId="9">'[2]RR - Readiness review findings'!#REF!</definedName>
    <definedName name="RRRRFO45" localSheetId="13">'[2]RR - Readiness review findings'!#REF!</definedName>
    <definedName name="RRRRFO45">'[2]RR - Readiness review findings'!#REF!</definedName>
    <definedName name="RRRRFR195" localSheetId="9">'[2]RR - Readiness review findings'!#REF!</definedName>
    <definedName name="RRRRFR195" localSheetId="13">'[2]RR - Readiness review findings'!#REF!</definedName>
    <definedName name="RRRRFR195">'[2]RR - Readiness review findings'!#REF!</definedName>
    <definedName name="RRRRFT142" localSheetId="9">'[2]RR - Readiness review findings'!#REF!</definedName>
    <definedName name="RRRRFT142" localSheetId="13">'[2]RR - Readiness review findings'!#REF!</definedName>
    <definedName name="RRRRFT142">'[2]RR - Readiness review findings'!#REF!</definedName>
    <definedName name="RRRRFY142" localSheetId="9">'[2]RR - Readiness review findings'!#REF!</definedName>
    <definedName name="RRRRFY142" localSheetId="13">'[2]RR - Readiness review findings'!#REF!</definedName>
    <definedName name="RRRRFY142">'[2]RR - Readiness review findings'!#REF!</definedName>
    <definedName name="RRRRFZ215" localSheetId="9">'[2]RR - Readiness review findings'!#REF!</definedName>
    <definedName name="RRRRFZ215" localSheetId="13">'[2]RR - Readiness review findings'!#REF!</definedName>
    <definedName name="RRRRFZ215">'[2]RR - Readiness review findings'!#REF!</definedName>
    <definedName name="RRRRFZ221" localSheetId="9">'[2]RR - Readiness review findings'!#REF!</definedName>
    <definedName name="RRRRFZ221" localSheetId="13">'[2]RR - Readiness review findings'!#REF!</definedName>
    <definedName name="RRRRFZ221">'[2]RR - Readiness review findings'!#REF!</definedName>
    <definedName name="RRSF02B13" localSheetId="9">#REF!</definedName>
    <definedName name="RRSF02B13" localSheetId="13">#REF!</definedName>
    <definedName name="RRSF02B13">#REF!</definedName>
    <definedName name="SA1ARFPQ80" localSheetId="9">'[2]SA1 - Audit report front page'!#REF!</definedName>
    <definedName name="SA1ARFPQ80" localSheetId="13">'[2]SA1 - Audit report front page'!#REF!</definedName>
    <definedName name="SA1ARFPQ80">'[2]SA1 - Audit report front page'!#REF!</definedName>
    <definedName name="SA1ASRG24" localSheetId="9">'[2]SA1 - Audit summary report'!#REF!</definedName>
    <definedName name="SA1ASRG24" localSheetId="13">'[2]SA1 - Audit summary report'!#REF!</definedName>
    <definedName name="SA1ASRG24">'[2]SA1 - Audit summary report'!#REF!</definedName>
    <definedName name="SA1ASRR39" localSheetId="9">'[2]SA1 - Audit summary report'!#REF!</definedName>
    <definedName name="SA1ASRR39" localSheetId="13">'[2]SA1 - Audit summary report'!#REF!</definedName>
    <definedName name="SA1ASRR39">'[2]SA1 - Audit summary report'!#REF!</definedName>
    <definedName name="SA1ASRY24" localSheetId="9">'[2]SA1 - Audit summary report'!#REF!</definedName>
    <definedName name="SA1ASRY24" localSheetId="13">'[2]SA1 - Audit summary report'!#REF!</definedName>
    <definedName name="SA1ASRY24">'[2]SA1 - Audit summary report'!#REF!</definedName>
    <definedName name="SA1FUASG24" localSheetId="9">'[2]SA1 - Follow up - Audit summary'!#REF!</definedName>
    <definedName name="SA1FUASG24" localSheetId="13">'[2]SA1 - Follow up - Audit summary'!#REF!</definedName>
    <definedName name="SA1FUASG24">'[2]SA1 - Follow up - Audit summary'!#REF!</definedName>
    <definedName name="SA1PH42" localSheetId="9">'[2]SA1 - Planning'!#REF!</definedName>
    <definedName name="SA1PH42" localSheetId="13">'[2]SA1 - Planning'!#REF!</definedName>
    <definedName name="SA1PH42">'[2]SA1 - Planning'!#REF!</definedName>
    <definedName name="SA1SF02B13" localSheetId="9">#REF!</definedName>
    <definedName name="SA1SF02B13" localSheetId="13">#REF!</definedName>
    <definedName name="SA1SF02B13">#REF!</definedName>
    <definedName name="SA1SF02E26" localSheetId="9">#REF!</definedName>
    <definedName name="SA1SF02E26" localSheetId="13">#REF!</definedName>
    <definedName name="SA1SF02E26">#REF!</definedName>
    <definedName name="SA3ARFPQ18" localSheetId="9">#REF!</definedName>
    <definedName name="SA3ARFPQ18" localSheetId="13">#REF!</definedName>
    <definedName name="SA3ARFPQ18">#REF!</definedName>
    <definedName name="SA3FUFPQ18" localSheetId="9">#REF!</definedName>
    <definedName name="SA3FUFPQ18" localSheetId="13">#REF!</definedName>
    <definedName name="SA3FUFPQ18">#REF!</definedName>
    <definedName name="SA3PIC12" localSheetId="9">#REF!</definedName>
    <definedName name="SA3PIC12" localSheetId="13">#REF!</definedName>
    <definedName name="SA3PIC12">#REF!</definedName>
    <definedName name="SA4ARFPQ18" localSheetId="9">#REF!</definedName>
    <definedName name="SA4ARFPQ18" localSheetId="13">#REF!</definedName>
    <definedName name="SA4ARFPQ18">#REF!</definedName>
    <definedName name="SA4FUFPQ18" localSheetId="9">#REF!</definedName>
    <definedName name="SA4FUFPQ18" localSheetId="13">#REF!</definedName>
    <definedName name="SA4FUFPQ18">#REF!</definedName>
    <definedName name="SA4PIC12" localSheetId="9">#REF!</definedName>
    <definedName name="SA4PIC12" localSheetId="13">#REF!</definedName>
    <definedName name="SA4PIC12">#REF!</definedName>
    <definedName name="SA5ARFPQ18" localSheetId="9">#REF!</definedName>
    <definedName name="SA5ARFPQ18" localSheetId="13">#REF!</definedName>
    <definedName name="SA5ARFPQ18">#REF!</definedName>
    <definedName name="SA5ARFPQ19" localSheetId="9">#REF!</definedName>
    <definedName name="SA5ARFPQ19" localSheetId="13">#REF!</definedName>
    <definedName name="SA5ARFPQ19">#REF!</definedName>
    <definedName name="SA5FUFPQ18" localSheetId="9">#REF!</definedName>
    <definedName name="SA5FUFPQ18" localSheetId="13">#REF!</definedName>
    <definedName name="SA5FUFPQ18">#REF!</definedName>
    <definedName name="SA5FUFPQ19" localSheetId="9">#REF!</definedName>
    <definedName name="SA5FUFPQ19" localSheetId="13">#REF!</definedName>
    <definedName name="SA5FUFPQ19">#REF!</definedName>
    <definedName name="SA5PIC12" localSheetId="9">#REF!</definedName>
    <definedName name="SA5PIC12" localSheetId="13">#REF!</definedName>
    <definedName name="SA5PIC12">#REF!</definedName>
    <definedName name="Score_CM1" localSheetId="9">#REF!</definedName>
    <definedName name="Score_CM1" localSheetId="13">#REF!</definedName>
    <definedName name="Score_CM1">#REF!</definedName>
    <definedName name="Score_CM2" localSheetId="9">#REF!</definedName>
    <definedName name="Score_CM2" localSheetId="13">#REF!</definedName>
    <definedName name="Score_CM2">#REF!</definedName>
    <definedName name="Score_CMC" localSheetId="9">#REF!</definedName>
    <definedName name="Score_CMC" localSheetId="13">#REF!</definedName>
    <definedName name="Score_CMC">#REF!</definedName>
    <definedName name="Score_Others" localSheetId="9">#REF!</definedName>
    <definedName name="Score_Others" localSheetId="13">#REF!</definedName>
    <definedName name="Score_Others">#REF!</definedName>
    <definedName name="Score_RC1" localSheetId="9">#REF!</definedName>
    <definedName name="Score_RC1" localSheetId="13">#REF!</definedName>
    <definedName name="Score_RC1">#REF!</definedName>
    <definedName name="Score_RC2" localSheetId="9">#REF!</definedName>
    <definedName name="Score_RC2" localSheetId="13">#REF!</definedName>
    <definedName name="Score_RC2">#REF!</definedName>
    <definedName name="Score_SignOff" localSheetId="9">#REF!</definedName>
    <definedName name="Score_SignOff" localSheetId="13">#REF!</definedName>
    <definedName name="Score_SignOff">#REF!</definedName>
    <definedName name="Score_Update_QM" localSheetId="9">#REF!</definedName>
    <definedName name="Score_Update_QM" localSheetId="13">#REF!</definedName>
    <definedName name="Score_Update_QM">#REF!</definedName>
    <definedName name="SEID">'Emails ID'!$B$2:$B$37</definedName>
    <definedName name="SID">#REF!</definedName>
    <definedName name="skp" localSheetId="9">'[2]!! Don''t change'!#REF!</definedName>
    <definedName name="skp" localSheetId="13">'[2]!! Don''t change'!#REF!</definedName>
    <definedName name="skp">'[2]!! Don''t change'!#REF!</definedName>
    <definedName name="Slicer_CgrCode">#N/A</definedName>
    <definedName name="Slicer_CgrCode1">#N/A</definedName>
    <definedName name="Slicer_CgrCode2">#N/A</definedName>
    <definedName name="Slicer_Complaint__Month">#N/A</definedName>
    <definedName name="Slicer_Complaint_type">#N/A</definedName>
    <definedName name="Slicer_Month">#N/A</definedName>
    <definedName name="Slicer_Month1">#N/A</definedName>
    <definedName name="Slicer_Month2">#N/A</definedName>
    <definedName name="Slicer_Month3">#N/A</definedName>
    <definedName name="Slicer_Month4">#N/A</definedName>
    <definedName name="Slicer_VS">#N/A</definedName>
    <definedName name="SSA2FUFPQ17" localSheetId="9">'[2]SSA2 - Follow up - Front page'!#REF!</definedName>
    <definedName name="SSA2FUFPQ17" localSheetId="13">'[2]SSA2 - Follow up - Front page'!#REF!</definedName>
    <definedName name="SSA2FUFPQ17">'[2]SSA2 - Follow up - Front page'!#REF!</definedName>
    <definedName name="SSA3ARFPQ18" localSheetId="9">#REF!</definedName>
    <definedName name="SSA3ARFPQ18" localSheetId="13">#REF!</definedName>
    <definedName name="SSA3ARFPQ18">#REF!</definedName>
    <definedName name="SSA3FUFPQ17" localSheetId="9">#REF!</definedName>
    <definedName name="SSA3FUFPQ17" localSheetId="13">#REF!</definedName>
    <definedName name="SSA3FUFPQ17">#REF!</definedName>
    <definedName name="ssa3pin" localSheetId="9">#REF!</definedName>
    <definedName name="ssa3pin" localSheetId="13">#REF!</definedName>
    <definedName name="ssa3pin">#REF!</definedName>
    <definedName name="standaard" localSheetId="9">'[3]TS Report-Production MEMCO ENGI'!#REF!</definedName>
    <definedName name="standaard" localSheetId="13">'[3]TS Report-Production MEMCO ENGI'!#REF!</definedName>
    <definedName name="standaard">'[3]TS Report-Production MEMCO ENGI'!#REF!</definedName>
    <definedName name="standard" localSheetId="9">'[3]TS Report-Production MEMCO ENGI'!#REF!</definedName>
    <definedName name="standard" localSheetId="13">'[3]TS Report-Production MEMCO ENGI'!#REF!</definedName>
    <definedName name="standard">'[3]TS Report-Production MEMCO ENGI'!#REF!</definedName>
    <definedName name="Start">"AutoForm 2"</definedName>
    <definedName name="Status">'Emails ID'!$D$2:$D$3</definedName>
    <definedName name="Supp_Logo">'[7]PPAP Info'!$AR$22</definedName>
    <definedName name="trend" localSheetId="9">'[3]TS Report-Production MEMCO ENGI'!#REF!</definedName>
    <definedName name="trend" localSheetId="13">'[3]TS Report-Production MEMCO ENGI'!#REF!</definedName>
    <definedName name="trend">'[3]TS Report-Production MEMCO ENGI'!#REF!</definedName>
    <definedName name="Width">4</definedName>
    <definedName name="wrn.1.0._.Bericht." hidden="1">{#N/A,#N/A,FALSE,"Anl1";#N/A,#N/A,FALSE,"Anl2"}</definedName>
    <definedName name="wrn.1.1._.Abweichungen." hidden="1">{#N/A,#N/A,FALSE,"Ergebnisentwicklung";#N/A,#N/A,FALSE,"STK-Zu&amp;WAK";#N/A,#N/A,FALSE,"FLK-Zu&amp;WAK";#N/A,#N/A,FALSE,"StruKo"}</definedName>
    <definedName name="wrn.2.1._.Werkablieferung." hidden="1">{#N/A,#N/A,FALSE,"a110";#N/A,#N/A,FALSE,"a111";#N/A,#N/A,FALSE,"a112"}</definedName>
    <definedName name="wrn.2.2._.Werkergebnis." hidden="1">{#N/A,#N/A,FALSE,"a120";#N/A,#N/A,FALSE,"a130";#N/A,#N/A,FALSE,"a140";#N/A,#N/A,FALSE,"a150";#N/A,#N/A,FALSE,"a160"}</definedName>
    <definedName name="wrn.2.3._.Personalzahlen." hidden="1">{#N/A,#N/A,FALSE,"a170";#N/A,#N/A,FALSE,"a171";#N/A,#N/A,FALSE,"a172"}</definedName>
    <definedName name="wrn.2.4._.Produktivität." hidden="1">{#N/A,#N/A,FALSE,"a180";#N/A,#N/A,FALSE,"a181";#N/A,#N/A,FALSE,"a182";#N/A,#N/A,FALSE,"a183"}</definedName>
    <definedName name="wrn.2.5._.Lager._.und._.Investitionen." hidden="1">{#N/A,#N/A,FALSE,"a210";#N/A,#N/A,FALSE,"a220";#N/A,#N/A,FALSE,"a230"}</definedName>
    <definedName name="wrn.2.6._.Qualität." hidden="1">{#N/A,#N/A,FALSE,"a240";#N/A,#N/A,FALSE,"a241";#N/A,#N/A,FALSE,"a241a";#N/A,#N/A,FALSE,"a242";#N/A,#N/A,FALSE,"a243"}</definedName>
    <definedName name="wrn.2.7._.Kundenzufriedenheit." hidden="1">{#N/A,#N/A,FALSE,"a250";#N/A,#N/A,FALSE,"a251";#N/A,#N/A,FALSE,"a252"}</definedName>
    <definedName name="YEAR" localSheetId="9">#REF!</definedName>
    <definedName name="YEAR" localSheetId="13">#REF!</definedName>
    <definedName name="YEAR">#REF!</definedName>
    <definedName name="yes" localSheetId="9">'[3]TS Report-Production MEMCO ENGI'!#REF!</definedName>
    <definedName name="yes" localSheetId="13">'[3]TS Report-Production MEMCO ENGI'!#REF!</definedName>
    <definedName name="yes">'[3]TS Report-Production MEMCO ENGI'!#REF!</definedName>
    <definedName name="Yesno" localSheetId="9">'[3]TS Report-Production MEMCO ENGI'!#REF!</definedName>
    <definedName name="Yesno" localSheetId="13">'[3]TS Report-Production MEMCO ENGI'!#REF!</definedName>
    <definedName name="Yesno">'[3]TS Report-Production MEMCO ENGI'!#REF!</definedName>
    <definedName name="Z_298AF36E_F78A_4517_A98E_A09B5F300513_.wvu.Cols" localSheetId="0" hidden="1">'CUSTOMER SHOP AND INWARDING'!#REF!,'CUSTOMER SHOP AND INWARDING'!#REF!,'CUSTOMER SHOP AND INWARDING'!#REF!,'CUSTOMER SHOP AND INWARDING'!$W:$X,'CUSTOMER SHOP AND INWARDING'!$Z:$AN,'CUSTOMER SHOP AND INWARDING'!$AP:$AP,'CUSTOMER SHOP AND INWARDING'!$AT:$AT,'CUSTOMER SHOP AND INWARDING'!$AV:$AV</definedName>
    <definedName name="Z_298AF36E_F78A_4517_A98E_A09B5F300513_.wvu.FilterData" localSheetId="7" hidden="1">'Analysis Sheet '!$A$70:$AF$70</definedName>
    <definedName name="Z_298AF36E_F78A_4517_A98E_A09B5F300513_.wvu.FilterData" localSheetId="0" hidden="1">'CUSTOMER SHOP AND INWARDING'!$A$3:$AV$12</definedName>
    <definedName name="Z_298AF36E_F78A_4517_A98E_A09B5F300513_.wvu.PrintArea" localSheetId="0" hidden="1">'CUSTOMER SHOP AND INWARDING'!$B$3:$AN$3</definedName>
    <definedName name="Z_298AF36E_F78A_4517_A98E_A09B5F300513_.wvu.PrintTitles" localSheetId="0" hidden="1">'CUSTOMER SHOP AND INWARDING'!$3:$3</definedName>
    <definedName name="Zwischenbericht" localSheetId="9">#REF!</definedName>
    <definedName name="Zwischenbericht" localSheetId="13">#REF!</definedName>
    <definedName name="Zwischenbericht">#REF!</definedName>
  </definedNames>
  <calcPr calcId="162913"/>
  <customWorkbookViews>
    <customWorkbookView name="present" guid="{298AF36E-F78A-4517-A98E-A09B5F300513}" maximized="1" xWindow="-9" yWindow="-9" windowWidth="1298" windowHeight="992" tabRatio="856" activeSheetId="28"/>
  </customWorkbookViews>
  <pivotCaches>
    <pivotCache cacheId="0" r:id="rId25"/>
    <pivotCache cacheId="1" r:id="rId26"/>
    <pivotCache cacheId="2" r:id="rId27"/>
  </pivotCaches>
  <extLst>
    <ext xmlns:x14="http://schemas.microsoft.com/office/spreadsheetml/2009/9/main" uri="{876F7934-8845-4945-9796-88D515C7AA90}">
      <x14:pivotCaches>
        <pivotCache cacheId="3"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3"/>
        <x14:slicerCache r:id="rId34"/>
        <x14:slicerCache r:id="rId35"/>
        <x14:slicerCache r:id="rId36"/>
        <x14:slicerCache r:id="rId37"/>
        <x14:slicerCache r:id="rId38"/>
        <x14:slicerCache r:id="rId39"/>
      </x15:slicerCaches>
    </ext>
    <ext xmlns:x15="http://schemas.microsoft.com/office/spreadsheetml/2010/11/main" uri="{FCE2AD5D-F65C-4FA6-A056-5C36A1767C68}">
      <x15:dataModel>
        <x15:modelTables>
          <x15:modelTable id="Table19" name="Table19" connection="WorksheetConnection_Table19"/>
          <x15:modelTable id="Table20" name="Table20" connection="WorksheetConnection_Direct 8D Response time followup sheet-2019_ (Autosaved).xlsm!Table20"/>
        </x15:modelTables>
      </x15:dataModel>
    </ext>
  </extLst>
</workbook>
</file>

<file path=xl/calcChain.xml><?xml version="1.0" encoding="utf-8"?>
<calcChain xmlns="http://schemas.openxmlformats.org/spreadsheetml/2006/main">
  <c r="R2" i="37" l="1"/>
  <c r="D58" i="37" l="1"/>
  <c r="D59" i="37"/>
  <c r="C58" i="37"/>
  <c r="C59" i="37"/>
  <c r="B58" i="37"/>
  <c r="B59" i="37"/>
  <c r="T52" i="60" l="1"/>
  <c r="T55" i="60" l="1"/>
  <c r="T54" i="60"/>
  <c r="T53" i="60"/>
  <c r="T51" i="60"/>
  <c r="T50" i="60"/>
  <c r="T49" i="60"/>
  <c r="AL34" i="60"/>
  <c r="B55" i="60" s="1"/>
  <c r="AK34" i="60"/>
  <c r="AQ34" i="60" s="1"/>
  <c r="AE34" i="60"/>
  <c r="AJ34" i="60" s="1"/>
  <c r="Q55" i="60" s="1"/>
  <c r="AC34" i="60"/>
  <c r="AG34" i="60" s="1"/>
  <c r="AB34" i="60"/>
  <c r="AA34" i="60"/>
  <c r="Z34" i="60"/>
  <c r="Y34" i="60"/>
  <c r="X34" i="60"/>
  <c r="W34" i="60"/>
  <c r="T34" i="60"/>
  <c r="R34" i="60"/>
  <c r="AL33" i="60"/>
  <c r="B54" i="60" s="1"/>
  <c r="AK33" i="60"/>
  <c r="AE33" i="60"/>
  <c r="AH33" i="60" s="1"/>
  <c r="AC33" i="60"/>
  <c r="AB33" i="60"/>
  <c r="AA33" i="60"/>
  <c r="Z33" i="60"/>
  <c r="Y33" i="60"/>
  <c r="X33" i="60"/>
  <c r="W33" i="60"/>
  <c r="T33" i="60"/>
  <c r="R33" i="60"/>
  <c r="AL32" i="60"/>
  <c r="B53" i="60" s="1"/>
  <c r="AK32" i="60"/>
  <c r="AE32" i="60"/>
  <c r="AH32" i="60" s="1"/>
  <c r="AC32" i="60"/>
  <c r="AI32" i="60" s="1" a="1"/>
  <c r="AI32" i="60" s="1"/>
  <c r="N53" i="60" s="1"/>
  <c r="AB32" i="60"/>
  <c r="AA32" i="60"/>
  <c r="Z32" i="60"/>
  <c r="Y32" i="60"/>
  <c r="X32" i="60"/>
  <c r="W32" i="60"/>
  <c r="T32" i="60"/>
  <c r="R32" i="60"/>
  <c r="AL31" i="60"/>
  <c r="B52" i="60" s="1"/>
  <c r="AK31" i="60"/>
  <c r="AE31" i="60"/>
  <c r="S52" i="60" s="1"/>
  <c r="AC31" i="60"/>
  <c r="AI31" i="60" s="1" a="1"/>
  <c r="AI31" i="60" s="1"/>
  <c r="N52" i="60" s="1"/>
  <c r="AB31" i="60"/>
  <c r="AA31" i="60"/>
  <c r="Z31" i="60"/>
  <c r="Y31" i="60"/>
  <c r="X31" i="60"/>
  <c r="W31" i="60"/>
  <c r="T31" i="60"/>
  <c r="R31" i="60"/>
  <c r="AL30" i="60"/>
  <c r="B51" i="60" s="1"/>
  <c r="AK30" i="60"/>
  <c r="AE30" i="60"/>
  <c r="S51" i="60" s="1"/>
  <c r="AC30" i="60"/>
  <c r="AI30" i="60" s="1" a="1"/>
  <c r="AI30" i="60" s="1"/>
  <c r="N51" i="60" s="1"/>
  <c r="AB30" i="60"/>
  <c r="AA30" i="60"/>
  <c r="Z30" i="60"/>
  <c r="Y30" i="60"/>
  <c r="X30" i="60"/>
  <c r="W30" i="60"/>
  <c r="T30" i="60"/>
  <c r="R30" i="60"/>
  <c r="AL29" i="60"/>
  <c r="B50" i="60" s="1"/>
  <c r="AK29" i="60"/>
  <c r="AE29" i="60"/>
  <c r="S50" i="60" s="1"/>
  <c r="AC29" i="60"/>
  <c r="AB29" i="60"/>
  <c r="AA29" i="60"/>
  <c r="Z29" i="60"/>
  <c r="Y29" i="60"/>
  <c r="X29" i="60"/>
  <c r="W29" i="60"/>
  <c r="T29" i="60"/>
  <c r="R29" i="60"/>
  <c r="AL28" i="60"/>
  <c r="B49" i="60" s="1"/>
  <c r="AK28" i="60"/>
  <c r="AE28" i="60"/>
  <c r="S49" i="60" s="1"/>
  <c r="AC28" i="60"/>
  <c r="AI28" i="60" s="1" a="1"/>
  <c r="AI28" i="60" s="1"/>
  <c r="N49" i="60" s="1"/>
  <c r="AB28" i="60"/>
  <c r="AA28" i="60"/>
  <c r="Z28" i="60"/>
  <c r="Y28" i="60"/>
  <c r="X28" i="60"/>
  <c r="W28" i="60"/>
  <c r="T28" i="60"/>
  <c r="R28" i="60"/>
  <c r="B3" i="60"/>
  <c r="B7" i="60" s="1"/>
  <c r="B2" i="60"/>
  <c r="B4" i="60" l="1"/>
  <c r="AJ32" i="60"/>
  <c r="Q53" i="60" s="1"/>
  <c r="AH28" i="60"/>
  <c r="AJ28" i="60"/>
  <c r="Q49" i="60" s="1"/>
  <c r="AH30" i="60"/>
  <c r="AJ30" i="60"/>
  <c r="Q51" i="60" s="1"/>
  <c r="AG30" i="60"/>
  <c r="AG32" i="60"/>
  <c r="AH34" i="60"/>
  <c r="AG28" i="60"/>
  <c r="O49" i="60"/>
  <c r="O51" i="60"/>
  <c r="O53" i="60"/>
  <c r="B20" i="60"/>
  <c r="B16" i="60"/>
  <c r="B12" i="60"/>
  <c r="B24" i="60"/>
  <c r="B21" i="60"/>
  <c r="B17" i="60"/>
  <c r="B22" i="60"/>
  <c r="B23" i="60"/>
  <c r="B13" i="60"/>
  <c r="B9" i="60"/>
  <c r="B10" i="60"/>
  <c r="B5" i="60"/>
  <c r="B18" i="60"/>
  <c r="B15" i="60"/>
  <c r="B6" i="60"/>
  <c r="C3" i="60"/>
  <c r="Z26" i="60"/>
  <c r="A1" i="60" s="1"/>
  <c r="B14" i="60"/>
  <c r="B19" i="60"/>
  <c r="B8" i="60"/>
  <c r="B11" i="60"/>
  <c r="O50" i="60"/>
  <c r="AG29" i="60"/>
  <c r="AI29" i="60" a="1"/>
  <c r="AI29" i="60" s="1"/>
  <c r="N50" i="60" s="1"/>
  <c r="AG33" i="60"/>
  <c r="AI33" i="60"/>
  <c r="N55" i="60" s="1"/>
  <c r="O54" i="60"/>
  <c r="AH29" i="60"/>
  <c r="AJ29" i="60"/>
  <c r="O52" i="60"/>
  <c r="AG31" i="60"/>
  <c r="AH31" i="60"/>
  <c r="AJ31" i="60"/>
  <c r="AJ33" i="60"/>
  <c r="Q54" i="60" s="1"/>
  <c r="AI34" i="60"/>
  <c r="O55" i="60"/>
  <c r="Q54" i="37"/>
  <c r="Q55" i="37"/>
  <c r="Q56" i="37"/>
  <c r="Q57" i="37"/>
  <c r="D56" i="37"/>
  <c r="D57" i="37"/>
  <c r="C56" i="37"/>
  <c r="C57" i="37"/>
  <c r="B56" i="37"/>
  <c r="B57" i="37"/>
  <c r="AQ32" i="60" l="1"/>
  <c r="AQ33" i="60"/>
  <c r="AQ28" i="60"/>
  <c r="AQ30" i="60"/>
  <c r="Q50" i="60"/>
  <c r="AQ29" i="60"/>
  <c r="C24" i="60"/>
  <c r="C21" i="60"/>
  <c r="C17" i="60"/>
  <c r="C13" i="60"/>
  <c r="C22" i="60"/>
  <c r="C18" i="60"/>
  <c r="C23" i="60"/>
  <c r="C16" i="60"/>
  <c r="C14" i="60"/>
  <c r="C15" i="60"/>
  <c r="C6" i="60"/>
  <c r="D3" i="60"/>
  <c r="C12" i="60"/>
  <c r="C9" i="60"/>
  <c r="C20" i="60"/>
  <c r="C19" i="60"/>
  <c r="C7" i="60"/>
  <c r="C11" i="60"/>
  <c r="C8" i="60"/>
  <c r="C10" i="60"/>
  <c r="C4" i="60"/>
  <c r="C5" i="60"/>
  <c r="Q52" i="60"/>
  <c r="AQ31" i="60"/>
  <c r="H89" i="35"/>
  <c r="I99" i="35"/>
  <c r="H99" i="35"/>
  <c r="H98" i="35"/>
  <c r="I98" i="35"/>
  <c r="H71" i="35"/>
  <c r="H97" i="35"/>
  <c r="I97" i="35"/>
  <c r="H72" i="35"/>
  <c r="I72" i="35"/>
  <c r="H73" i="35"/>
  <c r="I73" i="35"/>
  <c r="H74" i="35"/>
  <c r="I74" i="35"/>
  <c r="H75" i="35"/>
  <c r="I75" i="35"/>
  <c r="H76" i="35"/>
  <c r="I76" i="35"/>
  <c r="H77" i="35"/>
  <c r="I77" i="35"/>
  <c r="H78" i="35"/>
  <c r="I78" i="35"/>
  <c r="H79" i="35"/>
  <c r="I79" i="35"/>
  <c r="H80" i="35"/>
  <c r="I80" i="35"/>
  <c r="H81" i="35"/>
  <c r="I81" i="35"/>
  <c r="H82" i="35"/>
  <c r="I82" i="35"/>
  <c r="H83" i="35"/>
  <c r="I83" i="35"/>
  <c r="H84" i="35"/>
  <c r="I84" i="35"/>
  <c r="H85" i="35"/>
  <c r="I85" i="35"/>
  <c r="H86" i="35"/>
  <c r="I86" i="35"/>
  <c r="H87" i="35"/>
  <c r="I87" i="35"/>
  <c r="H88" i="35"/>
  <c r="I88" i="35"/>
  <c r="I89" i="35"/>
  <c r="H90" i="35"/>
  <c r="I90" i="35"/>
  <c r="H91" i="35"/>
  <c r="I91" i="35"/>
  <c r="H92" i="35"/>
  <c r="I92" i="35"/>
  <c r="H93" i="35"/>
  <c r="I93" i="35"/>
  <c r="H94" i="35"/>
  <c r="I94" i="35"/>
  <c r="H95" i="35"/>
  <c r="I95" i="35"/>
  <c r="H96" i="35"/>
  <c r="I96" i="35"/>
  <c r="I71" i="35"/>
  <c r="D22" i="60" l="1"/>
  <c r="D18" i="60"/>
  <c r="D14" i="60"/>
  <c r="D10" i="60"/>
  <c r="D23" i="60"/>
  <c r="D19" i="60"/>
  <c r="D24" i="60"/>
  <c r="D17" i="60"/>
  <c r="D15" i="60"/>
  <c r="D20" i="60"/>
  <c r="D16" i="60"/>
  <c r="D12" i="60"/>
  <c r="D7" i="60"/>
  <c r="D11" i="60"/>
  <c r="D9" i="60"/>
  <c r="D8" i="60"/>
  <c r="D21" i="60"/>
  <c r="D4" i="60"/>
  <c r="E3" i="60"/>
  <c r="D5" i="60"/>
  <c r="D6" i="60"/>
  <c r="D13" i="60"/>
  <c r="E23" i="60" l="1"/>
  <c r="E19" i="60"/>
  <c r="E15" i="60"/>
  <c r="E11" i="60"/>
  <c r="E20" i="60"/>
  <c r="E16" i="60"/>
  <c r="E24" i="60"/>
  <c r="E18" i="60"/>
  <c r="E10" i="60"/>
  <c r="E21" i="60"/>
  <c r="E17" i="60"/>
  <c r="E9" i="60"/>
  <c r="E8" i="60"/>
  <c r="E4" i="60"/>
  <c r="E14" i="60"/>
  <c r="E5" i="60"/>
  <c r="E22" i="60"/>
  <c r="E13" i="60"/>
  <c r="E12" i="60"/>
  <c r="E6" i="60"/>
  <c r="E7" i="60"/>
  <c r="F3" i="60"/>
  <c r="D54" i="37"/>
  <c r="D55" i="37"/>
  <c r="C54" i="37"/>
  <c r="C55" i="37"/>
  <c r="B54" i="37"/>
  <c r="B55" i="37"/>
  <c r="F20" i="60" l="1"/>
  <c r="F16" i="60"/>
  <c r="F12" i="60"/>
  <c r="F24" i="60"/>
  <c r="F21" i="60"/>
  <c r="F17" i="60"/>
  <c r="F19" i="60"/>
  <c r="F11" i="60"/>
  <c r="F9" i="60"/>
  <c r="F22" i="60"/>
  <c r="F18" i="60"/>
  <c r="F14" i="60"/>
  <c r="F5" i="60"/>
  <c r="F13" i="60"/>
  <c r="F10" i="60"/>
  <c r="F23" i="60"/>
  <c r="F6" i="60"/>
  <c r="G3" i="60"/>
  <c r="F8" i="60"/>
  <c r="F4" i="60"/>
  <c r="F7" i="60"/>
  <c r="F15" i="60"/>
  <c r="Q53" i="37"/>
  <c r="Q52" i="37"/>
  <c r="D52" i="37"/>
  <c r="D53" i="37"/>
  <c r="C52" i="37"/>
  <c r="C53" i="37"/>
  <c r="B53" i="37"/>
  <c r="B52" i="37"/>
  <c r="G24" i="60" l="1"/>
  <c r="G21" i="60"/>
  <c r="G17" i="60"/>
  <c r="G13" i="60"/>
  <c r="G22" i="60"/>
  <c r="G18" i="60"/>
  <c r="G20" i="60"/>
  <c r="G12" i="60"/>
  <c r="G23" i="60"/>
  <c r="G19" i="60"/>
  <c r="G11" i="60"/>
  <c r="G6" i="60"/>
  <c r="H3" i="60"/>
  <c r="G7" i="60"/>
  <c r="G15" i="60"/>
  <c r="G8" i="60"/>
  <c r="G10" i="60"/>
  <c r="G5" i="60"/>
  <c r="G9" i="60"/>
  <c r="G16" i="60"/>
  <c r="G14" i="60"/>
  <c r="G4" i="60"/>
  <c r="H22" i="60" l="1"/>
  <c r="H18" i="60"/>
  <c r="H14" i="60"/>
  <c r="H10" i="60"/>
  <c r="H23" i="60"/>
  <c r="H19" i="60"/>
  <c r="H20" i="60"/>
  <c r="H21" i="60"/>
  <c r="H13" i="60"/>
  <c r="H7" i="60"/>
  <c r="H4" i="60"/>
  <c r="H24" i="60"/>
  <c r="H15" i="60"/>
  <c r="H8" i="60"/>
  <c r="H16" i="60"/>
  <c r="H12" i="60"/>
  <c r="H9" i="60"/>
  <c r="I3" i="60"/>
  <c r="H6" i="60"/>
  <c r="H17" i="60"/>
  <c r="H11" i="60"/>
  <c r="H5" i="60"/>
  <c r="I23" i="60" l="1"/>
  <c r="I19" i="60"/>
  <c r="I15" i="60"/>
  <c r="I11" i="60"/>
  <c r="I20" i="60"/>
  <c r="I16" i="60"/>
  <c r="I21" i="60"/>
  <c r="I22" i="60"/>
  <c r="I14" i="60"/>
  <c r="I8" i="60"/>
  <c r="I24" i="60"/>
  <c r="I13" i="60"/>
  <c r="I10" i="60"/>
  <c r="I4" i="60"/>
  <c r="I12" i="60"/>
  <c r="I9" i="60"/>
  <c r="I5" i="60"/>
  <c r="I17" i="60"/>
  <c r="I18" i="60"/>
  <c r="I7" i="60"/>
  <c r="J3" i="60"/>
  <c r="I6" i="60"/>
  <c r="J20" i="60" l="1"/>
  <c r="J16" i="60"/>
  <c r="J12" i="60"/>
  <c r="J24" i="60"/>
  <c r="J21" i="60"/>
  <c r="J17" i="60"/>
  <c r="J22" i="60"/>
  <c r="J23" i="60"/>
  <c r="J15" i="60"/>
  <c r="J10" i="60"/>
  <c r="J9" i="60"/>
  <c r="J8" i="60"/>
  <c r="J5" i="60"/>
  <c r="J6" i="60"/>
  <c r="K3" i="60"/>
  <c r="J11" i="60"/>
  <c r="J18" i="60"/>
  <c r="J14" i="60"/>
  <c r="J19" i="60"/>
  <c r="J13" i="60"/>
  <c r="J4" i="60"/>
  <c r="J7" i="60"/>
  <c r="C5" i="50"/>
  <c r="E5" i="50" s="1"/>
  <c r="C4" i="50"/>
  <c r="K24" i="60" l="1"/>
  <c r="K21" i="60"/>
  <c r="K17" i="60"/>
  <c r="K13" i="60"/>
  <c r="K22" i="60"/>
  <c r="K18" i="60"/>
  <c r="K23" i="60"/>
  <c r="K16" i="60"/>
  <c r="K11" i="60"/>
  <c r="K15" i="60"/>
  <c r="K12" i="60"/>
  <c r="K9" i="60"/>
  <c r="K6" i="60"/>
  <c r="L3" i="60"/>
  <c r="K7" i="60"/>
  <c r="K19" i="60"/>
  <c r="K14" i="60"/>
  <c r="K4" i="60"/>
  <c r="K8" i="60"/>
  <c r="K5" i="60"/>
  <c r="K20" i="60"/>
  <c r="K10" i="60"/>
  <c r="E14" i="47"/>
  <c r="E13" i="47"/>
  <c r="E12" i="47"/>
  <c r="E11" i="47"/>
  <c r="E10" i="47"/>
  <c r="E9" i="47"/>
  <c r="E8" i="47"/>
  <c r="E7" i="47"/>
  <c r="E6" i="47"/>
  <c r="L22" i="60" l="1"/>
  <c r="L18" i="60"/>
  <c r="L14" i="60"/>
  <c r="L10" i="60"/>
  <c r="L23" i="60"/>
  <c r="L19" i="60"/>
  <c r="L24" i="60"/>
  <c r="L17" i="60"/>
  <c r="L12" i="60"/>
  <c r="L7" i="60"/>
  <c r="L16" i="60"/>
  <c r="L20" i="60"/>
  <c r="L11" i="60"/>
  <c r="L4" i="60"/>
  <c r="L8" i="60"/>
  <c r="L13" i="60"/>
  <c r="L9" i="60"/>
  <c r="M3" i="60"/>
  <c r="L21" i="60"/>
  <c r="L15" i="60"/>
  <c r="L5" i="60"/>
  <c r="L6" i="60"/>
  <c r="Q50" i="37"/>
  <c r="Q47" i="37"/>
  <c r="Q43" i="37"/>
  <c r="Q42" i="37"/>
  <c r="Q41" i="37"/>
  <c r="Q40" i="37"/>
  <c r="Q39" i="37"/>
  <c r="Q38" i="37"/>
  <c r="Q37" i="37"/>
  <c r="Q36" i="37"/>
  <c r="Q34" i="37"/>
  <c r="Q32" i="37"/>
  <c r="Q31" i="37"/>
  <c r="Q30" i="37"/>
  <c r="Q28" i="37"/>
  <c r="Q26" i="37"/>
  <c r="Q25" i="37"/>
  <c r="Q24" i="37"/>
  <c r="Q23" i="37"/>
  <c r="Q22" i="37"/>
  <c r="Q21" i="37"/>
  <c r="Q20" i="37"/>
  <c r="Q19" i="37"/>
  <c r="Q18" i="37"/>
  <c r="Q17" i="37"/>
  <c r="Q16" i="37"/>
  <c r="Q15" i="37"/>
  <c r="Q14" i="37"/>
  <c r="Q12" i="37"/>
  <c r="Q10" i="37"/>
  <c r="Q9" i="37"/>
  <c r="Q8" i="37"/>
  <c r="Q7" i="37"/>
  <c r="Q6" i="37"/>
  <c r="R4" i="5"/>
  <c r="S4" i="5" s="1"/>
  <c r="Q51" i="37"/>
  <c r="Q49" i="37"/>
  <c r="Q48" i="37"/>
  <c r="Q46" i="37"/>
  <c r="Q45" i="37"/>
  <c r="Q44" i="37"/>
  <c r="Q35" i="37"/>
  <c r="Q33" i="37"/>
  <c r="Q29" i="37"/>
  <c r="Q27" i="37"/>
  <c r="Q13" i="37"/>
  <c r="Q11" i="37"/>
  <c r="Q5" i="37"/>
  <c r="M23" i="60" l="1"/>
  <c r="M19" i="60"/>
  <c r="M15" i="60"/>
  <c r="M11" i="60"/>
  <c r="M20" i="60"/>
  <c r="M16" i="60"/>
  <c r="M24" i="60"/>
  <c r="M18" i="60"/>
  <c r="M13" i="60"/>
  <c r="M8" i="60"/>
  <c r="M14" i="60"/>
  <c r="M4" i="60"/>
  <c r="M5" i="60"/>
  <c r="M17" i="60"/>
  <c r="M21" i="60"/>
  <c r="M10" i="60"/>
  <c r="M9" i="60"/>
  <c r="M22" i="60"/>
  <c r="M6" i="60"/>
  <c r="M12" i="60"/>
  <c r="M7" i="60"/>
  <c r="N3" i="60"/>
  <c r="D12" i="37"/>
  <c r="D13" i="37"/>
  <c r="D14" i="37"/>
  <c r="D15" i="37"/>
  <c r="D16" i="37"/>
  <c r="D17" i="37"/>
  <c r="D18" i="37"/>
  <c r="D19" i="37"/>
  <c r="D20" i="37"/>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C12" i="37"/>
  <c r="C13" i="37"/>
  <c r="C14" i="37"/>
  <c r="C15" i="37"/>
  <c r="C16" i="37"/>
  <c r="C17" i="37"/>
  <c r="C18" i="37"/>
  <c r="C19" i="37"/>
  <c r="C20" i="37"/>
  <c r="C21" i="37"/>
  <c r="C22" i="37"/>
  <c r="C23" i="37"/>
  <c r="C24" i="37"/>
  <c r="C25" i="37"/>
  <c r="C26" i="37"/>
  <c r="C27" i="37"/>
  <c r="C28" i="37"/>
  <c r="C29" i="37"/>
  <c r="C30" i="37"/>
  <c r="C31" i="37"/>
  <c r="C32" i="37"/>
  <c r="C33" i="37"/>
  <c r="C34" i="37"/>
  <c r="C35" i="37"/>
  <c r="C36" i="37"/>
  <c r="C37" i="37"/>
  <c r="C38" i="37"/>
  <c r="C39" i="37"/>
  <c r="C40" i="37"/>
  <c r="C41" i="37"/>
  <c r="C42" i="37"/>
  <c r="C43" i="37"/>
  <c r="C44" i="37"/>
  <c r="C45" i="37"/>
  <c r="C46" i="37"/>
  <c r="C47" i="37"/>
  <c r="C48" i="37"/>
  <c r="C49" i="37"/>
  <c r="C50" i="37"/>
  <c r="C51" i="37"/>
  <c r="B46" i="37"/>
  <c r="B47" i="37"/>
  <c r="B48" i="37"/>
  <c r="B49" i="37"/>
  <c r="B50" i="37"/>
  <c r="B51" i="37"/>
  <c r="B30" i="37"/>
  <c r="B31" i="37"/>
  <c r="B32" i="37"/>
  <c r="B33" i="37"/>
  <c r="B34" i="37"/>
  <c r="B35" i="37"/>
  <c r="B36" i="37"/>
  <c r="B37" i="37"/>
  <c r="B38" i="37"/>
  <c r="B39" i="37"/>
  <c r="B40" i="37"/>
  <c r="B41" i="37"/>
  <c r="B42" i="37"/>
  <c r="B43" i="37"/>
  <c r="B44" i="37"/>
  <c r="B45" i="37"/>
  <c r="N20" i="60" l="1"/>
  <c r="N16" i="60"/>
  <c r="N12" i="60"/>
  <c r="N24" i="60"/>
  <c r="N21" i="60"/>
  <c r="N17" i="60"/>
  <c r="N19" i="60"/>
  <c r="N14" i="60"/>
  <c r="N9" i="60"/>
  <c r="N11" i="60"/>
  <c r="N5" i="60"/>
  <c r="N10" i="60"/>
  <c r="N8" i="60"/>
  <c r="N6" i="60"/>
  <c r="N18" i="60"/>
  <c r="N13" i="60"/>
  <c r="O3" i="60"/>
  <c r="N22" i="60"/>
  <c r="N15" i="60"/>
  <c r="N4" i="60"/>
  <c r="N23" i="60"/>
  <c r="N7" i="60"/>
  <c r="O24" i="60" l="1"/>
  <c r="O21" i="60"/>
  <c r="O17" i="60"/>
  <c r="O13" i="60"/>
  <c r="O22" i="60"/>
  <c r="O18" i="60"/>
  <c r="O19" i="60"/>
  <c r="O20" i="60"/>
  <c r="O15" i="60"/>
  <c r="O10" i="60"/>
  <c r="O16" i="60"/>
  <c r="O8" i="60"/>
  <c r="O6" i="60"/>
  <c r="P3" i="60"/>
  <c r="O9" i="60"/>
  <c r="O12" i="60"/>
  <c r="O7" i="60"/>
  <c r="O23" i="60"/>
  <c r="O5" i="60"/>
  <c r="O14" i="60"/>
  <c r="O11" i="60"/>
  <c r="O4" i="60"/>
  <c r="B28" i="37"/>
  <c r="B29" i="37"/>
  <c r="P22" i="60" l="1"/>
  <c r="P18" i="60"/>
  <c r="P14" i="60"/>
  <c r="P10" i="60"/>
  <c r="P23" i="60"/>
  <c r="P19" i="60"/>
  <c r="P20" i="60"/>
  <c r="P21" i="60"/>
  <c r="P11" i="60"/>
  <c r="P17" i="60"/>
  <c r="P13" i="60"/>
  <c r="P9" i="60"/>
  <c r="P7" i="60"/>
  <c r="P15" i="60"/>
  <c r="P12" i="60"/>
  <c r="P4" i="60"/>
  <c r="Q3" i="60"/>
  <c r="P6" i="60"/>
  <c r="P16" i="60"/>
  <c r="P8" i="60"/>
  <c r="P24" i="60"/>
  <c r="P5" i="60"/>
  <c r="B27" i="37"/>
  <c r="Q23" i="60" l="1"/>
  <c r="Q19" i="60"/>
  <c r="Q15" i="60"/>
  <c r="Q11" i="60"/>
  <c r="Q20" i="60"/>
  <c r="Q16" i="60"/>
  <c r="Q21" i="60"/>
  <c r="Q22" i="60"/>
  <c r="Q12" i="60"/>
  <c r="Q8" i="60"/>
  <c r="Q18" i="60"/>
  <c r="Q10" i="60"/>
  <c r="Q4" i="60"/>
  <c r="Q5" i="60"/>
  <c r="Q24" i="60"/>
  <c r="Q14" i="60"/>
  <c r="Q17" i="60"/>
  <c r="Q9" i="60"/>
  <c r="Q7" i="60"/>
  <c r="Q13" i="60"/>
  <c r="R3" i="60"/>
  <c r="Q6" i="60"/>
  <c r="V32" i="42"/>
  <c r="T32" i="42"/>
  <c r="V31" i="42"/>
  <c r="T31" i="42"/>
  <c r="V30" i="42"/>
  <c r="T30" i="42"/>
  <c r="V29" i="42"/>
  <c r="T29" i="42"/>
  <c r="V28" i="42"/>
  <c r="T28" i="42"/>
  <c r="V27" i="42"/>
  <c r="T27" i="42"/>
  <c r="V26" i="42"/>
  <c r="T26" i="42"/>
  <c r="R20" i="60" l="1"/>
  <c r="R16" i="60"/>
  <c r="R12" i="60"/>
  <c r="R24" i="60"/>
  <c r="R21" i="60"/>
  <c r="R17" i="60"/>
  <c r="R22" i="60"/>
  <c r="R23" i="60"/>
  <c r="R13" i="60"/>
  <c r="R9" i="60"/>
  <c r="R15" i="60"/>
  <c r="R5" i="60"/>
  <c r="R14" i="60"/>
  <c r="S3" i="60"/>
  <c r="R8" i="60"/>
  <c r="R19" i="60"/>
  <c r="R6" i="60"/>
  <c r="R11" i="60"/>
  <c r="R7" i="60"/>
  <c r="R10" i="60"/>
  <c r="R4" i="60"/>
  <c r="R18" i="60"/>
  <c r="S24" i="60" l="1"/>
  <c r="S21" i="60"/>
  <c r="S17" i="60"/>
  <c r="S13" i="60"/>
  <c r="S22" i="60"/>
  <c r="S18" i="60"/>
  <c r="S23" i="60"/>
  <c r="S16" i="60"/>
  <c r="S14" i="60"/>
  <c r="S19" i="60"/>
  <c r="S12" i="60"/>
  <c r="S6" i="60"/>
  <c r="T3" i="60"/>
  <c r="S11" i="60"/>
  <c r="S7" i="60"/>
  <c r="S10" i="60"/>
  <c r="S9" i="60"/>
  <c r="S20" i="60"/>
  <c r="S8" i="60"/>
  <c r="S15" i="60"/>
  <c r="S4" i="60"/>
  <c r="S5" i="60"/>
  <c r="T22" i="60" l="1"/>
  <c r="T18" i="60"/>
  <c r="T14" i="60"/>
  <c r="T10" i="60"/>
  <c r="T23" i="60"/>
  <c r="T19" i="60"/>
  <c r="T24" i="60"/>
  <c r="T17" i="60"/>
  <c r="T15" i="60"/>
  <c r="T20" i="60"/>
  <c r="T11" i="60"/>
  <c r="T8" i="60"/>
  <c r="T7" i="60"/>
  <c r="T9" i="60"/>
  <c r="T16" i="60"/>
  <c r="T13" i="60"/>
  <c r="T21" i="60"/>
  <c r="T4" i="60"/>
  <c r="U3" i="60"/>
  <c r="T12" i="60"/>
  <c r="T5" i="60"/>
  <c r="T6" i="60"/>
  <c r="B26" i="37"/>
  <c r="B24" i="37"/>
  <c r="B25" i="37"/>
  <c r="B22" i="37"/>
  <c r="B23" i="37"/>
  <c r="U23" i="60" l="1"/>
  <c r="U19" i="60"/>
  <c r="U15" i="60"/>
  <c r="U11" i="60"/>
  <c r="U20" i="60"/>
  <c r="U16" i="60"/>
  <c r="U24" i="60"/>
  <c r="U18" i="60"/>
  <c r="U10" i="60"/>
  <c r="U8" i="60"/>
  <c r="U21" i="60"/>
  <c r="U14" i="60"/>
  <c r="U9" i="60"/>
  <c r="U4" i="60"/>
  <c r="U13" i="60"/>
  <c r="U5" i="60"/>
  <c r="U17" i="60"/>
  <c r="U22" i="60"/>
  <c r="U12" i="60"/>
  <c r="U6" i="60"/>
  <c r="U7" i="60"/>
  <c r="V3" i="60"/>
  <c r="V20" i="60" l="1"/>
  <c r="V16" i="60"/>
  <c r="V12" i="60"/>
  <c r="V24" i="60"/>
  <c r="V21" i="60"/>
  <c r="V17" i="60"/>
  <c r="V19" i="60"/>
  <c r="V11" i="60"/>
  <c r="V9" i="60"/>
  <c r="V22" i="60"/>
  <c r="V13" i="60"/>
  <c r="V5" i="60"/>
  <c r="V10" i="60"/>
  <c r="V6" i="60"/>
  <c r="W3" i="60"/>
  <c r="V18" i="60"/>
  <c r="V23" i="60"/>
  <c r="V7" i="60"/>
  <c r="V15" i="60"/>
  <c r="V14" i="60"/>
  <c r="V8" i="60"/>
  <c r="V4" i="60"/>
  <c r="W24" i="60" l="1"/>
  <c r="W21" i="60"/>
  <c r="W17" i="60"/>
  <c r="W13" i="60"/>
  <c r="W22" i="60"/>
  <c r="W18" i="60"/>
  <c r="W19" i="60"/>
  <c r="W20" i="60"/>
  <c r="W12" i="60"/>
  <c r="W23" i="60"/>
  <c r="W10" i="60"/>
  <c r="W6" i="60"/>
  <c r="X3" i="60"/>
  <c r="W15" i="60"/>
  <c r="W7" i="60"/>
  <c r="W14" i="60"/>
  <c r="W16" i="60"/>
  <c r="W8" i="60"/>
  <c r="W5" i="60"/>
  <c r="W11" i="60"/>
  <c r="W9" i="60"/>
  <c r="W4" i="60"/>
  <c r="B20" i="37"/>
  <c r="X22" i="60" l="1"/>
  <c r="X18" i="60"/>
  <c r="X14" i="60"/>
  <c r="X10" i="60"/>
  <c r="X23" i="60"/>
  <c r="X19" i="60"/>
  <c r="X20" i="60"/>
  <c r="X21" i="60"/>
  <c r="X13" i="60"/>
  <c r="X16" i="60"/>
  <c r="X15" i="60"/>
  <c r="X7" i="60"/>
  <c r="X12" i="60"/>
  <c r="X8" i="60"/>
  <c r="X4" i="60"/>
  <c r="X11" i="60"/>
  <c r="X24" i="60"/>
  <c r="X17" i="60"/>
  <c r="X9" i="60"/>
  <c r="Y3" i="60"/>
  <c r="X6" i="60"/>
  <c r="X5" i="60"/>
  <c r="B21" i="37"/>
  <c r="Y23" i="60" l="1"/>
  <c r="Y19" i="60"/>
  <c r="Y15" i="60"/>
  <c r="Y11" i="60"/>
  <c r="Y20" i="60"/>
  <c r="Y16" i="60"/>
  <c r="Y21" i="60"/>
  <c r="Y22" i="60"/>
  <c r="Y14" i="60"/>
  <c r="Y8" i="60"/>
  <c r="Y24" i="60"/>
  <c r="Y17" i="60"/>
  <c r="Y12" i="60"/>
  <c r="Y4" i="60"/>
  <c r="Y18" i="60"/>
  <c r="Y9" i="60"/>
  <c r="Y5" i="60"/>
  <c r="Y13" i="60"/>
  <c r="Y10" i="60"/>
  <c r="Z3" i="60"/>
  <c r="Y7" i="60"/>
  <c r="Y6" i="60"/>
  <c r="Z20" i="60" l="1"/>
  <c r="Z16" i="60"/>
  <c r="Z12" i="60"/>
  <c r="Z24" i="60"/>
  <c r="Z21" i="60"/>
  <c r="Z17" i="60"/>
  <c r="Z22" i="60"/>
  <c r="Z23" i="60"/>
  <c r="Z15" i="60"/>
  <c r="Z10" i="60"/>
  <c r="Z9" i="60"/>
  <c r="Z18" i="60"/>
  <c r="Z8" i="60"/>
  <c r="Z5" i="60"/>
  <c r="Z7" i="60"/>
  <c r="Z14" i="60"/>
  <c r="Z11" i="60"/>
  <c r="Z6" i="60"/>
  <c r="AA3" i="60"/>
  <c r="Z13" i="60"/>
  <c r="Z19" i="60"/>
  <c r="Z4" i="60"/>
  <c r="J99" i="35"/>
  <c r="AA24" i="60" l="1"/>
  <c r="AA21" i="60"/>
  <c r="AA17" i="60"/>
  <c r="AA13" i="60"/>
  <c r="AA22" i="60"/>
  <c r="AA18" i="60"/>
  <c r="AA23" i="60"/>
  <c r="AA16" i="60"/>
  <c r="AA11" i="60"/>
  <c r="AA14" i="60"/>
  <c r="AA9" i="60"/>
  <c r="AA6" i="60"/>
  <c r="AB3" i="60"/>
  <c r="AA7" i="60"/>
  <c r="AA19" i="60"/>
  <c r="AA10" i="60"/>
  <c r="AA5" i="60"/>
  <c r="AA12" i="60"/>
  <c r="AA4" i="60"/>
  <c r="AA20" i="60"/>
  <c r="AA15" i="60"/>
  <c r="AA8" i="60"/>
  <c r="D26" i="38"/>
  <c r="A1" i="38" s="1"/>
  <c r="F32" i="38"/>
  <c r="A31" i="38"/>
  <c r="E32" i="38"/>
  <c r="D32" i="38"/>
  <c r="C32" i="38"/>
  <c r="B32" i="38"/>
  <c r="A32" i="38"/>
  <c r="F31" i="38"/>
  <c r="E31" i="38"/>
  <c r="D31" i="38"/>
  <c r="C31" i="38"/>
  <c r="B31" i="38"/>
  <c r="F30" i="38"/>
  <c r="E30" i="38"/>
  <c r="D30" i="38"/>
  <c r="C30" i="38"/>
  <c r="B30" i="38"/>
  <c r="A30" i="38"/>
  <c r="F29" i="38"/>
  <c r="E29" i="38"/>
  <c r="D29" i="38"/>
  <c r="C29" i="38"/>
  <c r="F28" i="38"/>
  <c r="E28" i="38"/>
  <c r="D28" i="38"/>
  <c r="C28" i="38"/>
  <c r="A28" i="38"/>
  <c r="A29" i="38"/>
  <c r="B29" i="38"/>
  <c r="B28" i="38"/>
  <c r="AB22" i="60" l="1"/>
  <c r="AB18" i="60"/>
  <c r="AB14" i="60"/>
  <c r="AB10" i="60"/>
  <c r="AB23" i="60"/>
  <c r="AB19" i="60"/>
  <c r="AB15" i="60"/>
  <c r="AB24" i="60"/>
  <c r="AB17" i="60"/>
  <c r="AB12" i="60"/>
  <c r="AB11" i="60"/>
  <c r="AB7" i="60"/>
  <c r="AB4" i="60"/>
  <c r="AB13" i="60"/>
  <c r="AB8" i="60"/>
  <c r="AB20" i="60"/>
  <c r="AB21" i="60"/>
  <c r="AB16" i="60"/>
  <c r="AC3" i="60"/>
  <c r="AB9" i="60"/>
  <c r="AB5" i="60"/>
  <c r="AB6" i="60"/>
  <c r="A5" i="38"/>
  <c r="Q18" i="38"/>
  <c r="A14" i="38"/>
  <c r="A10" i="38"/>
  <c r="A6" i="38"/>
  <c r="A2" i="38"/>
  <c r="A12" i="38"/>
  <c r="A8" i="38"/>
  <c r="A4" i="38"/>
  <c r="A15" i="38"/>
  <c r="A11" i="38"/>
  <c r="A7" i="38"/>
  <c r="A3" i="38"/>
  <c r="A13" i="38"/>
  <c r="A9" i="38"/>
  <c r="A16" i="38"/>
  <c r="N24" i="38"/>
  <c r="L24" i="38"/>
  <c r="N23" i="38"/>
  <c r="L23" i="38"/>
  <c r="N22" i="38"/>
  <c r="L22" i="38"/>
  <c r="N21" i="38"/>
  <c r="L21" i="38"/>
  <c r="N20" i="38"/>
  <c r="L20" i="38"/>
  <c r="B1" i="38"/>
  <c r="AC23" i="60" l="1"/>
  <c r="AC19" i="60"/>
  <c r="AC15" i="60"/>
  <c r="AC11" i="60"/>
  <c r="AC20" i="60"/>
  <c r="AC16" i="60"/>
  <c r="AC24" i="60"/>
  <c r="AC18" i="60"/>
  <c r="AC13" i="60"/>
  <c r="AC8" i="60"/>
  <c r="AC4" i="60"/>
  <c r="AC5" i="60"/>
  <c r="AC21" i="60"/>
  <c r="AC12" i="60"/>
  <c r="AC10" i="60"/>
  <c r="AC9" i="60"/>
  <c r="AC14" i="60"/>
  <c r="AC17" i="60"/>
  <c r="AC7" i="60"/>
  <c r="AC6" i="60"/>
  <c r="AC22" i="60"/>
  <c r="AD3" i="60"/>
  <c r="B3" i="38"/>
  <c r="B5" i="38"/>
  <c r="B12" i="38"/>
  <c r="B7" i="38"/>
  <c r="B9" i="38"/>
  <c r="B11" i="38"/>
  <c r="B4" i="38"/>
  <c r="B10" i="38"/>
  <c r="B8" i="38"/>
  <c r="B14" i="38"/>
  <c r="B15" i="38"/>
  <c r="B2" i="38"/>
  <c r="B6" i="38"/>
  <c r="B13" i="38"/>
  <c r="B16" i="38"/>
  <c r="C1" i="38"/>
  <c r="AD20" i="60" l="1"/>
  <c r="AD16" i="60"/>
  <c r="AD12" i="60"/>
  <c r="AD24" i="60"/>
  <c r="AD21" i="60"/>
  <c r="AD17" i="60"/>
  <c r="AD19" i="60"/>
  <c r="AD14" i="60"/>
  <c r="AD9" i="60"/>
  <c r="AD13" i="60"/>
  <c r="AD10" i="60"/>
  <c r="AD5" i="60"/>
  <c r="AD6" i="60"/>
  <c r="AE3" i="60"/>
  <c r="AD22" i="60"/>
  <c r="AD15" i="60"/>
  <c r="AD8" i="60"/>
  <c r="AD7" i="60"/>
  <c r="AD23" i="60"/>
  <c r="AD11" i="60"/>
  <c r="AD4" i="60"/>
  <c r="AD18" i="60"/>
  <c r="C8" i="38"/>
  <c r="C10" i="38"/>
  <c r="C13" i="38"/>
  <c r="C3" i="38"/>
  <c r="C5" i="38"/>
  <c r="C12" i="38"/>
  <c r="C4" i="38"/>
  <c r="C9" i="38"/>
  <c r="C15" i="38"/>
  <c r="C11" i="38"/>
  <c r="C2" i="38"/>
  <c r="C7" i="38"/>
  <c r="C14" i="38"/>
  <c r="C6" i="38"/>
  <c r="C16" i="38"/>
  <c r="D1" i="38"/>
  <c r="E1" i="38" s="1"/>
  <c r="C6" i="37"/>
  <c r="C7" i="37"/>
  <c r="C8" i="37"/>
  <c r="C9" i="37"/>
  <c r="C10" i="37"/>
  <c r="C11" i="37"/>
  <c r="C5" i="37"/>
  <c r="D6" i="37"/>
  <c r="D7" i="37"/>
  <c r="D8" i="37"/>
  <c r="D9" i="37"/>
  <c r="D10" i="37"/>
  <c r="D11" i="37"/>
  <c r="D5" i="37"/>
  <c r="B18" i="37"/>
  <c r="B19" i="37"/>
  <c r="B6" i="37"/>
  <c r="B7" i="37"/>
  <c r="B8" i="37"/>
  <c r="B9" i="37"/>
  <c r="B10" i="37"/>
  <c r="B11" i="37"/>
  <c r="B12" i="37"/>
  <c r="B13" i="37"/>
  <c r="B14" i="37"/>
  <c r="B15" i="37"/>
  <c r="B16" i="37"/>
  <c r="B17" i="37"/>
  <c r="B5" i="37"/>
  <c r="AE24" i="60" l="1"/>
  <c r="AE21" i="60"/>
  <c r="AE17" i="60"/>
  <c r="AE13" i="60"/>
  <c r="AE9" i="60"/>
  <c r="AE22" i="60"/>
  <c r="AE18" i="60"/>
  <c r="AE19" i="60"/>
  <c r="AE20" i="60"/>
  <c r="AE10" i="60"/>
  <c r="AE8" i="60"/>
  <c r="AE6" i="60"/>
  <c r="AF3" i="60"/>
  <c r="AE7" i="60"/>
  <c r="AE23" i="60"/>
  <c r="AE15" i="60"/>
  <c r="AE12" i="60"/>
  <c r="AE16" i="60"/>
  <c r="AE14" i="60"/>
  <c r="AE11" i="60"/>
  <c r="AE5" i="60"/>
  <c r="AE4" i="60"/>
  <c r="E7" i="38"/>
  <c r="E9" i="38"/>
  <c r="E11" i="38"/>
  <c r="E2" i="38"/>
  <c r="E4" i="38"/>
  <c r="E6" i="38"/>
  <c r="E12" i="38"/>
  <c r="E15" i="38"/>
  <c r="E5" i="38"/>
  <c r="E10" i="38"/>
  <c r="E14" i="38"/>
  <c r="E13" i="38"/>
  <c r="E3" i="38"/>
  <c r="E8" i="38"/>
  <c r="E16" i="38"/>
  <c r="D2" i="38"/>
  <c r="D4" i="38"/>
  <c r="D6" i="38"/>
  <c r="D8" i="38"/>
  <c r="D10" i="38"/>
  <c r="D13" i="38"/>
  <c r="D5" i="38"/>
  <c r="D7" i="38"/>
  <c r="D11" i="38"/>
  <c r="D14" i="38"/>
  <c r="D9" i="38"/>
  <c r="D3" i="38"/>
  <c r="D15" i="38"/>
  <c r="D12" i="38"/>
  <c r="D16" i="38"/>
  <c r="F1" i="38"/>
  <c r="C4" i="5"/>
  <c r="AS1" i="5"/>
  <c r="V4" i="5"/>
  <c r="T4" i="5"/>
  <c r="U4" i="5" s="1"/>
  <c r="D25" i="35"/>
  <c r="AF22" i="60" l="1"/>
  <c r="AF18" i="60"/>
  <c r="AF14" i="60"/>
  <c r="AF10" i="60"/>
  <c r="AF19" i="60"/>
  <c r="AF15" i="60"/>
  <c r="AF20" i="60"/>
  <c r="AF21" i="60"/>
  <c r="AF11" i="60"/>
  <c r="AF12" i="60"/>
  <c r="AF7" i="60"/>
  <c r="AF16" i="60"/>
  <c r="AF9" i="60"/>
  <c r="AF4" i="60"/>
  <c r="AF17" i="60"/>
  <c r="AF6" i="60"/>
  <c r="AF24" i="60"/>
  <c r="AF8" i="60"/>
  <c r="AF13" i="60"/>
  <c r="AF5" i="60"/>
  <c r="J76" i="35"/>
  <c r="F3" i="38"/>
  <c r="F5" i="38"/>
  <c r="F12" i="38"/>
  <c r="F7" i="38"/>
  <c r="F9" i="38"/>
  <c r="F11" i="38"/>
  <c r="F2" i="38"/>
  <c r="F6" i="38"/>
  <c r="F8" i="38"/>
  <c r="F13" i="38"/>
  <c r="F10" i="38"/>
  <c r="F15" i="38"/>
  <c r="F4" i="38"/>
  <c r="F14" i="38"/>
  <c r="F16" i="38"/>
  <c r="G1" i="38"/>
  <c r="J89" i="35"/>
  <c r="J87" i="35"/>
  <c r="J83" i="35"/>
  <c r="J78" i="35"/>
  <c r="J72" i="35"/>
  <c r="J95" i="35"/>
  <c r="J93" i="35"/>
  <c r="J91" i="35"/>
  <c r="J88" i="35"/>
  <c r="J82" i="35"/>
  <c r="J74" i="35"/>
  <c r="J85" i="35"/>
  <c r="J81" i="35"/>
  <c r="J79" i="35"/>
  <c r="J77" i="35"/>
  <c r="J75" i="35"/>
  <c r="J73" i="35"/>
  <c r="J97" i="35"/>
  <c r="J98" i="35"/>
  <c r="J96" i="35"/>
  <c r="J92" i="35"/>
  <c r="J90" i="35"/>
  <c r="J84" i="35"/>
  <c r="I101" i="35"/>
  <c r="H101" i="35"/>
  <c r="J86" i="35"/>
  <c r="J80" i="35"/>
  <c r="J71" i="35"/>
  <c r="J94" i="35"/>
  <c r="G8" i="38" l="1"/>
  <c r="G10" i="38"/>
  <c r="G3" i="38"/>
  <c r="G5" i="38"/>
  <c r="G12" i="38"/>
  <c r="G13" i="38"/>
  <c r="G15" i="38"/>
  <c r="G2" i="38"/>
  <c r="G6" i="38"/>
  <c r="G7" i="38"/>
  <c r="G11" i="38"/>
  <c r="G14" i="38"/>
  <c r="G4" i="38"/>
  <c r="G9" i="38"/>
  <c r="G16" i="38"/>
  <c r="H1" i="38"/>
  <c r="J101" i="35"/>
  <c r="H2" i="38" l="1"/>
  <c r="H4" i="38"/>
  <c r="H6" i="38"/>
  <c r="H8" i="38"/>
  <c r="H10" i="38"/>
  <c r="H13" i="38"/>
  <c r="H3" i="38"/>
  <c r="H9" i="38"/>
  <c r="H14" i="38"/>
  <c r="H7" i="38"/>
  <c r="H11" i="38"/>
  <c r="H12" i="38"/>
  <c r="H5" i="38"/>
  <c r="H15" i="38"/>
  <c r="H16" i="38"/>
  <c r="I1" i="38"/>
  <c r="I7" i="38" l="1"/>
  <c r="I9" i="38"/>
  <c r="I11" i="38"/>
  <c r="I2" i="38"/>
  <c r="I4" i="38"/>
  <c r="I6" i="38"/>
  <c r="I15" i="38"/>
  <c r="I3" i="38"/>
  <c r="I8" i="38"/>
  <c r="I14" i="38"/>
  <c r="I12" i="38"/>
  <c r="I13" i="38"/>
  <c r="I5" i="38"/>
  <c r="I10" i="38"/>
  <c r="I16" i="38"/>
  <c r="J1" i="38"/>
  <c r="J3" i="38" l="1"/>
  <c r="J5" i="38"/>
  <c r="J12" i="38"/>
  <c r="J7" i="38"/>
  <c r="J9" i="38"/>
  <c r="J11" i="38"/>
  <c r="J4" i="38"/>
  <c r="J10" i="38"/>
  <c r="J15" i="38"/>
  <c r="J2" i="38"/>
  <c r="J6" i="38"/>
  <c r="J8" i="38"/>
  <c r="J14" i="38"/>
  <c r="J13" i="38"/>
  <c r="J16" i="38"/>
  <c r="K1" i="38"/>
  <c r="K8" i="38" l="1"/>
  <c r="K10" i="38"/>
  <c r="K3" i="38"/>
  <c r="K5" i="38"/>
  <c r="K12" i="38"/>
  <c r="K13" i="38"/>
  <c r="K4" i="38"/>
  <c r="K9" i="38"/>
  <c r="K15" i="38"/>
  <c r="K14" i="38"/>
  <c r="K6" i="38"/>
  <c r="K11" i="38"/>
  <c r="K2" i="38"/>
  <c r="K7" i="38"/>
  <c r="K16" i="38"/>
  <c r="L1" i="38"/>
  <c r="L2" i="38" l="1"/>
  <c r="L4" i="38"/>
  <c r="L6" i="38"/>
  <c r="L8" i="38"/>
  <c r="L10" i="38"/>
  <c r="L5" i="38"/>
  <c r="L7" i="38"/>
  <c r="L11" i="38"/>
  <c r="L14" i="38"/>
  <c r="L13" i="38"/>
  <c r="L3" i="38"/>
  <c r="L9" i="38"/>
  <c r="L15" i="38"/>
  <c r="L12" i="38"/>
  <c r="L16" i="38"/>
  <c r="M1" i="38"/>
  <c r="M7" i="38" l="1"/>
  <c r="M9" i="38"/>
  <c r="M11" i="38"/>
  <c r="M2" i="38"/>
  <c r="M4" i="38"/>
  <c r="M6" i="38"/>
  <c r="M12" i="38"/>
  <c r="M15" i="38"/>
  <c r="M5" i="38"/>
  <c r="M10" i="38"/>
  <c r="M14" i="38"/>
  <c r="M13" i="38"/>
  <c r="M3" i="38"/>
  <c r="M8" i="38"/>
  <c r="M16" i="38"/>
  <c r="N1" i="38"/>
  <c r="N3" i="38" l="1"/>
  <c r="N5" i="38"/>
  <c r="N12" i="38"/>
  <c r="N7" i="38"/>
  <c r="N9" i="38"/>
  <c r="N11" i="38"/>
  <c r="N2" i="38"/>
  <c r="N6" i="38"/>
  <c r="N8" i="38"/>
  <c r="N14" i="38"/>
  <c r="N15" i="38"/>
  <c r="N4" i="38"/>
  <c r="N10" i="38"/>
  <c r="N13" i="38"/>
  <c r="N16" i="38"/>
  <c r="O1" i="38"/>
  <c r="O8" i="38" l="1"/>
  <c r="O10" i="38"/>
  <c r="O3" i="38"/>
  <c r="O5" i="38"/>
  <c r="O12" i="38"/>
  <c r="O13" i="38"/>
  <c r="O2" i="38"/>
  <c r="O6" i="38"/>
  <c r="O7" i="38"/>
  <c r="O11" i="38"/>
  <c r="O14" i="38"/>
  <c r="O4" i="38"/>
  <c r="O9" i="38"/>
  <c r="O15" i="38"/>
  <c r="O16" i="38"/>
  <c r="P1" i="38"/>
  <c r="P2" i="38" l="1"/>
  <c r="P4" i="38"/>
  <c r="P6" i="38"/>
  <c r="P8" i="38"/>
  <c r="P10" i="38"/>
  <c r="P3" i="38"/>
  <c r="P9" i="38"/>
  <c r="P14" i="38"/>
  <c r="P13" i="38"/>
  <c r="P12" i="38"/>
  <c r="P5" i="38"/>
  <c r="P7" i="38"/>
  <c r="P11" i="38"/>
  <c r="P15" i="38"/>
  <c r="P16" i="38"/>
  <c r="Q1" i="38"/>
  <c r="Q7" i="38" l="1"/>
  <c r="Q9" i="38"/>
  <c r="Q11" i="38"/>
  <c r="Q2" i="38"/>
  <c r="Q4" i="38"/>
  <c r="Q6" i="38"/>
  <c r="Q15" i="38"/>
  <c r="Q3" i="38"/>
  <c r="Q8" i="38"/>
  <c r="Q14" i="38"/>
  <c r="Q12" i="38"/>
  <c r="Q13" i="38"/>
  <c r="Q5" i="38"/>
  <c r="Q10" i="38"/>
  <c r="Q16" i="38"/>
  <c r="R1" i="38"/>
  <c r="R3" i="38" l="1"/>
  <c r="R5" i="38"/>
  <c r="R12" i="38"/>
  <c r="R7" i="38"/>
  <c r="R9" i="38"/>
  <c r="R11" i="38"/>
  <c r="R4" i="38"/>
  <c r="R10" i="38"/>
  <c r="R8" i="38"/>
  <c r="R15" i="38"/>
  <c r="R2" i="38"/>
  <c r="R6" i="38"/>
  <c r="R14" i="38"/>
  <c r="R13" i="38"/>
  <c r="R16" i="38"/>
  <c r="S1" i="38"/>
  <c r="S8" i="38" l="1"/>
  <c r="S10" i="38"/>
  <c r="S3" i="38"/>
  <c r="S5" i="38"/>
  <c r="S12" i="38"/>
  <c r="S13" i="38"/>
  <c r="S4" i="38"/>
  <c r="S9" i="38"/>
  <c r="S15" i="38"/>
  <c r="S2" i="38"/>
  <c r="S7" i="38"/>
  <c r="S6" i="38"/>
  <c r="S11" i="38"/>
  <c r="S14" i="38"/>
  <c r="S16" i="38"/>
  <c r="T1" i="38"/>
  <c r="T2" i="38" l="1"/>
  <c r="T4" i="38"/>
  <c r="T6" i="38"/>
  <c r="T8" i="38"/>
  <c r="T10" i="38"/>
  <c r="T5" i="38"/>
  <c r="T7" i="38"/>
  <c r="T11" i="38"/>
  <c r="T14" i="38"/>
  <c r="T13" i="38"/>
  <c r="T9" i="38"/>
  <c r="T3" i="38"/>
  <c r="T12" i="38"/>
  <c r="T15" i="38"/>
  <c r="T16" i="38"/>
  <c r="U1" i="38"/>
  <c r="U7" i="38" l="1"/>
  <c r="U9" i="38"/>
  <c r="U11" i="38"/>
  <c r="U2" i="38"/>
  <c r="U4" i="38"/>
  <c r="U6" i="38"/>
  <c r="U12" i="38"/>
  <c r="U15" i="38"/>
  <c r="U13" i="38"/>
  <c r="U5" i="38"/>
  <c r="U10" i="38"/>
  <c r="U14" i="38"/>
  <c r="U3" i="38"/>
  <c r="U8" i="38"/>
  <c r="U16" i="38"/>
  <c r="V1" i="38"/>
  <c r="V3" i="38" l="1"/>
  <c r="V5" i="38"/>
  <c r="V12" i="38"/>
  <c r="V7" i="38"/>
  <c r="V9" i="38"/>
  <c r="V11" i="38"/>
  <c r="V2" i="38"/>
  <c r="V6" i="38"/>
  <c r="V8" i="38"/>
  <c r="V10" i="38"/>
  <c r="V14" i="38"/>
  <c r="V15" i="38"/>
  <c r="V4" i="38"/>
  <c r="V13" i="38"/>
  <c r="V16" i="38"/>
  <c r="W1" i="38"/>
  <c r="W8" i="38" l="1"/>
  <c r="W10" i="38"/>
  <c r="W3" i="38"/>
  <c r="W5" i="38"/>
  <c r="W12" i="38"/>
  <c r="W13" i="38"/>
  <c r="W2" i="38"/>
  <c r="W6" i="38"/>
  <c r="W7" i="38"/>
  <c r="W11" i="38"/>
  <c r="W4" i="38"/>
  <c r="W9" i="38"/>
  <c r="W14" i="38"/>
  <c r="W15" i="38"/>
  <c r="W16" i="38"/>
  <c r="X1" i="38"/>
  <c r="X2" i="38" l="1"/>
  <c r="X4" i="38"/>
  <c r="X6" i="38"/>
  <c r="X8" i="38"/>
  <c r="X10" i="38"/>
  <c r="X3" i="38"/>
  <c r="X9" i="38"/>
  <c r="X14" i="38"/>
  <c r="X13" i="38"/>
  <c r="X5" i="38"/>
  <c r="X11" i="38"/>
  <c r="X12" i="38"/>
  <c r="X7" i="38"/>
  <c r="X15" i="38"/>
  <c r="X16" i="38"/>
  <c r="Y1" i="38"/>
  <c r="Y7" i="38" l="1"/>
  <c r="Y9" i="38"/>
  <c r="Y11" i="38"/>
  <c r="Y2" i="38"/>
  <c r="Y4" i="38"/>
  <c r="Y6" i="38"/>
  <c r="Y15" i="38"/>
  <c r="Y3" i="38"/>
  <c r="Y8" i="38"/>
  <c r="Y14" i="38"/>
  <c r="Y12" i="38"/>
  <c r="Y13" i="38"/>
  <c r="Y5" i="38"/>
  <c r="Y10" i="38"/>
  <c r="Y16" i="38"/>
  <c r="Z1" i="38"/>
  <c r="Z3" i="38" l="1"/>
  <c r="Z5" i="38"/>
  <c r="Z12" i="38"/>
  <c r="Z7" i="38"/>
  <c r="Z9" i="38"/>
  <c r="Z11" i="38"/>
  <c r="Z4" i="38"/>
  <c r="Z10" i="38"/>
  <c r="Z15" i="38"/>
  <c r="Z2" i="38"/>
  <c r="Z6" i="38"/>
  <c r="Z8" i="38"/>
  <c r="Z14" i="38"/>
  <c r="Z13" i="38"/>
  <c r="Z16" i="38"/>
  <c r="AA1" i="38"/>
  <c r="AA8" i="38" l="1"/>
  <c r="AA10" i="38"/>
  <c r="AA3" i="38"/>
  <c r="AA5" i="38"/>
  <c r="AA12" i="38"/>
  <c r="AA13" i="38"/>
  <c r="AA4" i="38"/>
  <c r="AA9" i="38"/>
  <c r="AA6" i="38"/>
  <c r="AA11" i="38"/>
  <c r="AA15" i="38"/>
  <c r="AA7" i="38"/>
  <c r="AA2" i="38"/>
  <c r="AA14" i="38"/>
  <c r="AA16" i="38"/>
  <c r="AB1" i="38"/>
  <c r="AB2" i="38" l="1"/>
  <c r="AB4" i="38"/>
  <c r="AB6" i="38"/>
  <c r="AB8" i="38"/>
  <c r="AB10" i="38"/>
  <c r="AB5" i="38"/>
  <c r="AB7" i="38"/>
  <c r="AB11" i="38"/>
  <c r="AB14" i="38"/>
  <c r="AB13" i="38"/>
  <c r="AB3" i="38"/>
  <c r="AB9" i="38"/>
  <c r="AB15" i="38"/>
  <c r="AB12" i="38"/>
  <c r="AB16" i="38"/>
  <c r="AC1" i="38"/>
  <c r="AC7" i="38" l="1"/>
  <c r="AC9" i="38"/>
  <c r="AC11" i="38"/>
  <c r="AC2" i="38"/>
  <c r="AC4" i="38"/>
  <c r="AC6" i="38"/>
  <c r="AC12" i="38"/>
  <c r="AC15" i="38"/>
  <c r="AC5" i="38"/>
  <c r="AC10" i="38"/>
  <c r="AC14" i="38"/>
  <c r="AC13" i="38"/>
  <c r="AC3" i="38"/>
  <c r="AC8" i="38"/>
  <c r="AC16" i="38"/>
  <c r="AD1" i="38"/>
  <c r="AD3" i="38" l="1"/>
  <c r="AD5" i="38"/>
  <c r="AD12" i="38"/>
  <c r="AD7" i="38"/>
  <c r="AD9" i="38"/>
  <c r="AD11" i="38"/>
  <c r="AD2" i="38"/>
  <c r="AD6" i="38"/>
  <c r="AD8" i="38"/>
  <c r="AD14" i="38"/>
  <c r="AD15" i="38"/>
  <c r="AD4" i="38"/>
  <c r="AD10" i="38"/>
  <c r="AD13" i="38"/>
  <c r="AD16" i="38"/>
  <c r="AE1" i="38"/>
  <c r="AE8" i="38" l="1"/>
  <c r="AE10" i="38"/>
  <c r="AE3" i="38"/>
  <c r="AE5" i="38"/>
  <c r="AE12" i="38"/>
  <c r="AE13" i="38"/>
  <c r="AE2" i="38"/>
  <c r="AE6" i="38"/>
  <c r="AE7" i="38"/>
  <c r="AE11" i="38"/>
  <c r="AE15" i="38"/>
  <c r="AE4" i="38"/>
  <c r="AE9" i="38"/>
  <c r="AE14" i="38"/>
  <c r="AE16" i="38"/>
</calcChain>
</file>

<file path=xl/comments1.xml><?xml version="1.0" encoding="utf-8"?>
<comments xmlns="http://schemas.openxmlformats.org/spreadsheetml/2006/main">
  <authors>
    <author>EXTERNAL Desai Mallikarjun (Neem Lease, CP/PQA-NaP)</author>
  </authors>
  <commentList>
    <comment ref="U26"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W26" authorId="0" shapeId="0">
      <text>
        <r>
          <rPr>
            <b/>
            <sz val="100"/>
            <color indexed="81"/>
            <rFont val="Calibri"/>
            <family val="2"/>
            <scheme val="minor"/>
          </rPr>
          <t>EXTERNAL Desai Mallikarjun (Neem Lease, CP/PQA-NaP):</t>
        </r>
        <r>
          <rPr>
            <sz val="100"/>
            <color indexed="81"/>
            <rFont val="Calibri"/>
            <family val="2"/>
            <scheme val="minor"/>
          </rPr>
          <t xml:space="preserve">
Enter "N" untill D8 is not closed 
Once D8 is closed enter Date</t>
        </r>
      </text>
    </comment>
    <comment ref="U27"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28"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29"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0"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1"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2"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List>
</comments>
</file>

<file path=xl/comments2.xml><?xml version="1.0" encoding="utf-8"?>
<comments xmlns="http://schemas.openxmlformats.org/spreadsheetml/2006/main">
  <authors>
    <author>EXTERNAL Desai Mallikarjun (Neem Lease, CP/PQA-NaP)</author>
  </authors>
  <commentList>
    <comment ref="R26" authorId="0" shapeId="0">
      <text>
        <r>
          <rPr>
            <b/>
            <sz val="72"/>
            <color indexed="81"/>
            <rFont val="Calibri"/>
            <family val="2"/>
            <scheme val="minor"/>
          </rPr>
          <t>EXTERNAL Desai Mallikarjun (Neem Lease, CP/PQA-NaP):</t>
        </r>
        <r>
          <rPr>
            <sz val="72"/>
            <color indexed="81"/>
            <rFont val="Calibri"/>
            <family val="2"/>
            <scheme val="minor"/>
          </rPr>
          <t xml:space="preserve">
Complaint date + 14 </t>
        </r>
      </text>
    </comment>
    <comment ref="T26" authorId="0" shapeId="0">
      <text>
        <r>
          <rPr>
            <b/>
            <sz val="72"/>
            <color indexed="81"/>
            <rFont val="Calibri"/>
            <family val="2"/>
            <scheme val="minor"/>
          </rPr>
          <t>EXTERNAL Desai Mallikarjun (Neem Lease, CP/PQA-NaP):</t>
        </r>
        <r>
          <rPr>
            <sz val="72"/>
            <color indexed="81"/>
            <rFont val="Calibri"/>
            <family val="2"/>
            <scheme val="minor"/>
          </rPr>
          <t xml:space="preserve">
Complaint date + 60</t>
        </r>
      </text>
    </comment>
    <comment ref="S28"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28"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V28" authorId="0" shapeId="0">
      <text>
        <r>
          <rPr>
            <b/>
            <sz val="72"/>
            <color indexed="81"/>
            <rFont val="Tahoma"/>
            <family val="2"/>
          </rPr>
          <t>EXTERNAL Desai Mallikarjun (Neem Lease, CP/PQA-NaP):</t>
        </r>
        <r>
          <rPr>
            <sz val="72"/>
            <color indexed="81"/>
            <rFont val="Tahoma"/>
            <family val="2"/>
          </rPr>
          <t xml:space="preserve">
Enter "Closed" after complaint closure</t>
        </r>
      </text>
    </comment>
    <comment ref="S29"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29"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V29" authorId="0" shapeId="0">
      <text>
        <r>
          <rPr>
            <b/>
            <sz val="72"/>
            <color indexed="81"/>
            <rFont val="Tahoma"/>
            <family val="2"/>
          </rPr>
          <t>EXTERNAL Desai Mallikarjun (Neem Lease, CP/PQA-NaP):</t>
        </r>
        <r>
          <rPr>
            <sz val="72"/>
            <color indexed="81"/>
            <rFont val="Tahoma"/>
            <family val="2"/>
          </rPr>
          <t xml:space="preserve">
Enter "Closed" after complaint closure</t>
        </r>
      </text>
    </comment>
    <comment ref="S30"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0"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V30" authorId="0" shapeId="0">
      <text>
        <r>
          <rPr>
            <b/>
            <sz val="72"/>
            <color indexed="81"/>
            <rFont val="Tahoma"/>
            <family val="2"/>
          </rPr>
          <t>EXTERNAL Desai Mallikarjun (Neem Lease, CP/PQA-NaP):</t>
        </r>
        <r>
          <rPr>
            <sz val="72"/>
            <color indexed="81"/>
            <rFont val="Tahoma"/>
            <family val="2"/>
          </rPr>
          <t xml:space="preserve">
Enter "Closed" after complaint closure</t>
        </r>
      </text>
    </comment>
    <comment ref="S31"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1"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S32"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2"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V32" authorId="0" shapeId="0">
      <text>
        <r>
          <rPr>
            <b/>
            <sz val="72"/>
            <color indexed="81"/>
            <rFont val="Tahoma"/>
            <family val="2"/>
          </rPr>
          <t>EXTERNAL Desai Mallikarjun (Neem Lease, CP/PQA-NaP):</t>
        </r>
        <r>
          <rPr>
            <sz val="72"/>
            <color indexed="81"/>
            <rFont val="Tahoma"/>
            <family val="2"/>
          </rPr>
          <t xml:space="preserve">
Enter "Closed" after complaint closure</t>
        </r>
      </text>
    </comment>
    <comment ref="S33"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3"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V33" authorId="0" shapeId="0">
      <text>
        <r>
          <rPr>
            <b/>
            <sz val="72"/>
            <color indexed="81"/>
            <rFont val="Tahoma"/>
            <family val="2"/>
          </rPr>
          <t>EXTERNAL Desai Mallikarjun (Neem Lease, CP/PQA-NaP):</t>
        </r>
        <r>
          <rPr>
            <sz val="72"/>
            <color indexed="81"/>
            <rFont val="Tahoma"/>
            <family val="2"/>
          </rPr>
          <t xml:space="preserve">
Enter "Closed" after complaint closure</t>
        </r>
      </text>
    </comment>
    <comment ref="S34" authorId="0" shapeId="0">
      <text>
        <r>
          <rPr>
            <b/>
            <sz val="90"/>
            <color indexed="81"/>
            <rFont val="Calibri"/>
            <family val="2"/>
            <scheme val="minor"/>
          </rPr>
          <t>EXTERNAL Desai Mallikarjun (Neem Lease, CP/PQA-NaP):</t>
        </r>
        <r>
          <rPr>
            <sz val="90"/>
            <color indexed="81"/>
            <rFont val="Calibri"/>
            <family val="2"/>
            <scheme val="minor"/>
          </rPr>
          <t xml:space="preserve">
Keep blank when no claim
Enter "M" untill D4 is closed 
Enter date once D4 is closed</t>
        </r>
      </text>
    </comment>
    <comment ref="U34" authorId="0" shapeId="0">
      <text>
        <r>
          <rPr>
            <b/>
            <sz val="100"/>
            <color indexed="81"/>
            <rFont val="Calibri"/>
            <family val="2"/>
            <scheme val="minor"/>
          </rPr>
          <t>EXTERNAL Desai Mallikarjun (Neem Lease, CP/PQA-NaP):</t>
        </r>
        <r>
          <rPr>
            <sz val="100"/>
            <color indexed="81"/>
            <rFont val="Calibri"/>
            <family val="2"/>
            <scheme val="minor"/>
          </rPr>
          <t xml:space="preserve">
Keep blank when no claim
Enter "N" untill D8 is not closed 
Enter closing date once D8 is closed</t>
        </r>
      </text>
    </comment>
    <comment ref="V34" authorId="0" shapeId="0">
      <text>
        <r>
          <rPr>
            <b/>
            <sz val="72"/>
            <color indexed="81"/>
            <rFont val="Tahoma"/>
            <family val="2"/>
          </rPr>
          <t>EXTERNAL Desai Mallikarjun (Neem Lease, CP/PQA-NaP):</t>
        </r>
        <r>
          <rPr>
            <sz val="72"/>
            <color indexed="81"/>
            <rFont val="Tahoma"/>
            <family val="2"/>
          </rPr>
          <t xml:space="preserve">
Enter "Closed" after complaint closure</t>
        </r>
      </text>
    </comment>
  </commentList>
</comments>
</file>

<file path=xl/comments3.xml><?xml version="1.0" encoding="utf-8"?>
<comments xmlns="http://schemas.openxmlformats.org/spreadsheetml/2006/main">
  <authors>
    <author>EXTERNAL Desai Mallikarjun (Neem Lease, CP/PQA-NaP)</author>
  </authors>
  <commentList>
    <comment ref="J3" authorId="0" shapeId="0">
      <text>
        <r>
          <rPr>
            <b/>
            <sz val="9"/>
            <color indexed="81"/>
            <rFont val="Tahoma"/>
            <family val="2"/>
          </rPr>
          <t>EXTERNAL Desai Mallikarjun (Neem Lease, CP/PQA-NaP):</t>
        </r>
        <r>
          <rPr>
            <sz val="9"/>
            <color indexed="81"/>
            <rFont val="Tahoma"/>
            <family val="2"/>
          </rPr>
          <t xml:space="preserve">
Improper formation of M3 thread noticed </t>
        </r>
      </text>
    </comment>
    <comment ref="J4" authorId="0" shapeId="0">
      <text>
        <r>
          <rPr>
            <b/>
            <sz val="9"/>
            <color indexed="81"/>
            <rFont val="Tahoma"/>
            <family val="2"/>
          </rPr>
          <t>EXTERNAL Desai Mallikarjun (Neem Lease, CP/PQA-NaP):</t>
        </r>
        <r>
          <rPr>
            <sz val="9"/>
            <color indexed="81"/>
            <rFont val="Tahoma"/>
            <family val="2"/>
          </rPr>
          <t xml:space="preserve">
ovality and offset</t>
        </r>
      </text>
    </comment>
  </commentList>
</comments>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irect 8D Response time followup sheet-2019_ (Autosaved).xlsm!Table20" type="102" refreshedVersion="6" minRefreshableVersion="5">
    <extLst>
      <ext xmlns:x15="http://schemas.microsoft.com/office/spreadsheetml/2010/11/main" uri="{DE250136-89BD-433C-8126-D09CA5730AF9}">
        <x15:connection id="Table20">
          <x15:rangePr sourceName="_xlcn.WorksheetConnection_Direct8DResponsetimefollowupsheet2019_Autosaved.xlsmTable201"/>
        </x15:connection>
      </ext>
    </extLst>
  </connection>
  <connection id="3" name="WorksheetConnection_Table19" type="102" refreshedVersion="6" minRefreshableVersion="5">
    <extLst>
      <ext xmlns:x15="http://schemas.microsoft.com/office/spreadsheetml/2010/11/main" uri="{DE250136-89BD-433C-8126-D09CA5730AF9}">
        <x15:connection id="Table19">
          <x15:rangePr sourceName="_xlcn.WorksheetConnection_Table191"/>
        </x15:connection>
      </ext>
    </extLst>
  </connection>
</connections>
</file>

<file path=xl/sharedStrings.xml><?xml version="1.0" encoding="utf-8"?>
<sst xmlns="http://schemas.openxmlformats.org/spreadsheetml/2006/main" count="1983" uniqueCount="595">
  <si>
    <t>Supplier</t>
  </si>
  <si>
    <t>Stop sign</t>
  </si>
  <si>
    <t>Ishikawa</t>
  </si>
  <si>
    <t>Root cause validation</t>
  </si>
  <si>
    <t>updated W. Inst.</t>
  </si>
  <si>
    <t>FMEA</t>
  </si>
  <si>
    <t>Control plan</t>
  </si>
  <si>
    <t>lessons learnt</t>
  </si>
  <si>
    <t>Actions closed</t>
  </si>
  <si>
    <t>Horiz. Dep. (other parts)</t>
  </si>
  <si>
    <t>8D with sign</t>
  </si>
  <si>
    <t>Actions overdue?</t>
  </si>
  <si>
    <t>8D STATUS</t>
  </si>
  <si>
    <t>PART NO</t>
  </si>
  <si>
    <t>PART NAME</t>
  </si>
  <si>
    <t>VENDOR</t>
  </si>
  <si>
    <t>COMPLAINT DESCRIPTION</t>
  </si>
  <si>
    <t xml:space="preserve">COMPLAINT REPORT DATE </t>
  </si>
  <si>
    <t xml:space="preserve">NO OF DAYS FOR CLOSING </t>
  </si>
  <si>
    <t>COMP. QTY</t>
  </si>
  <si>
    <t xml:space="preserve">DOCUMENT TRACKING </t>
  </si>
  <si>
    <t>Effectiveness verification</t>
  </si>
  <si>
    <t xml:space="preserve">Month </t>
  </si>
  <si>
    <t>CgrCode</t>
  </si>
  <si>
    <t>Code</t>
  </si>
  <si>
    <t>BOSCH LTD</t>
  </si>
  <si>
    <t>Last Updated :</t>
  </si>
  <si>
    <t xml:space="preserve">IP Updation </t>
  </si>
  <si>
    <t>Complaint Repeat</t>
  </si>
  <si>
    <t>Jan</t>
  </si>
  <si>
    <t>Feb</t>
  </si>
  <si>
    <t>Mar</t>
  </si>
  <si>
    <t>Apr</t>
  </si>
  <si>
    <t>May</t>
  </si>
  <si>
    <t>Jun</t>
  </si>
  <si>
    <t>Jul</t>
  </si>
  <si>
    <t>Aug</t>
  </si>
  <si>
    <t>Risk assessment</t>
  </si>
  <si>
    <t>Horiz. Depl. (other supply)</t>
  </si>
  <si>
    <t>N</t>
  </si>
  <si>
    <t>MEISTER ABRASIVES AG</t>
  </si>
  <si>
    <t>Q2-RM002</t>
  </si>
  <si>
    <t>Remarks</t>
  </si>
  <si>
    <t>Compaint Accepted / Not Accepted</t>
  </si>
  <si>
    <t>DTR
Status</t>
  </si>
  <si>
    <t>KAIZEN MEASURING SYSTEMS (P) LTD.</t>
  </si>
  <si>
    <t>8D availability
Y/N</t>
  </si>
  <si>
    <t>Y</t>
  </si>
  <si>
    <t>NA</t>
  </si>
  <si>
    <t>Total</t>
  </si>
  <si>
    <t xml:space="preserve">8D
Is-condition
Score % 
</t>
  </si>
  <si>
    <t>8D
ASSESMENT SCORE%</t>
  </si>
  <si>
    <t>VS</t>
  </si>
  <si>
    <t>Part type
FHMI/MAZE/HIBE</t>
  </si>
  <si>
    <t>HINDUSTAN TOOLS AND APPLIANCES</t>
  </si>
  <si>
    <t>Omkar Engineering Works</t>
  </si>
  <si>
    <t>8D    2 - 14 - 60  Days  Rule   Monitoring</t>
  </si>
  <si>
    <t xml:space="preserve">Date </t>
  </si>
  <si>
    <t>YELLOW
ZONE
D4 &gt; 8
D8 &gt; 45</t>
  </si>
  <si>
    <t>RED
ZONE
D4 &gt; 12
D8 &gt; 55</t>
  </si>
  <si>
    <t>Sr no.</t>
  </si>
  <si>
    <t>Complaint date</t>
  </si>
  <si>
    <t>Complaint</t>
  </si>
  <si>
    <t>CAP-Vakuform GmbH</t>
  </si>
  <si>
    <t>Q2-RM001</t>
  </si>
  <si>
    <t>STAR SPRINGS CO.</t>
  </si>
  <si>
    <t>SCHWEGLER WERKZEUGFABRIK GMBH &amp; CO.</t>
  </si>
  <si>
    <t>ALIF TRADERS</t>
  </si>
  <si>
    <t>KENNAMETAL INDIA LTD.</t>
  </si>
  <si>
    <t>Iscar Ltd.</t>
  </si>
  <si>
    <t>GUHRING INDIA PRIVATE LTD</t>
  </si>
  <si>
    <t>Accepted</t>
  </si>
  <si>
    <t>Walter Tools India Pvt Ltd</t>
  </si>
  <si>
    <t>NASIK SPRINGS PVT LTD</t>
  </si>
  <si>
    <t>KINIK Company</t>
  </si>
  <si>
    <t>NOTIFICATION NO</t>
  </si>
  <si>
    <t>KULLEN - KOTI GmbH</t>
  </si>
  <si>
    <t>KARL STORZ GmbH &amp; Co. KG</t>
  </si>
  <si>
    <t>ISCAR INDIA LIMITED</t>
  </si>
  <si>
    <t>URMA  ROLLS S.A.</t>
  </si>
  <si>
    <t>Renuka Roll-Tech Industries</t>
  </si>
  <si>
    <t>Sr. No.</t>
  </si>
  <si>
    <t>TYROLIT LIMITED</t>
  </si>
  <si>
    <t>NIMBUS INDUSTRIES</t>
  </si>
  <si>
    <t>HITTCO TOOLS LIMITED</t>
  </si>
  <si>
    <t>WENDT (I) LTD</t>
  </si>
  <si>
    <t>Alfons Schmeier GmbH &amp; Co KG</t>
  </si>
  <si>
    <t>CARBORUNDUM UNIVERSAL LTD</t>
  </si>
  <si>
    <t>ALFRED STRAUCH GMBH &amp; CO.KG</t>
  </si>
  <si>
    <t>MIKRON TOOL S A AGNO</t>
  </si>
  <si>
    <t>Robert Bosch GmbH</t>
  </si>
  <si>
    <t>Electronica Tungsten Limited (ETL).</t>
  </si>
  <si>
    <t>MFN2</t>
  </si>
  <si>
    <t>Q2-Notification
Status (SAP)</t>
  </si>
  <si>
    <t>Tools</t>
  </si>
  <si>
    <t>Month</t>
  </si>
  <si>
    <t>Departmentwise Analysis</t>
  </si>
  <si>
    <t xml:space="preserve">Casewise analysis </t>
  </si>
  <si>
    <t xml:space="preserve">Supplier list </t>
  </si>
  <si>
    <t>Inhouse part</t>
  </si>
  <si>
    <t xml:space="preserve">Supplier </t>
  </si>
  <si>
    <t>Incidences</t>
  </si>
  <si>
    <t xml:space="preserve">Last Updated </t>
  </si>
  <si>
    <t>Sr.
No.</t>
  </si>
  <si>
    <t xml:space="preserve"> In-house part</t>
  </si>
  <si>
    <t>Kiran Engineering Works</t>
  </si>
  <si>
    <t>X</t>
  </si>
  <si>
    <t>D4</t>
  </si>
  <si>
    <t>D8</t>
  </si>
  <si>
    <t>M</t>
  </si>
  <si>
    <t>KENNAMETAL INDIA LIMITED</t>
  </si>
  <si>
    <t>Row Labels</t>
  </si>
  <si>
    <t>Grand Total</t>
  </si>
  <si>
    <t>Column Labels</t>
  </si>
  <si>
    <t>Count of NOTIFICATION NO</t>
  </si>
  <si>
    <t>Sl. No.</t>
  </si>
  <si>
    <t>Complaint 
Month</t>
  </si>
  <si>
    <t xml:space="preserve">Raising Q2
notification </t>
  </si>
  <si>
    <t xml:space="preserve">Supplier communication </t>
  </si>
  <si>
    <t>Receipt of interim 8D report</t>
  </si>
  <si>
    <t>8D review &amp; Reply</t>
  </si>
  <si>
    <t>% Score</t>
  </si>
  <si>
    <t>Complaint type</t>
  </si>
  <si>
    <t>Complaint Description</t>
  </si>
  <si>
    <t>Additional
 Remarks</t>
  </si>
  <si>
    <t xml:space="preserve">Supplier visit /Defect confirmation </t>
  </si>
  <si>
    <t xml:space="preserve">MON : </t>
  </si>
  <si>
    <t>Date</t>
  </si>
  <si>
    <t xml:space="preserve">MON </t>
  </si>
  <si>
    <t>Meridian Market Resources</t>
  </si>
  <si>
    <t xml:space="preserve">Month = </t>
  </si>
  <si>
    <t xml:space="preserve">
GREEN 
ZONE
D4 &lt; 8
D8 &lt; 45</t>
  </si>
  <si>
    <t>COMPLAINT REPORT DATE 2</t>
  </si>
  <si>
    <t>8D REPORT (60 Days) 
Expected on</t>
  </si>
  <si>
    <t>8D REPORT (60 Days) 
Received  on</t>
  </si>
  <si>
    <t>D3 STATUS (2 Days)
Expected on</t>
  </si>
  <si>
    <t>D3 STATUS (2 Days)
received on</t>
  </si>
  <si>
    <t>D4 REPORT (14 Days up to D5)
EXPTD.ON</t>
  </si>
  <si>
    <t>D4 REPORT (14 Days up to D5)
Received on</t>
  </si>
  <si>
    <t>final 8D received</t>
  </si>
  <si>
    <t>Part No.</t>
  </si>
  <si>
    <t>Vendor</t>
  </si>
  <si>
    <t>Status</t>
  </si>
  <si>
    <t>No. of days elapsed (D4)</t>
  </si>
  <si>
    <t>No. of days elapsed (D8)</t>
  </si>
  <si>
    <t>D4 due</t>
  </si>
  <si>
    <t>D8 due</t>
  </si>
  <si>
    <t>D4 Status</t>
  </si>
  <si>
    <t>D8 Status</t>
  </si>
  <si>
    <t>Q2</t>
  </si>
  <si>
    <t>F00VC39002</t>
  </si>
  <si>
    <t>fixed-term.PranavYadav.Kolhe@in.bosch.com</t>
  </si>
  <si>
    <t>TO</t>
  </si>
  <si>
    <t>CC</t>
  </si>
  <si>
    <t>external.Mallikarjun.Desai@in.bosch.com</t>
  </si>
  <si>
    <t>F002C41045</t>
  </si>
  <si>
    <t xml:space="preserve">Subject </t>
  </si>
  <si>
    <t>months</t>
  </si>
  <si>
    <t/>
  </si>
  <si>
    <t>month</t>
  </si>
  <si>
    <t>Subtotal</t>
  </si>
  <si>
    <t>NOCO</t>
  </si>
  <si>
    <t>incidences</t>
  </si>
  <si>
    <t>KKP4BAN</t>
  </si>
  <si>
    <t>HAK1NA</t>
  </si>
  <si>
    <t>ashok.dhongade@in.bosch.com</t>
  </si>
  <si>
    <t>Harshad.Kulkarni@in.bosch.com</t>
  </si>
  <si>
    <t>Kishore.KumarRP@in.bosch.com</t>
  </si>
  <si>
    <t>KOR1NA</t>
  </si>
  <si>
    <t>DEA4NA</t>
  </si>
  <si>
    <t>VR.Khairnar@in.bosch.com</t>
  </si>
  <si>
    <t>PATTEWAR.AR@in.bosch.com</t>
  </si>
  <si>
    <t>external.Dipesh.Kotwal@bcn.bosch.com</t>
  </si>
  <si>
    <t>HHA4NH</t>
  </si>
  <si>
    <t>Hariharan.a@in.bosch.com</t>
  </si>
  <si>
    <t>Comments</t>
  </si>
  <si>
    <t>F00D064001</t>
  </si>
  <si>
    <t>F002C11023</t>
  </si>
  <si>
    <t>VAISHNAVI AUTO</t>
  </si>
  <si>
    <t>BAJAJ SONS LIMITED</t>
  </si>
  <si>
    <t>CNC AUTOMOTIVE</t>
  </si>
  <si>
    <t xml:space="preserve">BURGMAIR </t>
  </si>
  <si>
    <t>Uneven Hex Milling</t>
  </si>
  <si>
    <t>Needle Length Less</t>
  </si>
  <si>
    <t>Ball Height 2.9±0.05 found 2.470</t>
  </si>
  <si>
    <t xml:space="preserve">Step Inside Guide Bore </t>
  </si>
  <si>
    <t>Tool Marks on Hex</t>
  </si>
  <si>
    <t>complaint mode</t>
  </si>
  <si>
    <t xml:space="preserve"> </t>
  </si>
  <si>
    <t>Sr. No</t>
  </si>
  <si>
    <t>F002.C41.022</t>
  </si>
  <si>
    <t>Nitesh</t>
  </si>
  <si>
    <t>F002.C41.023</t>
  </si>
  <si>
    <t>MG</t>
  </si>
  <si>
    <t>Bajaj Sons</t>
  </si>
  <si>
    <t>F002.C41.024</t>
  </si>
  <si>
    <t>Bajaj sons</t>
  </si>
  <si>
    <t>F002.C41.045</t>
  </si>
  <si>
    <t>F002.C41.046</t>
  </si>
  <si>
    <t>F002.C41.010</t>
  </si>
  <si>
    <t>F002.C41.021</t>
  </si>
  <si>
    <t xml:space="preserve">Done </t>
  </si>
  <si>
    <t>2,4,5,6</t>
  </si>
  <si>
    <t>4,5,7</t>
  </si>
  <si>
    <t>4,6</t>
  </si>
  <si>
    <t>1R
------
06-08-21</t>
  </si>
  <si>
    <t>Nomenclature</t>
  </si>
  <si>
    <t>1W
------
06-08-19</t>
  </si>
  <si>
    <t>1B
------
06-08-20</t>
  </si>
  <si>
    <t>1BR
------
06-08-21</t>
  </si>
  <si>
    <t>1X
------
06-08-19</t>
  </si>
  <si>
    <r>
      <rPr>
        <i/>
        <sz val="140"/>
        <rFont val="Calibri"/>
        <family val="2"/>
        <scheme val="minor"/>
      </rPr>
      <t xml:space="preserve">White sticker </t>
    </r>
    <r>
      <rPr>
        <sz val="140"/>
        <rFont val="Calibri"/>
        <family val="2"/>
        <scheme val="minor"/>
      </rPr>
      <t xml:space="preserve">
Complaint opening sticker </t>
    </r>
  </si>
  <si>
    <r>
      <rPr>
        <i/>
        <sz val="140"/>
        <rFont val="Calibri"/>
        <family val="2"/>
        <scheme val="minor"/>
      </rPr>
      <t xml:space="preserve">Red sticker </t>
    </r>
    <r>
      <rPr>
        <sz val="140"/>
        <rFont val="Calibri"/>
        <family val="2"/>
        <scheme val="minor"/>
      </rPr>
      <t xml:space="preserve">
D8 - Complaint closure sticker </t>
    </r>
  </si>
  <si>
    <r>
      <t xml:space="preserve">Blue sticker
</t>
    </r>
    <r>
      <rPr>
        <sz val="140"/>
        <rFont val="Calibri"/>
        <family val="2"/>
        <scheme val="minor"/>
      </rPr>
      <t xml:space="preserve">D4- Root cause receipt sticker </t>
    </r>
    <r>
      <rPr>
        <i/>
        <sz val="140"/>
        <rFont val="Calibri"/>
        <family val="2"/>
        <scheme val="minor"/>
      </rPr>
      <t xml:space="preserve">
</t>
    </r>
  </si>
  <si>
    <r>
      <rPr>
        <i/>
        <sz val="140"/>
        <rFont val="Calibri"/>
        <family val="2"/>
        <scheme val="minor"/>
      </rPr>
      <t xml:space="preserve">Purple sticker </t>
    </r>
    <r>
      <rPr>
        <sz val="140"/>
        <rFont val="Calibri"/>
        <family val="2"/>
        <scheme val="minor"/>
      </rPr>
      <t xml:space="preserve">
Overlapping of </t>
    </r>
  </si>
  <si>
    <t>Exp.
D4</t>
  </si>
  <si>
    <t>Actual
D4</t>
  </si>
  <si>
    <t>Exp.
D8</t>
  </si>
  <si>
    <t>Actual
D8</t>
  </si>
  <si>
    <t>Notification status</t>
  </si>
  <si>
    <t>Notfn
Status</t>
  </si>
  <si>
    <t>F00V.C39.002</t>
  </si>
  <si>
    <t>BAJAJSONS LIMITED</t>
  </si>
  <si>
    <t>F002.C11.023</t>
  </si>
  <si>
    <t>Step inside Guide bore</t>
  </si>
  <si>
    <t>Burgmaier Precision Slovakia s.r.o.</t>
  </si>
  <si>
    <t>Tool Marks on AF 29 mm Visually Not Ok</t>
  </si>
  <si>
    <t>F00V.C08.003</t>
  </si>
  <si>
    <t>F00Z.C0D.462</t>
  </si>
  <si>
    <t>F002.C31.323</t>
  </si>
  <si>
    <t>F00Z.C0D.464</t>
  </si>
  <si>
    <t>F00Z.C0D.441</t>
  </si>
  <si>
    <t>F00V.C40.004</t>
  </si>
  <si>
    <t>F002.C32.145</t>
  </si>
  <si>
    <t>F002.C11.031</t>
  </si>
  <si>
    <t>F002.C21.007</t>
  </si>
  <si>
    <t>F002.C42.002</t>
  </si>
  <si>
    <t>F00V.C16.024</t>
  </si>
  <si>
    <t>F00V.C07.304</t>
  </si>
  <si>
    <t>F00V.C07.006</t>
  </si>
  <si>
    <t>F00D.064.001</t>
  </si>
  <si>
    <t>F002.C11.651</t>
  </si>
  <si>
    <t>F002.C21.211</t>
  </si>
  <si>
    <t>F00Z.C08.009</t>
  </si>
  <si>
    <t>F002.C11.024</t>
  </si>
  <si>
    <t>F00V.C36.016</t>
  </si>
  <si>
    <t>F00Z.C00.143</t>
  </si>
  <si>
    <t>2438.620.418</t>
  </si>
  <si>
    <t>6000.900.359</t>
  </si>
  <si>
    <t>DSLA NOZZLE BODY</t>
  </si>
  <si>
    <t>ARMATURE BASE PLATE;</t>
  </si>
  <si>
    <t>BODY</t>
  </si>
  <si>
    <t>DLLA P NOZZLE BODY</t>
  </si>
  <si>
    <t>DLL Nozzle Body</t>
  </si>
  <si>
    <t>BODY;</t>
  </si>
  <si>
    <t>MAGNET HOUSING</t>
  </si>
  <si>
    <t>DLL S NOZZLE NEEDLE</t>
  </si>
  <si>
    <t>DN NOZZLE Body - Guide Bore</t>
  </si>
  <si>
    <t>DN NOZZLE BODY</t>
  </si>
  <si>
    <t>DL T Nozzle Body</t>
  </si>
  <si>
    <t>DSLA NOZZLE NEEDLE - HTO</t>
  </si>
  <si>
    <t>INLET CONNECTOR;</t>
  </si>
  <si>
    <t>Ankerbolzen</t>
  </si>
  <si>
    <t>Armature Bolt</t>
  </si>
  <si>
    <t>NOZZLE NEEDLE W10-DN</t>
  </si>
  <si>
    <t>NOZZLE BODY W10 DN</t>
  </si>
  <si>
    <t>DL Nozzle Body - W10</t>
  </si>
  <si>
    <t>ARMATURE;</t>
  </si>
  <si>
    <t>Magnet nut</t>
  </si>
  <si>
    <t>Flachstecker - Mag</t>
  </si>
  <si>
    <t>NOZZLE BODY</t>
  </si>
  <si>
    <t>PROTECTIVE CAP</t>
  </si>
  <si>
    <t>Collar height less</t>
  </si>
  <si>
    <t>Unclean patch after grinding at nap</t>
  </si>
  <si>
    <t>For Debiting VA cost</t>
  </si>
  <si>
    <t>Guide bore with lower limit .</t>
  </si>
  <si>
    <t>Counter bore oversize</t>
  </si>
  <si>
    <t>Wrong operation on injector body</t>
  </si>
  <si>
    <t>Step at dia 10</t>
  </si>
  <si>
    <t>Length 24.3±0.23 found less by 0.237mm</t>
  </si>
  <si>
    <t>Thread tight due to Burr</t>
  </si>
  <si>
    <t>Lower tolerance used</t>
  </si>
  <si>
    <t>Gauge to Gauge variation in depth</t>
  </si>
  <si>
    <t>unclean Patch in Guide bore</t>
  </si>
  <si>
    <t>EC1 Total lengh less</t>
  </si>
  <si>
    <t>Grooves on guide bore</t>
  </si>
  <si>
    <t>Guide bore lower size of Tolerance.</t>
  </si>
  <si>
    <t>Improper Mould preperation</t>
  </si>
  <si>
    <t>Collar height</t>
  </si>
  <si>
    <t>Q-alert from HoP1</t>
  </si>
  <si>
    <t>EC1 Unclean patch after grinding</t>
  </si>
  <si>
    <t>Chamfer 0.3 mm ess</t>
  </si>
  <si>
    <t>Total length 34.65±0.1 found less</t>
  </si>
  <si>
    <t>Operation Missing</t>
  </si>
  <si>
    <t>Guide bore depth 24.60 +0.25 found less</t>
  </si>
  <si>
    <t>Length 6.18±0.04 found less by 40</t>
  </si>
  <si>
    <t>Damage on chamfer</t>
  </si>
  <si>
    <t>unclean patch on step dia.</t>
  </si>
  <si>
    <t>Q-Alert guide bore depth more</t>
  </si>
  <si>
    <t>Wounded circular chips on OD groove</t>
  </si>
  <si>
    <t>Dents on Magnet sleeve</t>
  </si>
  <si>
    <t>Rusty parts</t>
  </si>
  <si>
    <t>Deep line marks noticed at Shaft end</t>
  </si>
  <si>
    <t>Hexagonal profile suspected as uneven</t>
  </si>
  <si>
    <t>Au plating thickness measuring less</t>
  </si>
  <si>
    <t>part after grinding</t>
  </si>
  <si>
    <t>Crack on NSS Face</t>
  </si>
  <si>
    <t>Patch mark after grinding at Ø 5.25</t>
  </si>
  <si>
    <t>Uneven Hexagon Milling</t>
  </si>
  <si>
    <t>Ball height 2.9+/-0.05 found 2.470 mm</t>
  </si>
  <si>
    <t>Needle length less</t>
  </si>
  <si>
    <t>Tool Marks on AF 29 mm</t>
  </si>
  <si>
    <t>Unclearn patch on shaft dia near balltip</t>
  </si>
  <si>
    <t>Flashes on edges of protection cap</t>
  </si>
  <si>
    <t>Dent &amp; deep line marks on collar</t>
  </si>
  <si>
    <t>CENGIZ MAKINA Sanayi ve Ticaret A.S</t>
  </si>
  <si>
    <t>SANSERA ENGINEERING PVT LTD</t>
  </si>
  <si>
    <t>M G INDUSTRIES</t>
  </si>
  <si>
    <t>Elite Auto Engineers</t>
  </si>
  <si>
    <t>L G BALAKRISHNAN &amp; BROS LTD</t>
  </si>
  <si>
    <t>VAISHNAVI AUTO P LTD</t>
  </si>
  <si>
    <t>PATCO PRECISION COMPONENTS PVT. LTD</t>
  </si>
  <si>
    <t>PUNE BHAT METALS</t>
  </si>
  <si>
    <t>Nitesh Auto Engineering Pvt Ltd</t>
  </si>
  <si>
    <t>REICH GMBH</t>
  </si>
  <si>
    <t>Murat Teknik Otomat Sanayi</t>
  </si>
  <si>
    <t>Turvo International Co., Ltd.</t>
  </si>
  <si>
    <t>GLOBAL PMX CO., LTD.</t>
  </si>
  <si>
    <t>Kramski Stamping and Molding India</t>
  </si>
  <si>
    <t>Hirschvogel Automotive Components</t>
  </si>
  <si>
    <t>HOLZHAUER GmbH Co. KG</t>
  </si>
  <si>
    <t>Sep</t>
  </si>
  <si>
    <t>Column1</t>
  </si>
  <si>
    <t>FER</t>
  </si>
  <si>
    <t>Complaint
reported  by.</t>
  </si>
  <si>
    <t>Complaint Qty</t>
  </si>
  <si>
    <t>Sorting Requirement</t>
  </si>
  <si>
    <t xml:space="preserve">8D Export &amp; Task </t>
  </si>
  <si>
    <t>4I Check &amp; 8D Evaluation &amp; Closure</t>
  </si>
  <si>
    <t>Open QM Order</t>
  </si>
  <si>
    <t>Cost Collection (FCOEX)</t>
  </si>
  <si>
    <t>Cost Debit (FKBEL)</t>
  </si>
  <si>
    <t>Notification Technical Closed KKF2</t>
  </si>
  <si>
    <t>Column2</t>
  </si>
  <si>
    <t xml:space="preserve">Dashboard:  Direct Claims Management </t>
  </si>
  <si>
    <t>Vendor name</t>
  </si>
  <si>
    <t>Material Text</t>
  </si>
  <si>
    <t>Description</t>
  </si>
  <si>
    <t>System status</t>
  </si>
  <si>
    <t>NOCO ORAS NOTE ATCO</t>
  </si>
  <si>
    <t>NOCO NOTE ATCO</t>
  </si>
  <si>
    <t>NOPR ORAS NOTE ATCO</t>
  </si>
  <si>
    <t>NOPR ORAS NOTE OSTS</t>
  </si>
  <si>
    <t>Sr No</t>
  </si>
  <si>
    <t>Oct</t>
  </si>
  <si>
    <t>Material</t>
  </si>
  <si>
    <t>OSNO NOTE</t>
  </si>
  <si>
    <t>OSNO NOTE ATCO</t>
  </si>
  <si>
    <t>PJS1NA</t>
  </si>
  <si>
    <t>OSNO NOTE OSTS</t>
  </si>
  <si>
    <t>NOPR ORAS NOTE</t>
  </si>
  <si>
    <t>Carack on Threads</t>
  </si>
  <si>
    <t>Skip GRN</t>
  </si>
  <si>
    <t>GRN Inspected</t>
  </si>
  <si>
    <t>Nov</t>
  </si>
  <si>
    <t>Dec</t>
  </si>
  <si>
    <t>Avg GRN cleared under skip per day</t>
  </si>
  <si>
    <t xml:space="preserve">Avg GRN cleared per day </t>
  </si>
  <si>
    <t>Avrage lead time - in hours</t>
  </si>
  <si>
    <t>Skip rate (Without considering HT lots)</t>
  </si>
  <si>
    <t>Working days</t>
  </si>
  <si>
    <t>Avg lead time - 1 shifts</t>
  </si>
  <si>
    <t>HT Lots-Total received</t>
  </si>
  <si>
    <t>Avg GRN booked per day</t>
  </si>
  <si>
    <t xml:space="preserve">Jan </t>
  </si>
  <si>
    <t>8D Score</t>
  </si>
  <si>
    <t>Remark</t>
  </si>
  <si>
    <t>Score</t>
  </si>
  <si>
    <t>good</t>
  </si>
  <si>
    <t>Average</t>
  </si>
  <si>
    <t>best</t>
  </si>
  <si>
    <t>Bad</t>
  </si>
  <si>
    <t>8D Serial No</t>
  </si>
  <si>
    <t>pranavkolhe.pk@gmail.com</t>
  </si>
  <si>
    <t>F00Z.C40.003</t>
  </si>
  <si>
    <t>Run out Variation</t>
  </si>
  <si>
    <t>SINTERWERKE Herne GmbH</t>
  </si>
  <si>
    <t>F00V.C31.005</t>
  </si>
  <si>
    <t>MAGNETIC CORE</t>
  </si>
  <si>
    <t>(All)</t>
  </si>
  <si>
    <t>16.11.2019                                                                                                                                                       Dynamic List Display                                                                                                                                                              1</t>
  </si>
  <si>
    <t>Notification</t>
  </si>
  <si>
    <t>Created On</t>
  </si>
  <si>
    <t>FIRAT PLASTIK VE KAUCUK A.S.</t>
  </si>
  <si>
    <t>Unclean patch and damages on shaft</t>
  </si>
  <si>
    <t>Dent marks on crimping edge while handli</t>
  </si>
  <si>
    <t>SLEEVE;</t>
  </si>
  <si>
    <t>Count of Notification</t>
  </si>
  <si>
    <t>1:29:12AM</t>
  </si>
  <si>
    <t>Year</t>
  </si>
  <si>
    <t>DH</t>
  </si>
  <si>
    <t>bhushanmadake123@gmail.com</t>
  </si>
  <si>
    <t>Closed</t>
  </si>
  <si>
    <t>dip07kotwal@gmail.com</t>
  </si>
  <si>
    <t>Claim Manager</t>
  </si>
  <si>
    <t>Supplier E-mail ID</t>
  </si>
  <si>
    <t>Open</t>
  </si>
  <si>
    <t>khairnarvr@gmail.com</t>
  </si>
  <si>
    <t>F00V.C00.114</t>
  </si>
  <si>
    <t>F002C41023</t>
  </si>
  <si>
    <t>F002.C31.368</t>
  </si>
  <si>
    <t>2433.458.154</t>
  </si>
  <si>
    <t>F00Z.C00.163</t>
  </si>
  <si>
    <t>F002.C22.102</t>
  </si>
  <si>
    <t>9020</t>
  </si>
  <si>
    <t>200000155818</t>
  </si>
  <si>
    <t>5008886109</t>
  </si>
  <si>
    <t>97010780</t>
  </si>
  <si>
    <t>4991</t>
  </si>
  <si>
    <t>200000155924</t>
  </si>
  <si>
    <t>5008849424</t>
  </si>
  <si>
    <t>97009934</t>
  </si>
  <si>
    <t>200000155929</t>
  </si>
  <si>
    <t>5008881713</t>
  </si>
  <si>
    <t>97098009</t>
  </si>
  <si>
    <t>200000156206</t>
  </si>
  <si>
    <t>5008409710</t>
  </si>
  <si>
    <t>97008495</t>
  </si>
  <si>
    <t>200000156254</t>
  </si>
  <si>
    <t>5008904702</t>
  </si>
  <si>
    <t>200000156455</t>
  </si>
  <si>
    <t>5008891275</t>
  </si>
  <si>
    <t>97331584</t>
  </si>
  <si>
    <t>200000156679</t>
  </si>
  <si>
    <t>5008887394</t>
  </si>
  <si>
    <t>200000157172</t>
  </si>
  <si>
    <t>5008942264</t>
  </si>
  <si>
    <t>97326565</t>
  </si>
  <si>
    <t>200000157230</t>
  </si>
  <si>
    <t>5008942823</t>
  </si>
  <si>
    <t>97008392</t>
  </si>
  <si>
    <t>200000157311</t>
  </si>
  <si>
    <t>5008995458</t>
  </si>
  <si>
    <t>200000157313</t>
  </si>
  <si>
    <t>5008944545</t>
  </si>
  <si>
    <t>97006441</t>
  </si>
  <si>
    <t>200000157349</t>
  </si>
  <si>
    <t>5008933124</t>
  </si>
  <si>
    <t>200000157645</t>
  </si>
  <si>
    <t>5008961498</t>
  </si>
  <si>
    <t>200000158163</t>
  </si>
  <si>
    <t>5008961604</t>
  </si>
  <si>
    <t>200000158223</t>
  </si>
  <si>
    <t>5008984636</t>
  </si>
  <si>
    <t>200000158369</t>
  </si>
  <si>
    <t>5008973533</t>
  </si>
  <si>
    <t>97105523</t>
  </si>
  <si>
    <t>200000158454</t>
  </si>
  <si>
    <t>5008994850</t>
  </si>
  <si>
    <t>97363882</t>
  </si>
  <si>
    <t>200000159245</t>
  </si>
  <si>
    <t>5009033488</t>
  </si>
  <si>
    <t>97007509</t>
  </si>
  <si>
    <t>200000159632</t>
  </si>
  <si>
    <t>5008706847</t>
  </si>
  <si>
    <t>11921</t>
  </si>
  <si>
    <t>200000159698</t>
  </si>
  <si>
    <t>5008854883</t>
  </si>
  <si>
    <t>97317550</t>
  </si>
  <si>
    <t>200000160058</t>
  </si>
  <si>
    <t>5009005077</t>
  </si>
  <si>
    <t>200000160059</t>
  </si>
  <si>
    <t>5008991719</t>
  </si>
  <si>
    <t>200000160296</t>
  </si>
  <si>
    <t>5009003175</t>
  </si>
  <si>
    <t>200000160655</t>
  </si>
  <si>
    <t>5009055587</t>
  </si>
  <si>
    <t>200000160827</t>
  </si>
  <si>
    <t>5009201652</t>
  </si>
  <si>
    <t>200000161197</t>
  </si>
  <si>
    <t>5009098051</t>
  </si>
  <si>
    <t>200000161341</t>
  </si>
  <si>
    <t>5009093913</t>
  </si>
  <si>
    <t>631585</t>
  </si>
  <si>
    <t>200000161652</t>
  </si>
  <si>
    <t>5009123167</t>
  </si>
  <si>
    <t>200000161750</t>
  </si>
  <si>
    <t>5009152875</t>
  </si>
  <si>
    <t>200000161937</t>
  </si>
  <si>
    <t>5009136016</t>
  </si>
  <si>
    <t>200000161918</t>
  </si>
  <si>
    <t>5009148469</t>
  </si>
  <si>
    <t>200000161945</t>
  </si>
  <si>
    <t>5009119103</t>
  </si>
  <si>
    <t>F00V.C33.302</t>
  </si>
  <si>
    <t>14483</t>
  </si>
  <si>
    <t>HELMUT HECHINGER GMBH &amp; CO KG</t>
  </si>
  <si>
    <t>SOLENOID;</t>
  </si>
  <si>
    <t>Wrong shipment received</t>
  </si>
  <si>
    <t>200000162221</t>
  </si>
  <si>
    <t>5009165130</t>
  </si>
  <si>
    <t>200000162264</t>
  </si>
  <si>
    <t>5009144579</t>
  </si>
  <si>
    <t>200000162257</t>
  </si>
  <si>
    <t>5009165034</t>
  </si>
  <si>
    <t>200000162320</t>
  </si>
  <si>
    <t>5009087278</t>
  </si>
  <si>
    <t>634239</t>
  </si>
  <si>
    <t>200000162589</t>
  </si>
  <si>
    <t>5008975489</t>
  </si>
  <si>
    <t>97101454</t>
  </si>
  <si>
    <t>200000162639</t>
  </si>
  <si>
    <t>200000162890</t>
  </si>
  <si>
    <t>5009036489</t>
  </si>
  <si>
    <t>97053226</t>
  </si>
  <si>
    <t>200000163198</t>
  </si>
  <si>
    <t>5009150487</t>
  </si>
  <si>
    <t>200000163231</t>
  </si>
  <si>
    <t>5009199840</t>
  </si>
  <si>
    <t>27896</t>
  </si>
  <si>
    <t>Parts found Rusty</t>
  </si>
  <si>
    <t>200000163513</t>
  </si>
  <si>
    <t>5009225930</t>
  </si>
  <si>
    <t>200000163670</t>
  </si>
  <si>
    <t>5009222287</t>
  </si>
  <si>
    <t>200000163689</t>
  </si>
  <si>
    <t>5009239472</t>
  </si>
  <si>
    <t>200000164036</t>
  </si>
  <si>
    <t>5009249888</t>
  </si>
  <si>
    <t>653729</t>
  </si>
  <si>
    <t>200000164346</t>
  </si>
  <si>
    <t>5009266549</t>
  </si>
  <si>
    <t>200000164404</t>
  </si>
  <si>
    <t>5009251565</t>
  </si>
  <si>
    <t>200000164637</t>
  </si>
  <si>
    <t>5009270096</t>
  </si>
  <si>
    <t>200000164774</t>
  </si>
  <si>
    <t>5009259301</t>
  </si>
  <si>
    <t>200000164758</t>
  </si>
  <si>
    <t>5009303607</t>
  </si>
  <si>
    <t>126867</t>
  </si>
  <si>
    <t>200000165129</t>
  </si>
  <si>
    <t>5009312999</t>
  </si>
  <si>
    <t>200000165226</t>
  </si>
  <si>
    <t>5009307692</t>
  </si>
  <si>
    <t>200000166020</t>
  </si>
  <si>
    <t>5009338823</t>
  </si>
  <si>
    <t>97260677</t>
  </si>
  <si>
    <t>200000166389</t>
  </si>
  <si>
    <t>5009372442</t>
  </si>
  <si>
    <t>Guide Bore not done</t>
  </si>
  <si>
    <t>ADD4NA</t>
  </si>
  <si>
    <t>200000166378</t>
  </si>
  <si>
    <t>5009372489</t>
  </si>
  <si>
    <t>97016260</t>
  </si>
  <si>
    <t>Hirschvogel Eisenach GmbH</t>
  </si>
  <si>
    <t>Length 12+/-0.3 more by 0.135</t>
  </si>
  <si>
    <t>200000166420</t>
  </si>
  <si>
    <t>5009318269</t>
  </si>
  <si>
    <t>for debitting partial defect cost</t>
  </si>
  <si>
    <t>200000166454</t>
  </si>
  <si>
    <t>5009370287</t>
  </si>
  <si>
    <t>Dent mark at entry of oring groove</t>
  </si>
  <si>
    <t>200000166539</t>
  </si>
  <si>
    <t>5009370873</t>
  </si>
  <si>
    <t>97343097</t>
  </si>
  <si>
    <t>Shivam Auotech Limited</t>
  </si>
  <si>
    <t>Another_Type_Mix-Up</t>
  </si>
  <si>
    <t>200000166605</t>
  </si>
  <si>
    <t>5009378334</t>
  </si>
  <si>
    <t>NOZZLE RETAINING NUT</t>
  </si>
  <si>
    <t>Internal Threads M22x1.56H no go passed</t>
  </si>
  <si>
    <t>200000166739</t>
  </si>
  <si>
    <t>5009263694</t>
  </si>
  <si>
    <t>DL NOZZLE NEEDLE-W10</t>
  </si>
  <si>
    <t>Pintle and Pressure pin length less</t>
  </si>
  <si>
    <t>200000166803</t>
  </si>
  <si>
    <t>5009385131</t>
  </si>
  <si>
    <t>Damage at Inlet Hole Start for DLT_NB</t>
  </si>
  <si>
    <t>Completion by date</t>
  </si>
  <si>
    <t>Plant for material</t>
  </si>
  <si>
    <t>Material Document</t>
  </si>
  <si>
    <t>Notification type</t>
  </si>
  <si>
    <t>Created By</t>
  </si>
  <si>
    <t>Code group</t>
  </si>
  <si>
    <t>Ref. quantity</t>
  </si>
  <si>
    <t>Complaint quantity</t>
  </si>
  <si>
    <t>Return delivery qty</t>
  </si>
  <si>
    <t>Defective (internal)</t>
  </si>
  <si>
    <t>Notification date</t>
  </si>
  <si>
    <t>Purch. Organization</t>
  </si>
  <si>
    <t>(blank)</t>
  </si>
  <si>
    <t>Direct materials _ 8D REPORT RESPONSE TIME AND FOLLOW UP SHEET -2020</t>
  </si>
  <si>
    <t>Open Point List -2020</t>
  </si>
  <si>
    <t xml:space="preserve">Last Updated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</si>
</sst>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164" formatCode="[$-409]d\-mmm\-yy;@"/>
    <numFmt numFmtId="165" formatCode="0.000"/>
    <numFmt numFmtId="166" formatCode="000000"/>
    <numFmt numFmtId="167" formatCode="_(* #,##0.0_);_(* \(#,##0.00\);_(* &quot;-&quot;??_);_(@_)"/>
    <numFmt numFmtId="168" formatCode="General_)"/>
    <numFmt numFmtId="169" formatCode="&quot;fl&quot;#,##0_);\(&quot;fl&quot;#,##0\)"/>
    <numFmt numFmtId="170" formatCode="&quot;fl&quot;#,##0_);[Red]\(&quot;fl&quot;#,##0\)"/>
    <numFmt numFmtId="171" formatCode="&quot;fl&quot;#,##0.00_);\(&quot;fl&quot;#,##0.00\)"/>
    <numFmt numFmtId="172" formatCode="_-* #,##0\ _D_M_-;\-* #,##0\ _D_M_-;_-* &quot;-&quot;\ _D_M_-;_-@_-"/>
    <numFmt numFmtId="173" formatCode="_-* #,##0.00\ _D_M_-;\-* #,##0.00\ _D_M_-;_-* &quot;-&quot;??\ _D_M_-;_-@_-"/>
    <numFmt numFmtId="174" formatCode="&quot;$&quot;#,##0.0000_);\(&quot;$&quot;#,##0.0000\)"/>
    <numFmt numFmtId="175" formatCode="_-* #,##0\ &quot;DM&quot;_-;\-* #,##0\ &quot;DM&quot;_-;_-* &quot;-&quot;\ &quot;DM&quot;_-;_-@_-"/>
    <numFmt numFmtId="176" formatCode="_-* #,##0.00\ &quot;DM&quot;_-;\-* #,##0.00\ &quot;DM&quot;_-;_-* &quot;-&quot;??\ &quot;DM&quot;_-;_-@_-"/>
    <numFmt numFmtId="177" formatCode="[$-409]d\-mmm;@"/>
    <numFmt numFmtId="178" formatCode="mmm"/>
    <numFmt numFmtId="179" formatCode="[$-409]d/mmm/yy;@"/>
  </numFmts>
  <fonts count="143">
    <font>
      <sz val="10"/>
      <name val="Arial"/>
    </font>
    <font>
      <sz val="10"/>
      <color theme="1"/>
      <name val="Arial"/>
      <family val="2"/>
    </font>
    <font>
      <sz val="10"/>
      <color theme="1"/>
      <name val="Arial"/>
      <family val="2"/>
    </font>
    <font>
      <b/>
      <sz val="10"/>
      <name val="Arial"/>
      <family val="2"/>
    </font>
    <font>
      <b/>
      <sz val="12"/>
      <name val="Arial"/>
      <family val="2"/>
    </font>
    <font>
      <sz val="10"/>
      <name val="Arial"/>
      <family val="2"/>
    </font>
    <font>
      <sz val="8"/>
      <name val="Arial"/>
      <family val="2"/>
    </font>
    <font>
      <u/>
      <sz val="10"/>
      <color indexed="12"/>
      <name val="Arial"/>
      <family val="2"/>
    </font>
    <font>
      <sz val="14"/>
      <name val="Arial"/>
      <family val="2"/>
    </font>
    <font>
      <sz val="10"/>
      <name val="Times New Roman"/>
      <family val="1"/>
    </font>
    <font>
      <sz val="12"/>
      <name val="Arial"/>
      <family val="2"/>
    </font>
    <font>
      <sz val="11"/>
      <color indexed="8"/>
      <name val="Calibri"/>
      <family val="2"/>
    </font>
    <font>
      <sz val="8"/>
      <color indexed="18"/>
      <name val="Helv"/>
    </font>
    <font>
      <sz val="11"/>
      <color indexed="9"/>
      <name val="Calibri"/>
      <family val="2"/>
    </font>
    <font>
      <sz val="8"/>
      <color indexed="18"/>
      <name val="Arial"/>
      <family val="2"/>
    </font>
    <font>
      <sz val="11"/>
      <color indexed="20"/>
      <name val="Calibri"/>
      <family val="2"/>
    </font>
    <font>
      <sz val="12"/>
      <name val="Tms Rmn"/>
    </font>
    <font>
      <sz val="9"/>
      <name val="Times New Roman"/>
      <family val="1"/>
    </font>
    <font>
      <b/>
      <sz val="11"/>
      <color indexed="52"/>
      <name val="Calibri"/>
      <family val="2"/>
    </font>
    <font>
      <b/>
      <sz val="11"/>
      <color indexed="9"/>
      <name val="Calibri"/>
      <family val="2"/>
    </font>
    <font>
      <sz val="10"/>
      <name val="BERNHARD"/>
    </font>
    <font>
      <sz val="10"/>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7"/>
      <name val="Small Fonts"/>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indexed="8"/>
      <name val="Arial"/>
      <family val="2"/>
    </font>
    <font>
      <sz val="12"/>
      <name val="Bosch Office Sans"/>
    </font>
    <font>
      <sz val="11"/>
      <name val="Arial"/>
      <family val="2"/>
    </font>
    <font>
      <b/>
      <sz val="90"/>
      <name val="Arial"/>
      <family val="2"/>
    </font>
    <font>
      <sz val="11"/>
      <name val="Bosch Office Sans"/>
    </font>
    <font>
      <sz val="9"/>
      <name val="Arial"/>
      <family val="2"/>
    </font>
    <font>
      <sz val="14"/>
      <name val="Bosch Office Sans"/>
    </font>
    <font>
      <sz val="20"/>
      <name val="Bosch Office Sans"/>
    </font>
    <font>
      <sz val="20"/>
      <name val="Arial"/>
      <family val="2"/>
    </font>
    <font>
      <sz val="26"/>
      <name val="Arial"/>
      <family val="2"/>
    </font>
    <font>
      <b/>
      <sz val="24"/>
      <name val="Bosch Office Sans"/>
    </font>
    <font>
      <b/>
      <sz val="24"/>
      <name val="Arial"/>
      <family val="2"/>
    </font>
    <font>
      <sz val="72"/>
      <name val="Arial"/>
      <family val="2"/>
    </font>
    <font>
      <sz val="48"/>
      <name val="Arial"/>
      <family val="2"/>
    </font>
    <font>
      <sz val="30"/>
      <name val="Arial"/>
      <family val="2"/>
    </font>
    <font>
      <sz val="36"/>
      <name val="Arial"/>
      <family val="2"/>
    </font>
    <font>
      <sz val="9"/>
      <color indexed="81"/>
      <name val="Tahoma"/>
      <family val="2"/>
    </font>
    <font>
      <b/>
      <sz val="9"/>
      <color indexed="81"/>
      <name val="Tahoma"/>
      <family val="2"/>
    </font>
    <font>
      <sz val="14"/>
      <color theme="1"/>
      <name val="Arial"/>
      <family val="2"/>
    </font>
    <font>
      <sz val="10"/>
      <name val="Calibri"/>
      <family val="2"/>
      <scheme val="minor"/>
    </font>
    <font>
      <sz val="130"/>
      <name val="Calibri"/>
      <family val="2"/>
      <scheme val="minor"/>
    </font>
    <font>
      <sz val="14"/>
      <name val="Calibri"/>
      <family val="2"/>
      <scheme val="minor"/>
    </font>
    <font>
      <sz val="11"/>
      <name val="Calibri"/>
      <family val="2"/>
      <scheme val="minor"/>
    </font>
    <font>
      <sz val="10"/>
      <color rgb="FF002060"/>
      <name val="Calibri"/>
      <family val="2"/>
    </font>
    <font>
      <sz val="48"/>
      <name val="Calibri"/>
      <family val="2"/>
      <scheme val="minor"/>
    </font>
    <font>
      <sz val="26"/>
      <name val="Calibri"/>
      <family val="2"/>
      <scheme val="minor"/>
    </font>
    <font>
      <b/>
      <sz val="72"/>
      <name val="Calibri"/>
      <family val="2"/>
      <scheme val="minor"/>
    </font>
    <font>
      <sz val="24"/>
      <name val="Calibri"/>
      <family val="2"/>
      <scheme val="minor"/>
    </font>
    <font>
      <b/>
      <sz val="40"/>
      <name val="Calibri"/>
      <family val="2"/>
      <scheme val="minor"/>
    </font>
    <font>
      <sz val="72"/>
      <color theme="1"/>
      <name val="Calibri"/>
      <family val="2"/>
      <scheme val="minor"/>
    </font>
    <font>
      <sz val="72"/>
      <name val="Calibri"/>
      <family val="2"/>
      <scheme val="minor"/>
    </font>
    <font>
      <b/>
      <sz val="36"/>
      <name val="Calibri"/>
      <family val="2"/>
      <scheme val="minor"/>
    </font>
    <font>
      <b/>
      <sz val="36"/>
      <color theme="1"/>
      <name val="Calibri"/>
      <family val="2"/>
      <scheme val="minor"/>
    </font>
    <font>
      <sz val="14"/>
      <color theme="1"/>
      <name val="Bosch Office Sans"/>
    </font>
    <font>
      <b/>
      <sz val="72"/>
      <color theme="1"/>
      <name val="Calibri"/>
      <family val="2"/>
      <scheme val="minor"/>
    </font>
    <font>
      <sz val="10"/>
      <name val="Arial"/>
      <family val="2"/>
    </font>
    <font>
      <sz val="14"/>
      <color theme="1"/>
      <name val="Cambria"/>
      <family val="2"/>
      <scheme val="major"/>
    </font>
    <font>
      <sz val="14"/>
      <color theme="1" tint="4.9989318521683403E-2"/>
      <name val="Cambria"/>
      <family val="2"/>
      <scheme val="major"/>
    </font>
    <font>
      <sz val="14"/>
      <color theme="1"/>
      <name val="Calibri"/>
      <family val="2"/>
      <scheme val="minor"/>
    </font>
    <font>
      <sz val="12"/>
      <color theme="1"/>
      <name val="Calibri"/>
      <family val="2"/>
      <scheme val="minor"/>
    </font>
    <font>
      <sz val="16"/>
      <color theme="1"/>
      <name val="Calibri"/>
      <family val="2"/>
      <scheme val="minor"/>
    </font>
    <font>
      <sz val="16"/>
      <name val="Calibri"/>
      <family val="2"/>
      <scheme val="minor"/>
    </font>
    <font>
      <sz val="18"/>
      <color theme="1"/>
      <name val="Calibri"/>
      <family val="2"/>
      <scheme val="minor"/>
    </font>
    <font>
      <b/>
      <sz val="60"/>
      <color theme="1"/>
      <name val="Calibri"/>
      <family val="2"/>
      <scheme val="minor"/>
    </font>
    <font>
      <sz val="18"/>
      <name val="Calibri"/>
      <family val="2"/>
      <scheme val="minor"/>
    </font>
    <font>
      <sz val="20"/>
      <color theme="1" tint="4.9989318521683403E-2"/>
      <name val="Calibri"/>
      <family val="2"/>
      <scheme val="minor"/>
    </font>
    <font>
      <b/>
      <sz val="12"/>
      <name val="Calibri"/>
      <family val="2"/>
      <scheme val="minor"/>
    </font>
    <font>
      <b/>
      <sz val="14"/>
      <name val="Calibri"/>
      <family val="2"/>
      <scheme val="minor"/>
    </font>
    <font>
      <b/>
      <sz val="55"/>
      <name val="Calibri"/>
      <family val="2"/>
      <scheme val="minor"/>
    </font>
    <font>
      <sz val="55"/>
      <name val="Arial"/>
      <family val="2"/>
    </font>
    <font>
      <sz val="150"/>
      <color theme="1"/>
      <name val="Arial"/>
      <family val="2"/>
    </font>
    <font>
      <sz val="100"/>
      <name val="Calibri"/>
      <family val="2"/>
      <scheme val="minor"/>
    </font>
    <font>
      <sz val="28"/>
      <color theme="1"/>
      <name val="Calibri"/>
      <family val="2"/>
      <scheme val="minor"/>
    </font>
    <font>
      <sz val="110"/>
      <name val="Calibri"/>
      <family val="2"/>
      <scheme val="minor"/>
    </font>
    <font>
      <b/>
      <sz val="80"/>
      <name val="Calibri"/>
      <family val="2"/>
      <scheme val="minor"/>
    </font>
    <font>
      <sz val="80"/>
      <name val="Calibri"/>
      <family val="2"/>
      <scheme val="minor"/>
    </font>
    <font>
      <sz val="80"/>
      <color theme="1"/>
      <name val="Calibri"/>
      <family val="2"/>
      <scheme val="minor"/>
    </font>
    <font>
      <b/>
      <sz val="100"/>
      <name val="Calibri"/>
      <family val="2"/>
      <scheme val="minor"/>
    </font>
    <font>
      <sz val="28"/>
      <name val="Cambria"/>
      <family val="1"/>
      <scheme val="major"/>
    </font>
    <font>
      <b/>
      <sz val="110"/>
      <name val="Calibri"/>
      <family val="2"/>
      <scheme val="minor"/>
    </font>
    <font>
      <sz val="90"/>
      <name val="Calibri"/>
      <family val="2"/>
      <scheme val="minor"/>
    </font>
    <font>
      <sz val="75"/>
      <color theme="1"/>
      <name val="Calibri"/>
      <family val="2"/>
      <scheme val="minor"/>
    </font>
    <font>
      <sz val="75"/>
      <name val="Calibri"/>
      <family val="2"/>
      <scheme val="minor"/>
    </font>
    <font>
      <b/>
      <sz val="75"/>
      <color theme="1"/>
      <name val="Calibri"/>
      <family val="2"/>
      <scheme val="minor"/>
    </font>
    <font>
      <u/>
      <sz val="75"/>
      <color indexed="12"/>
      <name val="Arial"/>
      <family val="2"/>
    </font>
    <font>
      <b/>
      <sz val="100"/>
      <color indexed="81"/>
      <name val="Calibri"/>
      <family val="2"/>
      <scheme val="minor"/>
    </font>
    <font>
      <sz val="100"/>
      <color indexed="81"/>
      <name val="Calibri"/>
      <family val="2"/>
      <scheme val="minor"/>
    </font>
    <font>
      <b/>
      <sz val="48"/>
      <name val="Calibri"/>
      <family val="2"/>
      <scheme val="minor"/>
    </font>
    <font>
      <sz val="20"/>
      <name val="Calibri"/>
      <family val="2"/>
      <scheme val="minor"/>
    </font>
    <font>
      <b/>
      <sz val="150"/>
      <name val="Calibri"/>
      <family val="2"/>
      <scheme val="minor"/>
    </font>
    <font>
      <sz val="190"/>
      <name val="Calibri"/>
      <family val="2"/>
      <scheme val="minor"/>
    </font>
    <font>
      <sz val="190"/>
      <color theme="0"/>
      <name val="Calibri"/>
      <family val="2"/>
      <scheme val="minor"/>
    </font>
    <font>
      <b/>
      <sz val="90"/>
      <color indexed="81"/>
      <name val="Calibri"/>
      <family val="2"/>
      <scheme val="minor"/>
    </font>
    <font>
      <sz val="90"/>
      <color indexed="81"/>
      <name val="Calibri"/>
      <family val="2"/>
      <scheme val="minor"/>
    </font>
    <font>
      <sz val="70"/>
      <name val="Calibri"/>
      <family val="2"/>
      <scheme val="minor"/>
    </font>
    <font>
      <u/>
      <sz val="70"/>
      <color indexed="12"/>
      <name val="Calibri"/>
      <family val="2"/>
      <scheme val="minor"/>
    </font>
    <font>
      <sz val="70"/>
      <color theme="1"/>
      <name val="Calibri"/>
      <family val="2"/>
      <scheme val="minor"/>
    </font>
    <font>
      <sz val="11"/>
      <color theme="1"/>
      <name val="Calibri"/>
      <family val="2"/>
      <scheme val="minor"/>
    </font>
    <font>
      <sz val="11"/>
      <color rgb="FF000000"/>
      <name val="Calibri"/>
      <family val="2"/>
    </font>
    <font>
      <sz val="11"/>
      <color theme="1"/>
      <name val="Calibri"/>
      <family val="2"/>
    </font>
    <font>
      <u/>
      <sz val="11"/>
      <color indexed="12"/>
      <name val="Calibri"/>
      <family val="2"/>
      <scheme val="minor"/>
    </font>
    <font>
      <sz val="200"/>
      <name val="Calibri"/>
      <family val="2"/>
      <scheme val="minor"/>
    </font>
    <font>
      <sz val="140"/>
      <name val="Calibri"/>
      <family val="2"/>
      <scheme val="minor"/>
    </font>
    <font>
      <i/>
      <sz val="140"/>
      <name val="Calibri"/>
      <family val="2"/>
      <scheme val="minor"/>
    </font>
    <font>
      <sz val="14"/>
      <name val="Calibri"/>
      <scheme val="minor"/>
    </font>
    <font>
      <u/>
      <sz val="14"/>
      <color indexed="12"/>
      <name val="Calibri"/>
      <scheme val="minor"/>
    </font>
    <font>
      <sz val="11"/>
      <name val="Calibri"/>
      <scheme val="minor"/>
    </font>
    <font>
      <b/>
      <sz val="16"/>
      <name val="Calibri"/>
      <family val="2"/>
      <scheme val="minor"/>
    </font>
    <font>
      <sz val="16"/>
      <name val="Arial"/>
      <family val="2"/>
    </font>
    <font>
      <sz val="20"/>
      <color theme="1"/>
      <name val="Calibri"/>
      <family val="2"/>
      <scheme val="minor"/>
    </font>
    <font>
      <b/>
      <sz val="12"/>
      <color theme="0"/>
      <name val="Calibri"/>
      <family val="2"/>
      <scheme val="minor"/>
    </font>
    <font>
      <b/>
      <sz val="36"/>
      <color theme="0"/>
      <name val="Cambria"/>
      <family val="1"/>
      <scheme val="major"/>
    </font>
    <font>
      <sz val="12"/>
      <name val="Calibri"/>
      <family val="2"/>
      <scheme val="minor"/>
    </font>
    <font>
      <b/>
      <sz val="10"/>
      <color theme="0"/>
      <name val="Arial"/>
      <family val="2"/>
    </font>
    <font>
      <sz val="12"/>
      <color rgb="FF000000"/>
      <name val="Calibri"/>
      <family val="2"/>
      <scheme val="minor"/>
    </font>
    <font>
      <b/>
      <sz val="9"/>
      <color theme="0"/>
      <name val="Calibri"/>
      <family val="2"/>
      <scheme val="minor"/>
    </font>
    <font>
      <sz val="11"/>
      <color theme="0"/>
      <name val="Calibri"/>
      <family val="2"/>
      <scheme val="minor"/>
    </font>
    <font>
      <b/>
      <sz val="18"/>
      <color rgb="FFFF0000"/>
      <name val="Calibri"/>
      <family val="2"/>
      <scheme val="minor"/>
    </font>
    <font>
      <b/>
      <sz val="11"/>
      <color theme="1"/>
      <name val="Calibri"/>
      <family val="2"/>
      <scheme val="minor"/>
    </font>
    <font>
      <b/>
      <sz val="12"/>
      <color theme="1"/>
      <name val="Calibri"/>
      <family val="2"/>
      <scheme val="minor"/>
    </font>
    <font>
      <b/>
      <sz val="14"/>
      <color theme="1"/>
      <name val="Calibri"/>
      <family val="2"/>
      <scheme val="minor"/>
    </font>
    <font>
      <u/>
      <sz val="14"/>
      <color indexed="12"/>
      <name val="Calibri"/>
      <family val="2"/>
      <scheme val="minor"/>
    </font>
    <font>
      <sz val="150"/>
      <color theme="0"/>
      <name val="Calibri"/>
      <family val="2"/>
      <scheme val="minor"/>
    </font>
    <font>
      <b/>
      <sz val="72"/>
      <color indexed="81"/>
      <name val="Calibri"/>
      <family val="2"/>
      <scheme val="minor"/>
    </font>
    <font>
      <sz val="72"/>
      <color indexed="81"/>
      <name val="Calibri"/>
      <family val="2"/>
      <scheme val="minor"/>
    </font>
    <font>
      <b/>
      <sz val="72"/>
      <color indexed="81"/>
      <name val="Tahoma"/>
      <family val="2"/>
    </font>
    <font>
      <sz val="72"/>
      <color indexed="81"/>
      <name val="Tahoma"/>
      <family val="2"/>
    </font>
  </fonts>
  <fills count="6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0"/>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theme="0"/>
        <bgColor indexed="64"/>
      </patternFill>
    </fill>
    <fill>
      <patternFill patternType="solid">
        <fgColor theme="4"/>
        <bgColor indexed="64"/>
      </patternFill>
    </fill>
    <fill>
      <patternFill patternType="solid">
        <fgColor rgb="FFC00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CC99"/>
        <bgColor indexed="64"/>
      </patternFill>
    </fill>
    <fill>
      <patternFill patternType="solid">
        <fgColor theme="9" tint="0.39997558519241921"/>
        <bgColor indexed="64"/>
      </patternFill>
    </fill>
    <fill>
      <patternFill patternType="solid">
        <fgColor rgb="FFFFFF99"/>
        <bgColor indexed="64"/>
      </patternFill>
    </fill>
    <fill>
      <patternFill patternType="solid">
        <fgColor rgb="FF00B0F0"/>
        <bgColor indexed="64"/>
      </patternFill>
    </fill>
    <fill>
      <patternFill patternType="solid">
        <fgColor rgb="FFFF0000"/>
        <bgColor indexed="64"/>
      </patternFill>
    </fill>
    <fill>
      <patternFill patternType="solid">
        <fgColor rgb="FF7030A0"/>
        <bgColor indexed="64"/>
      </patternFill>
    </fill>
    <fill>
      <patternFill patternType="solid">
        <fgColor rgb="FFFCFC8E"/>
        <bgColor indexed="64"/>
      </patternFill>
    </fill>
    <fill>
      <patternFill patternType="solid">
        <fgColor rgb="FF66CCFF"/>
        <bgColor indexed="64"/>
      </patternFill>
    </fill>
    <fill>
      <patternFill patternType="solid">
        <fgColor rgb="FFCCFFCC"/>
        <bgColor indexed="64"/>
      </patternFill>
    </fill>
    <fill>
      <patternFill patternType="solid">
        <fgColor rgb="FFFFFF66"/>
        <bgColor indexed="64"/>
      </patternFill>
    </fill>
    <fill>
      <patternFill patternType="solid">
        <fgColor rgb="FFFFC000"/>
        <bgColor indexed="64"/>
      </patternFill>
    </fill>
    <fill>
      <patternFill patternType="solid">
        <fgColor theme="3"/>
        <bgColor indexed="64"/>
      </patternFill>
    </fill>
    <fill>
      <patternFill patternType="solid">
        <fgColor theme="3" tint="0.39997558519241921"/>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9933FF"/>
        <bgColor indexed="64"/>
      </patternFill>
    </fill>
    <fill>
      <patternFill patternType="solid">
        <fgColor theme="4" tint="0.39997558519241921"/>
        <bgColor indexed="64"/>
      </patternFill>
    </fill>
    <fill>
      <patternFill patternType="solid">
        <fgColor theme="4"/>
        <bgColor theme="4"/>
      </patternFill>
    </fill>
    <fill>
      <patternFill patternType="solid">
        <fgColor theme="0"/>
        <bgColor theme="4"/>
      </patternFill>
    </fill>
    <fill>
      <patternFill patternType="solid">
        <fgColor rgb="FF000066"/>
        <bgColor indexed="64"/>
      </patternFill>
    </fill>
    <fill>
      <patternFill patternType="solid">
        <fgColor rgb="FF92D050"/>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indexed="22"/>
        <bgColor indexed="64"/>
      </patternFill>
    </fill>
  </fills>
  <borders count="8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indexed="64"/>
      </left>
      <right/>
      <top style="thin">
        <color indexed="64"/>
      </top>
      <bottom style="medium">
        <color indexed="64"/>
      </bottom>
      <diagonal/>
    </border>
    <border>
      <left style="medium">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medium">
        <color indexed="64"/>
      </right>
      <top/>
      <bottom style="thin">
        <color indexed="64"/>
      </bottom>
      <diagonal/>
    </border>
    <border>
      <left style="medium">
        <color indexed="64"/>
      </left>
      <right style="medium">
        <color indexed="64"/>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1"/>
      </left>
      <right/>
      <top/>
      <bottom style="medium">
        <color theme="1"/>
      </bottom>
      <diagonal/>
    </border>
    <border>
      <left/>
      <right style="medium">
        <color theme="1"/>
      </right>
      <top/>
      <bottom style="medium">
        <color theme="1"/>
      </bottom>
      <diagonal/>
    </border>
    <border>
      <left style="medium">
        <color theme="1"/>
      </left>
      <right/>
      <top/>
      <bottom/>
      <diagonal/>
    </border>
    <border>
      <left style="medium">
        <color theme="1"/>
      </left>
      <right/>
      <top style="medium">
        <color indexed="64"/>
      </top>
      <bottom/>
      <diagonal/>
    </border>
    <border>
      <left/>
      <right style="medium">
        <color theme="1"/>
      </right>
      <top style="medium">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98">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166" fontId="12" fillId="0" borderId="0">
      <alignment horizontal="center"/>
    </xf>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166" fontId="14" fillId="0" borderId="0">
      <alignment horizontal="center"/>
    </xf>
    <xf numFmtId="0" fontId="5" fillId="0" borderId="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5" fillId="3" borderId="0" applyNumberFormat="0" applyBorder="0" applyAlignment="0" applyProtection="0"/>
    <xf numFmtId="0" fontId="16" fillId="0" borderId="0" applyNumberFormat="0" applyFill="0" applyBorder="0" applyAlignment="0" applyProtection="0"/>
    <xf numFmtId="167" fontId="17" fillId="0" borderId="0" applyFill="0" applyBorder="0" applyAlignment="0"/>
    <xf numFmtId="168" fontId="17" fillId="0" borderId="0" applyFill="0" applyBorder="0" applyAlignment="0"/>
    <xf numFmtId="165" fontId="17" fillId="0" borderId="0" applyFill="0" applyBorder="0" applyAlignment="0"/>
    <xf numFmtId="169" fontId="17" fillId="0" borderId="0" applyFill="0" applyBorder="0" applyAlignment="0"/>
    <xf numFmtId="170" fontId="17" fillId="0" borderId="0" applyFill="0" applyBorder="0" applyAlignment="0"/>
    <xf numFmtId="167" fontId="17" fillId="0" borderId="0" applyFill="0" applyBorder="0" applyAlignment="0"/>
    <xf numFmtId="171" fontId="17" fillId="0" borderId="0" applyFill="0" applyBorder="0" applyAlignment="0"/>
    <xf numFmtId="168" fontId="17" fillId="0" borderId="0" applyFill="0" applyBorder="0" applyAlignment="0"/>
    <xf numFmtId="0" fontId="18" fillId="20" borderId="1" applyNumberFormat="0" applyAlignment="0" applyProtection="0"/>
    <xf numFmtId="0" fontId="19" fillId="21" borderId="2" applyNumberFormat="0" applyAlignment="0" applyProtection="0"/>
    <xf numFmtId="167" fontId="17" fillId="0" borderId="0" applyFont="0" applyFill="0" applyBorder="0" applyAlignment="0" applyProtection="0"/>
    <xf numFmtId="0" fontId="20" fillId="0" borderId="0"/>
    <xf numFmtId="0" fontId="21" fillId="0" borderId="0"/>
    <xf numFmtId="0" fontId="20" fillId="0" borderId="0"/>
    <xf numFmtId="0" fontId="21" fillId="0" borderId="0"/>
    <xf numFmtId="0" fontId="5" fillId="0" borderId="0">
      <alignment horizontal="center"/>
    </xf>
    <xf numFmtId="172" fontId="5" fillId="0" borderId="0" applyFont="0" applyFill="0" applyBorder="0" applyAlignment="0" applyProtection="0"/>
    <xf numFmtId="173" fontId="5" fillId="0" borderId="0" applyFont="0" applyFill="0" applyBorder="0" applyAlignment="0" applyProtection="0"/>
    <xf numFmtId="0" fontId="22" fillId="0" borderId="0" applyNumberFormat="0" applyFill="0" applyBorder="0" applyAlignment="0" applyProtection="0"/>
    <xf numFmtId="0" fontId="23" fillId="4" borderId="0" applyNumberFormat="0" applyBorder="0" applyAlignment="0" applyProtection="0"/>
    <xf numFmtId="0" fontId="4" fillId="0" borderId="3" applyNumberFormat="0" applyAlignment="0" applyProtection="0">
      <alignment horizontal="left" vertical="center"/>
    </xf>
    <xf numFmtId="0" fontId="4" fillId="0" borderId="4">
      <alignment horizontal="left" vertical="center"/>
    </xf>
    <xf numFmtId="0" fontId="24" fillId="0" borderId="5" applyNumberFormat="0" applyFill="0" applyAlignment="0" applyProtection="0"/>
    <xf numFmtId="0" fontId="25" fillId="0" borderId="6"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8" fillId="7" borderId="1" applyNumberFormat="0" applyAlignment="0" applyProtection="0"/>
    <xf numFmtId="0" fontId="29" fillId="0" borderId="8" applyNumberFormat="0" applyFill="0" applyAlignment="0" applyProtection="0"/>
    <xf numFmtId="0" fontId="30" fillId="22" borderId="0" applyNumberFormat="0" applyBorder="0" applyAlignment="0" applyProtection="0"/>
    <xf numFmtId="37" fontId="31" fillId="0" borderId="0"/>
    <xf numFmtId="174"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 fillId="0" borderId="0"/>
    <xf numFmtId="0" fontId="11" fillId="0" borderId="0"/>
    <xf numFmtId="0" fontId="11" fillId="0" borderId="0"/>
    <xf numFmtId="0" fontId="5" fillId="0" borderId="0"/>
    <xf numFmtId="0" fontId="11" fillId="0" borderId="0"/>
    <xf numFmtId="0" fontId="38" fillId="0" borderId="0"/>
    <xf numFmtId="0" fontId="5" fillId="0" borderId="0"/>
    <xf numFmtId="0" fontId="11" fillId="23" borderId="9" applyNumberFormat="0" applyFont="0" applyAlignment="0" applyProtection="0"/>
    <xf numFmtId="0" fontId="32" fillId="20" borderId="10"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ill="0" applyBorder="0" applyAlignment="0" applyProtection="0"/>
    <xf numFmtId="9" fontId="5" fillId="0" borderId="0" applyFont="0" applyFill="0" applyBorder="0" applyAlignment="0" applyProtection="0"/>
    <xf numFmtId="4" fontId="36" fillId="24" borderId="11" applyNumberFormat="0" applyProtection="0">
      <alignment horizontal="left" vertical="center" indent="1"/>
    </xf>
    <xf numFmtId="0" fontId="5" fillId="0" borderId="0"/>
    <xf numFmtId="0" fontId="5" fillId="0" borderId="0" applyProtection="0"/>
    <xf numFmtId="0" fontId="5" fillId="0" borderId="0"/>
    <xf numFmtId="0" fontId="33" fillId="0" borderId="0" applyNumberFormat="0" applyFill="0" applyBorder="0" applyAlignment="0" applyProtection="0"/>
    <xf numFmtId="0" fontId="34" fillId="0" borderId="12" applyNumberFormat="0" applyFill="0" applyAlignment="0" applyProtection="0"/>
    <xf numFmtId="175" fontId="5" fillId="0" borderId="0" applyFont="0" applyFill="0" applyBorder="0" applyAlignment="0" applyProtection="0"/>
    <xf numFmtId="176" fontId="5" fillId="0" borderId="0" applyFont="0" applyFill="0" applyBorder="0" applyAlignment="0" applyProtection="0"/>
    <xf numFmtId="0" fontId="35" fillId="0" borderId="0" applyNumberFormat="0" applyFill="0" applyBorder="0" applyAlignment="0" applyProtection="0"/>
    <xf numFmtId="0" fontId="5" fillId="0" borderId="0"/>
    <xf numFmtId="0" fontId="5" fillId="0" borderId="0"/>
    <xf numFmtId="9" fontId="71" fillId="0" borderId="0" applyFont="0" applyFill="0" applyBorder="0" applyAlignment="0" applyProtection="0"/>
    <xf numFmtId="0" fontId="2" fillId="0" borderId="0"/>
    <xf numFmtId="0" fontId="113" fillId="0" borderId="0"/>
    <xf numFmtId="0" fontId="1" fillId="0" borderId="0"/>
  </cellStyleXfs>
  <cellXfs count="646">
    <xf numFmtId="0" fontId="0" fillId="0" borderId="0" xfId="0"/>
    <xf numFmtId="0" fontId="0" fillId="0" borderId="13" xfId="0" applyBorder="1" applyAlignment="1">
      <alignment horizontal="center" vertical="center"/>
    </xf>
    <xf numFmtId="0" fontId="0" fillId="0" borderId="0" xfId="0" applyAlignment="1">
      <alignment horizontal="left"/>
    </xf>
    <xf numFmtId="0" fontId="0" fillId="0" borderId="0" xfId="0" applyAlignment="1">
      <alignment horizontal="left" wrapText="1"/>
    </xf>
    <xf numFmtId="0" fontId="0" fillId="0" borderId="0" xfId="0" applyAlignment="1">
      <alignment horizontal="left" vertical="center"/>
    </xf>
    <xf numFmtId="0" fontId="0" fillId="0" borderId="0" xfId="0" applyAlignment="1">
      <alignment horizontal="left" textRotation="90"/>
    </xf>
    <xf numFmtId="0" fontId="37" fillId="0" borderId="0" xfId="0" applyFont="1" applyAlignment="1">
      <alignment horizontal="left" vertical="center"/>
    </xf>
    <xf numFmtId="0" fontId="0" fillId="0" borderId="0" xfId="0" applyAlignment="1">
      <alignment horizontal="left" vertical="center" wrapText="1"/>
    </xf>
    <xf numFmtId="0" fontId="0" fillId="0" borderId="0" xfId="0" applyFill="1" applyAlignment="1">
      <alignment horizontal="left" vertical="center"/>
    </xf>
    <xf numFmtId="0" fontId="9" fillId="0" borderId="0" xfId="0" applyFont="1" applyAlignment="1">
      <alignment horizontal="left" vertical="center"/>
    </xf>
    <xf numFmtId="0" fontId="3" fillId="0" borderId="0" xfId="0" applyFont="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28" borderId="0" xfId="0" applyFill="1" applyBorder="1"/>
    <xf numFmtId="0" fontId="5" fillId="28" borderId="0" xfId="63" applyNumberFormat="1" applyFill="1" applyBorder="1" applyAlignment="1">
      <alignment horizontal="center" vertical="center" wrapText="1"/>
    </xf>
    <xf numFmtId="0" fontId="5" fillId="28" borderId="0" xfId="63" applyFill="1" applyBorder="1"/>
    <xf numFmtId="0" fontId="0" fillId="0" borderId="0" xfId="0" applyBorder="1"/>
    <xf numFmtId="0" fontId="5" fillId="0" borderId="0" xfId="0" applyFont="1"/>
    <xf numFmtId="0" fontId="0" fillId="0" borderId="0" xfId="0" applyBorder="1" applyAlignment="1">
      <alignment horizontal="center"/>
    </xf>
    <xf numFmtId="0" fontId="0" fillId="31" borderId="20" xfId="0" applyFill="1" applyBorder="1"/>
    <xf numFmtId="0" fontId="0" fillId="31" borderId="14" xfId="0" applyFill="1" applyBorder="1"/>
    <xf numFmtId="0" fontId="0" fillId="31" borderId="21" xfId="0" applyFill="1" applyBorder="1"/>
    <xf numFmtId="0" fontId="0" fillId="31" borderId="22" xfId="0" applyFill="1" applyBorder="1"/>
    <xf numFmtId="0" fontId="0" fillId="31" borderId="0" xfId="0" applyFill="1" applyBorder="1"/>
    <xf numFmtId="0" fontId="0" fillId="31" borderId="23" xfId="0" applyFill="1" applyBorder="1"/>
    <xf numFmtId="0" fontId="0" fillId="31" borderId="24" xfId="0" applyFill="1" applyBorder="1"/>
    <xf numFmtId="0" fontId="0" fillId="31" borderId="25" xfId="0" applyFill="1" applyBorder="1"/>
    <xf numFmtId="0" fontId="40" fillId="31" borderId="54" xfId="0" applyFont="1" applyFill="1" applyBorder="1" applyAlignment="1">
      <alignment horizontal="center" vertical="center" wrapText="1"/>
    </xf>
    <xf numFmtId="0" fontId="0" fillId="31" borderId="15" xfId="0" applyFill="1" applyBorder="1"/>
    <xf numFmtId="0" fontId="5" fillId="0" borderId="0" xfId="0" applyFont="1" applyFill="1" applyBorder="1"/>
    <xf numFmtId="0" fontId="42" fillId="34" borderId="26" xfId="0" applyFont="1" applyFill="1" applyBorder="1" applyAlignment="1">
      <alignment horizontal="center" vertical="center" wrapText="1"/>
    </xf>
    <xf numFmtId="0" fontId="42" fillId="34" borderId="27" xfId="0" applyFont="1" applyFill="1" applyBorder="1" applyAlignment="1">
      <alignment horizontal="center" vertical="center" wrapText="1"/>
    </xf>
    <xf numFmtId="0" fontId="8" fillId="0" borderId="26" xfId="0" applyFont="1" applyBorder="1" applyAlignment="1">
      <alignment horizontal="center" vertical="center" wrapText="1"/>
    </xf>
    <xf numFmtId="0" fontId="8" fillId="34" borderId="28" xfId="0" applyFont="1" applyFill="1" applyBorder="1" applyAlignment="1">
      <alignment horizontal="center" vertical="center" wrapText="1"/>
    </xf>
    <xf numFmtId="0" fontId="45" fillId="0" borderId="29" xfId="0" applyFont="1" applyBorder="1" applyAlignment="1">
      <alignment horizontal="center" vertical="center" wrapText="1"/>
    </xf>
    <xf numFmtId="0" fontId="45" fillId="0" borderId="13" xfId="0" applyFont="1" applyBorder="1" applyAlignment="1">
      <alignment horizontal="center" vertical="center" wrapText="1"/>
    </xf>
    <xf numFmtId="0" fontId="43" fillId="0" borderId="13" xfId="0" applyFont="1" applyBorder="1" applyAlignment="1">
      <alignment horizontal="left" vertical="center" wrapText="1"/>
    </xf>
    <xf numFmtId="0" fontId="46" fillId="0" borderId="13" xfId="0" applyFont="1" applyBorder="1" applyAlignment="1">
      <alignment horizontal="center" vertical="center" wrapText="1"/>
    </xf>
    <xf numFmtId="0" fontId="47" fillId="0" borderId="13" xfId="0" applyFont="1" applyBorder="1" applyAlignment="1">
      <alignment horizontal="center" vertical="center"/>
    </xf>
    <xf numFmtId="0" fontId="8" fillId="0" borderId="19" xfId="0" applyFont="1" applyBorder="1" applyAlignment="1">
      <alignment horizontal="center" vertical="center" wrapText="1"/>
    </xf>
    <xf numFmtId="0" fontId="54" fillId="28" borderId="26" xfId="0" applyFont="1" applyFill="1" applyBorder="1" applyAlignment="1">
      <alignment horizontal="center" vertical="center" wrapText="1"/>
    </xf>
    <xf numFmtId="0" fontId="54" fillId="28" borderId="27" xfId="0" applyFont="1" applyFill="1" applyBorder="1" applyAlignment="1">
      <alignment horizontal="center" vertical="center" wrapText="1"/>
    </xf>
    <xf numFmtId="0" fontId="54" fillId="28" borderId="28" xfId="0" applyFont="1" applyFill="1" applyBorder="1" applyAlignment="1">
      <alignment horizontal="center" vertical="center" wrapText="1"/>
    </xf>
    <xf numFmtId="0" fontId="0" fillId="35" borderId="22" xfId="0" applyFill="1" applyBorder="1"/>
    <xf numFmtId="0" fontId="8" fillId="35" borderId="0" xfId="0" applyFont="1" applyFill="1" applyBorder="1" applyAlignment="1">
      <alignment horizontal="center" vertical="center" wrapText="1"/>
    </xf>
    <xf numFmtId="0" fontId="42" fillId="35" borderId="0" xfId="0" applyFont="1" applyFill="1" applyBorder="1" applyAlignment="1">
      <alignment horizontal="left" vertical="center" wrapText="1"/>
    </xf>
    <xf numFmtId="0" fontId="0" fillId="35" borderId="0" xfId="0" applyFill="1" applyBorder="1"/>
    <xf numFmtId="0" fontId="0" fillId="35" borderId="15" xfId="0" applyFill="1" applyBorder="1"/>
    <xf numFmtId="0" fontId="0" fillId="35" borderId="23" xfId="0" applyFill="1" applyBorder="1"/>
    <xf numFmtId="0" fontId="0" fillId="35" borderId="24" xfId="0" applyFill="1" applyBorder="1"/>
    <xf numFmtId="0" fontId="0" fillId="35" borderId="25" xfId="0" applyFill="1" applyBorder="1"/>
    <xf numFmtId="0" fontId="0" fillId="35" borderId="14" xfId="0" applyFill="1" applyBorder="1"/>
    <xf numFmtId="0" fontId="0" fillId="35" borderId="21" xfId="0" applyFill="1" applyBorder="1"/>
    <xf numFmtId="0" fontId="0" fillId="35" borderId="20" xfId="0" applyFill="1" applyBorder="1"/>
    <xf numFmtId="0" fontId="8" fillId="0" borderId="31" xfId="0" applyFont="1" applyBorder="1" applyAlignment="1">
      <alignment horizontal="center" vertical="center" wrapText="1"/>
    </xf>
    <xf numFmtId="0" fontId="8" fillId="0" borderId="32"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8" xfId="0" applyFont="1" applyBorder="1" applyAlignment="1">
      <alignment horizontal="center" vertical="center" wrapText="1"/>
    </xf>
    <xf numFmtId="0" fontId="8" fillId="0" borderId="33" xfId="0" applyFont="1" applyBorder="1" applyAlignment="1">
      <alignment horizontal="center" vertical="center" wrapText="1"/>
    </xf>
    <xf numFmtId="0" fontId="8" fillId="0" borderId="34" xfId="0" applyFont="1" applyBorder="1" applyAlignment="1">
      <alignment horizontal="center" vertical="center" wrapText="1"/>
    </xf>
    <xf numFmtId="0" fontId="44" fillId="0" borderId="0" xfId="0" applyFont="1" applyAlignment="1">
      <alignment horizontal="center" vertical="center"/>
    </xf>
    <xf numFmtId="0" fontId="55" fillId="0" borderId="0" xfId="0" applyFont="1"/>
    <xf numFmtId="0" fontId="56" fillId="0" borderId="0" xfId="0" applyFont="1"/>
    <xf numFmtId="0" fontId="40" fillId="0" borderId="55" xfId="0" applyFont="1" applyFill="1" applyBorder="1" applyAlignment="1">
      <alignment horizontal="left" vertical="center" wrapText="1"/>
    </xf>
    <xf numFmtId="0" fontId="57" fillId="0" borderId="13" xfId="0" applyFont="1" applyBorder="1" applyAlignment="1">
      <alignment horizontal="center" vertical="center"/>
    </xf>
    <xf numFmtId="0" fontId="57" fillId="0" borderId="13" xfId="0" applyFont="1" applyBorder="1" applyAlignment="1">
      <alignment horizontal="left" vertical="center"/>
    </xf>
    <xf numFmtId="3" fontId="57" fillId="0" borderId="13" xfId="0" applyNumberFormat="1" applyFont="1" applyBorder="1" applyAlignment="1">
      <alignment horizontal="center" vertical="center"/>
    </xf>
    <xf numFmtId="0" fontId="48" fillId="28" borderId="0" xfId="63" applyFont="1" applyFill="1" applyBorder="1" applyAlignment="1">
      <alignment horizontal="center" vertical="center" wrapText="1"/>
    </xf>
    <xf numFmtId="0" fontId="48" fillId="0" borderId="0" xfId="0" applyFont="1" applyAlignment="1">
      <alignment horizontal="center" vertical="center" wrapText="1"/>
    </xf>
    <xf numFmtId="0" fontId="59" fillId="0" borderId="0" xfId="0" applyFont="1"/>
    <xf numFmtId="0" fontId="48" fillId="28" borderId="0" xfId="63" applyFont="1" applyFill="1" applyBorder="1" applyAlignment="1">
      <alignment wrapText="1"/>
    </xf>
    <xf numFmtId="0" fontId="48" fillId="0" borderId="0" xfId="0" applyFont="1" applyAlignment="1">
      <alignment wrapText="1"/>
    </xf>
    <xf numFmtId="0" fontId="48" fillId="28" borderId="0" xfId="63" applyFont="1" applyFill="1" applyBorder="1"/>
    <xf numFmtId="0" fontId="48" fillId="0" borderId="0" xfId="0" applyFont="1"/>
    <xf numFmtId="0" fontId="60" fillId="0" borderId="0" xfId="0" applyFont="1"/>
    <xf numFmtId="0" fontId="62" fillId="0" borderId="0" xfId="63" applyFont="1" applyFill="1" applyBorder="1" applyAlignment="1">
      <alignment horizontal="center" vertical="center" wrapText="1"/>
    </xf>
    <xf numFmtId="0" fontId="61" fillId="0" borderId="0" xfId="63" applyFont="1" applyFill="1" applyBorder="1" applyAlignment="1">
      <alignment horizontal="center" vertical="center" wrapText="1"/>
    </xf>
    <xf numFmtId="0" fontId="63" fillId="0" borderId="0" xfId="63" applyFont="1" applyFill="1" applyBorder="1" applyAlignment="1">
      <alignment horizontal="center" vertical="center" wrapText="1"/>
    </xf>
    <xf numFmtId="0" fontId="5" fillId="0" borderId="0" xfId="63" applyFill="1" applyBorder="1" applyAlignment="1">
      <alignment wrapText="1"/>
    </xf>
    <xf numFmtId="0" fontId="39" fillId="0" borderId="0" xfId="63" applyFont="1" applyFill="1" applyBorder="1" applyAlignment="1">
      <alignment horizontal="center" vertical="center"/>
    </xf>
    <xf numFmtId="0" fontId="0" fillId="0" borderId="0" xfId="0" applyFill="1" applyBorder="1" applyAlignment="1">
      <alignment wrapText="1"/>
    </xf>
    <xf numFmtId="0" fontId="56" fillId="0" borderId="0" xfId="0" applyFont="1" applyAlignment="1"/>
    <xf numFmtId="0" fontId="50" fillId="28" borderId="0" xfId="63" applyFont="1" applyFill="1" applyBorder="1" applyAlignment="1">
      <alignment horizontal="center" vertical="center" wrapText="1"/>
    </xf>
    <xf numFmtId="0" fontId="50" fillId="0" borderId="0" xfId="0" applyFont="1" applyAlignment="1">
      <alignment horizontal="center" vertical="center" wrapText="1"/>
    </xf>
    <xf numFmtId="0" fontId="51" fillId="28" borderId="0" xfId="63" applyFont="1" applyFill="1" applyBorder="1" applyAlignment="1">
      <alignment wrapText="1"/>
    </xf>
    <xf numFmtId="0" fontId="51" fillId="0" borderId="0" xfId="0" applyFont="1" applyAlignment="1">
      <alignment wrapText="1"/>
    </xf>
    <xf numFmtId="0" fontId="64" fillId="37" borderId="13" xfId="63" applyNumberFormat="1" applyFont="1" applyFill="1" applyBorder="1" applyAlignment="1" applyProtection="1">
      <alignment horizontal="center" vertical="center" wrapText="1"/>
    </xf>
    <xf numFmtId="0" fontId="64" fillId="37" borderId="13" xfId="63" applyFont="1" applyFill="1" applyBorder="1" applyAlignment="1" applyProtection="1">
      <alignment horizontal="center" vertical="center" wrapText="1"/>
    </xf>
    <xf numFmtId="0" fontId="64" fillId="38" borderId="13" xfId="63" applyFont="1" applyFill="1" applyBorder="1" applyAlignment="1" applyProtection="1">
      <alignment horizontal="center" vertical="center" wrapText="1"/>
    </xf>
    <xf numFmtId="0" fontId="64" fillId="39" borderId="13" xfId="63" applyNumberFormat="1" applyFont="1" applyFill="1" applyBorder="1" applyAlignment="1" applyProtection="1">
      <alignment horizontal="center" vertical="center" wrapText="1"/>
    </xf>
    <xf numFmtId="0" fontId="64" fillId="39" borderId="13" xfId="63" applyFont="1" applyFill="1" applyBorder="1" applyAlignment="1" applyProtection="1">
      <alignment horizontal="center" vertical="center" wrapText="1"/>
    </xf>
    <xf numFmtId="0" fontId="64" fillId="25" borderId="13" xfId="63" applyNumberFormat="1" applyFont="1" applyFill="1" applyBorder="1" applyAlignment="1" applyProtection="1">
      <alignment horizontal="center" vertical="center" wrapText="1"/>
    </xf>
    <xf numFmtId="0" fontId="64" fillId="25" borderId="13" xfId="63" applyFont="1" applyFill="1" applyBorder="1" applyAlignment="1" applyProtection="1">
      <alignment horizontal="center" vertical="center" wrapText="1"/>
    </xf>
    <xf numFmtId="0" fontId="60" fillId="0" borderId="0" xfId="0" applyFont="1" applyProtection="1">
      <protection locked="0"/>
    </xf>
    <xf numFmtId="177" fontId="66" fillId="0" borderId="13" xfId="63" applyNumberFormat="1" applyFont="1" applyBorder="1" applyAlignment="1" applyProtection="1">
      <alignment horizontal="center" vertical="center"/>
      <protection locked="0"/>
    </xf>
    <xf numFmtId="0" fontId="56" fillId="0" borderId="0" xfId="0" applyFont="1" applyAlignment="1" applyProtection="1">
      <protection locked="0"/>
    </xf>
    <xf numFmtId="0" fontId="55" fillId="0" borderId="0" xfId="0" applyFont="1" applyProtection="1">
      <protection locked="0"/>
    </xf>
    <xf numFmtId="14" fontId="60" fillId="0" borderId="0" xfId="0" applyNumberFormat="1" applyFont="1" applyAlignment="1" applyProtection="1">
      <alignment horizontal="center" vertical="center" wrapText="1"/>
      <protection locked="0"/>
    </xf>
    <xf numFmtId="0" fontId="67" fillId="28" borderId="38" xfId="63" applyFont="1" applyFill="1" applyBorder="1" applyAlignment="1" applyProtection="1">
      <alignment horizontal="center" vertical="center" wrapText="1"/>
    </xf>
    <xf numFmtId="0" fontId="67" fillId="40" borderId="13" xfId="63" applyFont="1" applyFill="1" applyBorder="1" applyAlignment="1" applyProtection="1">
      <alignment horizontal="center" vertical="center" wrapText="1"/>
    </xf>
    <xf numFmtId="0" fontId="67" fillId="41" borderId="13" xfId="63" applyFont="1" applyFill="1" applyBorder="1" applyAlignment="1" applyProtection="1">
      <alignment horizontal="center" vertical="center" wrapText="1"/>
    </xf>
    <xf numFmtId="0" fontId="68" fillId="40" borderId="13" xfId="63" applyFont="1" applyFill="1" applyBorder="1" applyAlignment="1" applyProtection="1">
      <alignment horizontal="center" vertical="center" wrapText="1"/>
    </xf>
    <xf numFmtId="0" fontId="67" fillId="42" borderId="13" xfId="63" applyFont="1" applyFill="1" applyBorder="1" applyAlignment="1" applyProtection="1">
      <alignment horizontal="center" vertical="center" wrapText="1"/>
    </xf>
    <xf numFmtId="177" fontId="65" fillId="30" borderId="13" xfId="0" applyNumberFormat="1" applyFont="1" applyFill="1" applyBorder="1" applyAlignment="1" applyProtection="1">
      <alignment horizontal="center" vertical="center" wrapText="1"/>
    </xf>
    <xf numFmtId="177" fontId="65" fillId="29" borderId="13" xfId="0" applyNumberFormat="1" applyFont="1" applyFill="1" applyBorder="1" applyAlignment="1" applyProtection="1">
      <alignment horizontal="center" vertical="center" wrapText="1"/>
    </xf>
    <xf numFmtId="0" fontId="64" fillId="43" borderId="13" xfId="63" applyFont="1" applyFill="1" applyBorder="1" applyAlignment="1" applyProtection="1">
      <alignment horizontal="center" vertical="center" wrapText="1"/>
    </xf>
    <xf numFmtId="0" fontId="58" fillId="0" borderId="0" xfId="0" applyFont="1" applyAlignment="1">
      <alignment horizontal="center" vertical="center"/>
    </xf>
    <xf numFmtId="0" fontId="58" fillId="0" borderId="0" xfId="0" applyFont="1" applyFill="1" applyBorder="1" applyAlignment="1">
      <alignment horizontal="center" vertical="center"/>
    </xf>
    <xf numFmtId="0" fontId="58" fillId="35" borderId="14" xfId="0" applyFont="1" applyFill="1" applyBorder="1" applyAlignment="1">
      <alignment horizontal="center" vertical="center"/>
    </xf>
    <xf numFmtId="0" fontId="58" fillId="35" borderId="0" xfId="0" applyFont="1" applyFill="1" applyBorder="1" applyAlignment="1">
      <alignment horizontal="center" vertical="center"/>
    </xf>
    <xf numFmtId="0" fontId="58" fillId="35" borderId="24" xfId="0" applyFont="1" applyFill="1" applyBorder="1" applyAlignment="1">
      <alignment horizontal="center" vertical="center"/>
    </xf>
    <xf numFmtId="0" fontId="41" fillId="0" borderId="0" xfId="0" applyFont="1"/>
    <xf numFmtId="0" fontId="75" fillId="0" borderId="0" xfId="95" applyFont="1"/>
    <xf numFmtId="0" fontId="75" fillId="0" borderId="0" xfId="95" applyFont="1" applyAlignment="1">
      <alignment wrapText="1"/>
    </xf>
    <xf numFmtId="0" fontId="76" fillId="0" borderId="0" xfId="95" applyFont="1" applyAlignment="1">
      <alignment horizontal="center" vertical="center"/>
    </xf>
    <xf numFmtId="0" fontId="74" fillId="0" borderId="0" xfId="95" applyFont="1" applyAlignment="1">
      <alignment vertical="center"/>
    </xf>
    <xf numFmtId="0" fontId="78" fillId="0" borderId="13" xfId="95" applyFont="1" applyBorder="1" applyAlignment="1">
      <alignment horizontal="center" vertical="center"/>
    </xf>
    <xf numFmtId="0" fontId="75" fillId="0" borderId="0" xfId="95" applyFont="1" applyBorder="1"/>
    <xf numFmtId="0" fontId="74" fillId="0" borderId="0" xfId="95" applyFont="1" applyBorder="1" applyAlignment="1">
      <alignment vertical="center"/>
    </xf>
    <xf numFmtId="0" fontId="72" fillId="0" borderId="0" xfId="95" applyFont="1" applyBorder="1" applyAlignment="1">
      <alignment horizontal="center" vertical="center" textRotation="45" wrapText="1"/>
    </xf>
    <xf numFmtId="9" fontId="78" fillId="0" borderId="13" xfId="94" applyFont="1" applyBorder="1" applyAlignment="1">
      <alignment horizontal="center" vertical="center"/>
    </xf>
    <xf numFmtId="0" fontId="72" fillId="0" borderId="4" xfId="95" applyFont="1" applyBorder="1" applyAlignment="1">
      <alignment horizontal="center" vertical="center" textRotation="45" wrapText="1"/>
    </xf>
    <xf numFmtId="0" fontId="78" fillId="0" borderId="35" xfId="95" applyFont="1" applyBorder="1" applyAlignment="1">
      <alignment horizontal="center" vertical="center"/>
    </xf>
    <xf numFmtId="0" fontId="78" fillId="0" borderId="13" xfId="95" applyFont="1" applyBorder="1" applyAlignment="1">
      <alignment horizontal="left" vertical="center" wrapText="1"/>
    </xf>
    <xf numFmtId="178" fontId="80" fillId="0" borderId="13" xfId="95" applyNumberFormat="1" applyFont="1" applyBorder="1" applyAlignment="1">
      <alignment horizontal="center" vertical="center"/>
    </xf>
    <xf numFmtId="0" fontId="78" fillId="0" borderId="32" xfId="0" applyFont="1" applyBorder="1" applyAlignment="1">
      <alignment horizontal="left" vertical="center" wrapText="1"/>
    </xf>
    <xf numFmtId="0" fontId="78" fillId="0" borderId="18" xfId="95" applyFont="1" applyBorder="1" applyAlignment="1">
      <alignment vertical="center" wrapText="1"/>
    </xf>
    <xf numFmtId="0" fontId="78" fillId="0" borderId="18" xfId="95" applyFont="1" applyFill="1" applyBorder="1" applyAlignment="1">
      <alignment vertical="center" wrapText="1"/>
    </xf>
    <xf numFmtId="0" fontId="78" fillId="0" borderId="35" xfId="95" applyFont="1" applyBorder="1" applyAlignment="1">
      <alignment horizontal="left" vertical="center" wrapText="1"/>
    </xf>
    <xf numFmtId="0" fontId="78" fillId="0" borderId="36" xfId="95" applyFont="1" applyFill="1" applyBorder="1" applyAlignment="1">
      <alignment vertical="center" wrapText="1"/>
    </xf>
    <xf numFmtId="0" fontId="78" fillId="0" borderId="29" xfId="95" applyFont="1" applyBorder="1" applyAlignment="1">
      <alignment horizontal="center" vertical="center"/>
    </xf>
    <xf numFmtId="178" fontId="80" fillId="0" borderId="29" xfId="95" applyNumberFormat="1" applyFont="1" applyBorder="1" applyAlignment="1">
      <alignment horizontal="center" vertical="center"/>
    </xf>
    <xf numFmtId="9" fontId="78" fillId="0" borderId="29" xfId="94" applyFont="1" applyBorder="1" applyAlignment="1">
      <alignment horizontal="center" vertical="center"/>
    </xf>
    <xf numFmtId="0" fontId="78" fillId="0" borderId="29" xfId="95" applyFont="1" applyFill="1" applyBorder="1" applyAlignment="1">
      <alignment vertical="center" wrapText="1"/>
    </xf>
    <xf numFmtId="0" fontId="78" fillId="0" borderId="13" xfId="95" applyFont="1" applyFill="1" applyBorder="1" applyAlignment="1">
      <alignment vertical="center" wrapText="1"/>
    </xf>
    <xf numFmtId="0" fontId="78" fillId="0" borderId="13" xfId="95" applyFont="1" applyBorder="1" applyAlignment="1">
      <alignment vertical="center" wrapText="1"/>
    </xf>
    <xf numFmtId="0" fontId="75" fillId="0" borderId="0" xfId="95" applyFont="1" applyAlignment="1">
      <alignment vertical="center"/>
    </xf>
    <xf numFmtId="0" fontId="77" fillId="0" borderId="14" xfId="0" applyFont="1" applyBorder="1" applyAlignment="1">
      <alignment horizontal="left" vertical="center"/>
    </xf>
    <xf numFmtId="0" fontId="77" fillId="0" borderId="0" xfId="0" applyFont="1" applyBorder="1" applyAlignment="1">
      <alignment horizontal="left" vertical="center"/>
    </xf>
    <xf numFmtId="0" fontId="84" fillId="45" borderId="13" xfId="63" applyFont="1" applyFill="1" applyBorder="1" applyAlignment="1" applyProtection="1">
      <alignment horizontal="center" vertical="center" wrapText="1"/>
    </xf>
    <xf numFmtId="0" fontId="84" fillId="45" borderId="29" xfId="63" applyFont="1" applyFill="1" applyBorder="1" applyAlignment="1" applyProtection="1">
      <alignment horizontal="center" vertical="center" wrapText="1"/>
    </xf>
    <xf numFmtId="0" fontId="84" fillId="45" borderId="42" xfId="63" applyFont="1" applyFill="1" applyBorder="1" applyAlignment="1" applyProtection="1">
      <alignment horizontal="center" vertical="center" wrapText="1"/>
    </xf>
    <xf numFmtId="0" fontId="84" fillId="45" borderId="50" xfId="63" applyFont="1" applyFill="1" applyBorder="1" applyAlignment="1" applyProtection="1">
      <alignment horizontal="center" vertical="center" wrapText="1"/>
    </xf>
    <xf numFmtId="0" fontId="65" fillId="0" borderId="0" xfId="0" applyFont="1" applyFill="1" applyBorder="1"/>
    <xf numFmtId="0" fontId="66" fillId="0" borderId="0" xfId="0" applyFont="1" applyFill="1" applyBorder="1"/>
    <xf numFmtId="0" fontId="85" fillId="0" borderId="0" xfId="0" applyFont="1" applyFill="1" applyBorder="1"/>
    <xf numFmtId="0" fontId="84" fillId="0" borderId="0" xfId="63" applyFont="1" applyFill="1" applyBorder="1" applyAlignment="1" applyProtection="1">
      <alignment horizontal="center" vertical="center" wrapText="1"/>
    </xf>
    <xf numFmtId="0" fontId="85" fillId="0" borderId="0" xfId="0" applyFont="1" applyFill="1" applyBorder="1" applyAlignment="1">
      <alignment wrapText="1"/>
    </xf>
    <xf numFmtId="0" fontId="49" fillId="0" borderId="0" xfId="0" applyFont="1" applyFill="1" applyBorder="1"/>
    <xf numFmtId="0" fontId="0" fillId="0" borderId="0" xfId="0" applyFill="1" applyBorder="1"/>
    <xf numFmtId="0" fontId="84" fillId="46" borderId="29" xfId="63" applyFont="1" applyFill="1" applyBorder="1" applyAlignment="1" applyProtection="1">
      <alignment horizontal="center" vertical="center" wrapText="1"/>
    </xf>
    <xf numFmtId="0" fontId="84" fillId="46" borderId="42" xfId="63" applyFont="1" applyFill="1" applyBorder="1" applyAlignment="1" applyProtection="1">
      <alignment horizontal="center" vertical="center" wrapText="1"/>
    </xf>
    <xf numFmtId="0" fontId="84" fillId="46" borderId="13" xfId="63" applyFont="1" applyFill="1" applyBorder="1" applyAlignment="1" applyProtection="1">
      <alignment horizontal="center" vertical="center" wrapText="1"/>
    </xf>
    <xf numFmtId="0" fontId="84" fillId="46" borderId="50" xfId="63" applyFont="1" applyFill="1" applyBorder="1" applyAlignment="1" applyProtection="1">
      <alignment horizontal="center" vertical="center" wrapText="1"/>
    </xf>
    <xf numFmtId="0" fontId="84" fillId="46" borderId="35" xfId="63" applyFont="1" applyFill="1" applyBorder="1" applyAlignment="1" applyProtection="1">
      <alignment horizontal="center" vertical="center" wrapText="1"/>
    </xf>
    <xf numFmtId="0" fontId="84" fillId="46" borderId="57" xfId="63" applyFont="1" applyFill="1" applyBorder="1" applyAlignment="1" applyProtection="1">
      <alignment horizontal="center" vertical="center" wrapText="1"/>
    </xf>
    <xf numFmtId="0" fontId="84" fillId="47" borderId="29" xfId="63" applyFont="1" applyFill="1" applyBorder="1" applyAlignment="1" applyProtection="1">
      <alignment horizontal="center" vertical="center" wrapText="1"/>
    </xf>
    <xf numFmtId="0" fontId="84" fillId="47" borderId="42" xfId="63" applyFont="1" applyFill="1" applyBorder="1" applyAlignment="1" applyProtection="1">
      <alignment horizontal="center" vertical="center" wrapText="1"/>
    </xf>
    <xf numFmtId="0" fontId="84" fillId="47" borderId="13" xfId="63" applyFont="1" applyFill="1" applyBorder="1" applyAlignment="1" applyProtection="1">
      <alignment horizontal="center" vertical="center" wrapText="1"/>
    </xf>
    <xf numFmtId="0" fontId="84" fillId="47" borderId="50" xfId="63" applyFont="1" applyFill="1" applyBorder="1" applyAlignment="1" applyProtection="1">
      <alignment horizontal="center" vertical="center" wrapText="1"/>
    </xf>
    <xf numFmtId="0" fontId="84" fillId="47" borderId="35" xfId="63" applyFont="1" applyFill="1" applyBorder="1" applyAlignment="1" applyProtection="1">
      <alignment horizontal="center" vertical="center" wrapText="1"/>
    </xf>
    <xf numFmtId="0" fontId="84" fillId="47" borderId="57" xfId="63" applyFont="1" applyFill="1" applyBorder="1" applyAlignment="1" applyProtection="1">
      <alignment horizontal="center" vertical="center" wrapText="1"/>
    </xf>
    <xf numFmtId="177" fontId="66" fillId="0" borderId="27" xfId="63" applyNumberFormat="1" applyFont="1" applyBorder="1" applyAlignment="1" applyProtection="1">
      <alignment horizontal="center" vertical="center"/>
    </xf>
    <xf numFmtId="177" fontId="66" fillId="0" borderId="28" xfId="63" applyNumberFormat="1" applyFont="1" applyBorder="1" applyAlignment="1" applyProtection="1">
      <alignment horizontal="center" vertical="center"/>
    </xf>
    <xf numFmtId="0" fontId="67" fillId="28" borderId="13" xfId="63" applyFont="1" applyFill="1" applyBorder="1" applyAlignment="1" applyProtection="1">
      <alignment horizontal="center" vertical="center" wrapText="1"/>
    </xf>
    <xf numFmtId="164" fontId="66" fillId="0" borderId="27" xfId="63" applyNumberFormat="1" applyFont="1" applyBorder="1" applyAlignment="1" applyProtection="1">
      <alignment horizontal="center" vertical="center" wrapText="1"/>
    </xf>
    <xf numFmtId="0" fontId="49" fillId="0" borderId="0" xfId="0" applyFont="1" applyFill="1" applyBorder="1" applyAlignment="1"/>
    <xf numFmtId="0" fontId="65" fillId="29" borderId="13" xfId="0" applyFont="1" applyFill="1" applyBorder="1" applyAlignment="1" applyProtection="1">
      <alignment horizontal="center" vertical="center" wrapText="1"/>
      <protection locked="0"/>
    </xf>
    <xf numFmtId="0" fontId="65" fillId="0" borderId="13" xfId="0" applyFont="1" applyBorder="1" applyAlignment="1" applyProtection="1">
      <alignment horizontal="center" vertical="center" wrapText="1"/>
      <protection locked="0"/>
    </xf>
    <xf numFmtId="0" fontId="65" fillId="30" borderId="13" xfId="0" applyFont="1" applyFill="1" applyBorder="1" applyAlignment="1" applyProtection="1">
      <alignment horizontal="center" vertical="center" wrapText="1"/>
      <protection locked="0"/>
    </xf>
    <xf numFmtId="0" fontId="65" fillId="0" borderId="13" xfId="0" applyFont="1" applyBorder="1" applyAlignment="1" applyProtection="1">
      <alignment horizontal="center" vertical="center"/>
      <protection locked="0"/>
    </xf>
    <xf numFmtId="0" fontId="55" fillId="0" borderId="0" xfId="0" applyFont="1" applyBorder="1"/>
    <xf numFmtId="0" fontId="55" fillId="0" borderId="0" xfId="0" applyFont="1" applyBorder="1" applyProtection="1">
      <protection locked="0"/>
    </xf>
    <xf numFmtId="0" fontId="65" fillId="0" borderId="0" xfId="0" applyFont="1" applyFill="1" applyBorder="1" applyAlignment="1" applyProtection="1">
      <alignment horizontal="center" vertical="center"/>
      <protection locked="0"/>
    </xf>
    <xf numFmtId="16" fontId="65" fillId="0" borderId="0" xfId="0" applyNumberFormat="1" applyFont="1" applyFill="1" applyBorder="1" applyAlignment="1" applyProtection="1">
      <alignment horizontal="center" vertical="center" wrapText="1"/>
      <protection locked="0"/>
    </xf>
    <xf numFmtId="177" fontId="65" fillId="0" borderId="0" xfId="0" applyNumberFormat="1" applyFont="1" applyFill="1" applyBorder="1" applyAlignment="1" applyProtection="1">
      <alignment horizontal="center" vertical="center" wrapText="1"/>
    </xf>
    <xf numFmtId="177" fontId="66" fillId="0" borderId="0" xfId="63" applyNumberFormat="1" applyFont="1" applyFill="1" applyBorder="1" applyAlignment="1" applyProtection="1">
      <alignment horizontal="center" vertical="center"/>
      <protection locked="0"/>
    </xf>
    <xf numFmtId="0" fontId="55" fillId="0" borderId="0" xfId="0" applyFont="1" applyFill="1" applyBorder="1"/>
    <xf numFmtId="0" fontId="78" fillId="0" borderId="18" xfId="0" applyFont="1" applyBorder="1" applyAlignment="1">
      <alignment horizontal="left" vertical="center" wrapText="1"/>
    </xf>
    <xf numFmtId="0" fontId="78" fillId="0" borderId="18" xfId="0" applyFont="1" applyFill="1" applyBorder="1" applyAlignment="1">
      <alignment horizontal="left" vertical="top" wrapText="1"/>
    </xf>
    <xf numFmtId="0" fontId="78" fillId="0" borderId="18" xfId="0" applyFont="1" applyFill="1" applyBorder="1" applyAlignment="1">
      <alignment vertical="top" wrapText="1"/>
    </xf>
    <xf numFmtId="0" fontId="78" fillId="0" borderId="31" xfId="95" applyFont="1" applyBorder="1" applyAlignment="1">
      <alignment horizontal="center" vertical="center"/>
    </xf>
    <xf numFmtId="0" fontId="78" fillId="0" borderId="29" xfId="95" applyFont="1" applyBorder="1" applyAlignment="1">
      <alignment horizontal="left" vertical="center" wrapText="1"/>
    </xf>
    <xf numFmtId="0" fontId="73" fillId="35" borderId="26" xfId="95" applyFont="1" applyFill="1" applyBorder="1" applyAlignment="1">
      <alignment horizontal="center" vertical="center" wrapText="1"/>
    </xf>
    <xf numFmtId="0" fontId="73" fillId="35" borderId="27" xfId="95" applyFont="1" applyFill="1" applyBorder="1" applyAlignment="1">
      <alignment horizontal="center" vertical="center" wrapText="1"/>
    </xf>
    <xf numFmtId="0" fontId="73" fillId="35" borderId="27" xfId="95" applyFont="1" applyFill="1" applyBorder="1" applyAlignment="1">
      <alignment horizontal="center" vertical="center" textRotation="45" wrapText="1"/>
    </xf>
    <xf numFmtId="0" fontId="81" fillId="35" borderId="28" xfId="95" applyFont="1" applyFill="1" applyBorder="1" applyAlignment="1">
      <alignment horizontal="center" vertical="center" wrapText="1"/>
    </xf>
    <xf numFmtId="0" fontId="88" fillId="0" borderId="19" xfId="95" applyFont="1" applyBorder="1" applyAlignment="1">
      <alignment horizontal="right" vertical="center"/>
    </xf>
    <xf numFmtId="177" fontId="91" fillId="0" borderId="19" xfId="63" applyNumberFormat="1" applyFont="1" applyBorder="1" applyAlignment="1" applyProtection="1">
      <alignment horizontal="center" vertical="center"/>
    </xf>
    <xf numFmtId="0" fontId="92" fillId="0" borderId="0" xfId="0" applyFont="1" applyAlignment="1">
      <alignment vertical="center"/>
    </xf>
    <xf numFmtId="0" fontId="91" fillId="0" borderId="0" xfId="0" applyFont="1" applyAlignment="1">
      <alignment vertical="center"/>
    </xf>
    <xf numFmtId="0" fontId="67" fillId="25" borderId="13" xfId="63" applyFont="1" applyFill="1" applyBorder="1" applyAlignment="1" applyProtection="1">
      <alignment horizontal="center" vertical="center" wrapText="1"/>
    </xf>
    <xf numFmtId="0" fontId="57" fillId="0" borderId="38" xfId="0" applyFont="1" applyBorder="1" applyAlignment="1">
      <alignment horizontal="center" vertical="center"/>
    </xf>
    <xf numFmtId="164" fontId="58" fillId="0" borderId="13" xfId="0" applyNumberFormat="1" applyFont="1" applyBorder="1" applyAlignment="1">
      <alignment horizontal="center" vertical="center" wrapText="1"/>
    </xf>
    <xf numFmtId="0" fontId="58" fillId="0" borderId="50" xfId="0" applyFont="1" applyFill="1" applyBorder="1" applyAlignment="1">
      <alignment horizontal="center" vertical="center"/>
    </xf>
    <xf numFmtId="0" fontId="57" fillId="0" borderId="13" xfId="0" applyFont="1" applyBorder="1" applyAlignment="1">
      <alignment horizontal="center" vertical="center" wrapText="1"/>
    </xf>
    <xf numFmtId="0" fontId="57" fillId="0" borderId="13" xfId="0" applyFont="1" applyFill="1" applyBorder="1" applyAlignment="1">
      <alignment horizontal="center" vertical="center" wrapText="1"/>
    </xf>
    <xf numFmtId="0" fontId="83" fillId="48" borderId="19" xfId="0" applyFont="1" applyFill="1" applyBorder="1" applyAlignment="1">
      <alignment horizontal="center" vertical="center" wrapText="1"/>
    </xf>
    <xf numFmtId="0" fontId="82" fillId="48" borderId="19" xfId="0" applyFont="1" applyFill="1" applyBorder="1" applyAlignment="1">
      <alignment horizontal="center" vertical="center" textRotation="90" wrapText="1"/>
    </xf>
    <xf numFmtId="0" fontId="57" fillId="0" borderId="0" xfId="0" applyFont="1" applyFill="1" applyAlignment="1">
      <alignment horizontal="center" vertical="center"/>
    </xf>
    <xf numFmtId="164" fontId="83" fillId="48" borderId="59" xfId="0" applyNumberFormat="1" applyFont="1" applyFill="1" applyBorder="1" applyAlignment="1">
      <alignment horizontal="center" vertical="center" wrapText="1"/>
    </xf>
    <xf numFmtId="164" fontId="83" fillId="48" borderId="19" xfId="0" applyNumberFormat="1" applyFont="1" applyFill="1" applyBorder="1" applyAlignment="1">
      <alignment horizontal="center" vertical="center" textRotation="90" wrapText="1"/>
    </xf>
    <xf numFmtId="0" fontId="83" fillId="48" borderId="19" xfId="0" applyFont="1" applyFill="1" applyBorder="1" applyAlignment="1">
      <alignment horizontal="center" vertical="center" textRotation="90" wrapText="1"/>
    </xf>
    <xf numFmtId="0" fontId="83" fillId="48" borderId="19" xfId="0" applyFont="1" applyFill="1" applyBorder="1" applyAlignment="1">
      <alignment horizontal="left" vertical="center" wrapText="1"/>
    </xf>
    <xf numFmtId="0" fontId="83" fillId="48" borderId="48" xfId="0" applyFont="1" applyFill="1" applyBorder="1" applyAlignment="1">
      <alignment horizontal="center" vertical="center" wrapText="1"/>
    </xf>
    <xf numFmtId="0" fontId="83" fillId="48" borderId="60" xfId="0" applyFont="1" applyFill="1" applyBorder="1" applyAlignment="1">
      <alignment horizontal="center" vertical="center" wrapText="1"/>
    </xf>
    <xf numFmtId="0" fontId="83" fillId="44" borderId="18" xfId="0" applyFont="1" applyFill="1" applyBorder="1" applyAlignment="1">
      <alignment horizontal="center" vertical="center"/>
    </xf>
    <xf numFmtId="164" fontId="57" fillId="33" borderId="13" xfId="0" applyNumberFormat="1" applyFont="1" applyFill="1" applyBorder="1" applyAlignment="1">
      <alignment horizontal="center" vertical="center" wrapText="1"/>
    </xf>
    <xf numFmtId="164" fontId="57" fillId="0" borderId="13" xfId="0" applyNumberFormat="1" applyFont="1" applyBorder="1" applyAlignment="1">
      <alignment horizontal="center" vertical="center" wrapText="1"/>
    </xf>
    <xf numFmtId="0" fontId="57" fillId="0" borderId="13" xfId="0" applyFont="1" applyBorder="1" applyAlignment="1">
      <alignment horizontal="left" vertical="center" wrapText="1"/>
    </xf>
    <xf numFmtId="0" fontId="57" fillId="36" borderId="13" xfId="0" applyFont="1" applyFill="1" applyBorder="1" applyAlignment="1">
      <alignment horizontal="center" vertical="center" wrapText="1"/>
    </xf>
    <xf numFmtId="0" fontId="57" fillId="0" borderId="50" xfId="0" applyFont="1" applyFill="1" applyBorder="1" applyAlignment="1">
      <alignment horizontal="center" vertical="center"/>
    </xf>
    <xf numFmtId="0" fontId="57" fillId="0" borderId="55" xfId="0" applyFont="1" applyFill="1" applyBorder="1" applyAlignment="1">
      <alignment horizontal="left" vertical="center" wrapText="1"/>
    </xf>
    <xf numFmtId="0" fontId="57" fillId="0" borderId="0" xfId="0" applyFont="1" applyAlignment="1">
      <alignment horizontal="left" vertical="center"/>
    </xf>
    <xf numFmtId="0" fontId="57" fillId="0" borderId="55" xfId="0" applyFont="1" applyFill="1" applyBorder="1" applyAlignment="1">
      <alignment horizontal="left" vertical="center"/>
    </xf>
    <xf numFmtId="0" fontId="57" fillId="0" borderId="0" xfId="0" applyFont="1" applyBorder="1" applyAlignment="1">
      <alignment horizontal="left" vertical="center"/>
    </xf>
    <xf numFmtId="0" fontId="57" fillId="0" borderId="55" xfId="0" applyFont="1" applyBorder="1" applyAlignment="1">
      <alignment horizontal="left" vertical="center" wrapText="1"/>
    </xf>
    <xf numFmtId="164" fontId="57" fillId="0" borderId="13" xfId="0" applyNumberFormat="1" applyFont="1" applyFill="1" applyBorder="1" applyAlignment="1">
      <alignment horizontal="center" vertical="center" wrapText="1"/>
    </xf>
    <xf numFmtId="0" fontId="57" fillId="0" borderId="13" xfId="0" applyFont="1" applyFill="1" applyBorder="1" applyAlignment="1">
      <alignment horizontal="center" vertical="center"/>
    </xf>
    <xf numFmtId="0" fontId="0" fillId="0" borderId="0" xfId="0" applyAlignment="1">
      <alignment horizontal="center" vertical="center"/>
    </xf>
    <xf numFmtId="0" fontId="57" fillId="0" borderId="13" xfId="0" applyFont="1" applyFill="1" applyBorder="1" applyAlignment="1">
      <alignment horizontal="left" vertical="center" wrapText="1"/>
    </xf>
    <xf numFmtId="0" fontId="55" fillId="0" borderId="0" xfId="0" applyFont="1" applyAlignment="1">
      <alignment horizontal="center" vertical="center"/>
    </xf>
    <xf numFmtId="0" fontId="67" fillId="42" borderId="50" xfId="63" applyFont="1" applyFill="1" applyBorder="1" applyAlignment="1" applyProtection="1">
      <alignment horizontal="center" vertical="center" wrapText="1"/>
    </xf>
    <xf numFmtId="0" fontId="10" fillId="0" borderId="0" xfId="63" applyFont="1" applyFill="1" applyBorder="1" applyAlignment="1">
      <alignment vertical="center"/>
    </xf>
    <xf numFmtId="16" fontId="90" fillId="0" borderId="0" xfId="63" applyNumberFormat="1" applyFont="1" applyFill="1" applyBorder="1" applyAlignment="1">
      <alignment horizontal="center" vertical="center"/>
    </xf>
    <xf numFmtId="0" fontId="5" fillId="0" borderId="0" xfId="63" applyNumberFormat="1" applyFill="1" applyBorder="1" applyAlignment="1">
      <alignment horizontal="center" vertical="center" wrapText="1"/>
    </xf>
    <xf numFmtId="0" fontId="5" fillId="0" borderId="0" xfId="63" applyFill="1" applyBorder="1"/>
    <xf numFmtId="0" fontId="50" fillId="0" borderId="0" xfId="63" applyFont="1" applyFill="1" applyBorder="1" applyAlignment="1">
      <alignment horizontal="center" vertical="center" wrapText="1"/>
    </xf>
    <xf numFmtId="0" fontId="48" fillId="0" borderId="0" xfId="63" applyFont="1" applyFill="1" applyBorder="1" applyAlignment="1">
      <alignment horizontal="center" vertical="center" wrapText="1"/>
    </xf>
    <xf numFmtId="0" fontId="48" fillId="0" borderId="0" xfId="63" applyFont="1" applyFill="1" applyBorder="1" applyAlignment="1">
      <alignment wrapText="1"/>
    </xf>
    <xf numFmtId="0" fontId="48" fillId="0" borderId="0" xfId="63" applyFont="1" applyFill="1" applyBorder="1"/>
    <xf numFmtId="0" fontId="51" fillId="0" borderId="0" xfId="63" applyFont="1" applyFill="1" applyBorder="1" applyAlignment="1">
      <alignment wrapText="1"/>
    </xf>
    <xf numFmtId="0" fontId="90" fillId="0" borderId="0" xfId="63" applyFont="1" applyFill="1" applyBorder="1" applyAlignment="1">
      <alignment horizontal="center" vertical="center"/>
    </xf>
    <xf numFmtId="0" fontId="0" fillId="0" borderId="0" xfId="0" pivotButton="1" applyAlignment="1">
      <alignment horizontal="center" vertical="center"/>
    </xf>
    <xf numFmtId="0" fontId="0" fillId="0" borderId="0" xfId="0" applyNumberFormat="1" applyAlignment="1">
      <alignment horizontal="center" vertical="center"/>
    </xf>
    <xf numFmtId="0" fontId="0" fillId="31" borderId="0" xfId="0" applyFill="1" applyBorder="1" applyAlignment="1"/>
    <xf numFmtId="0" fontId="0" fillId="31" borderId="56" xfId="0" applyFill="1" applyBorder="1" applyAlignment="1"/>
    <xf numFmtId="0" fontId="5" fillId="31" borderId="20" xfId="0" applyFont="1" applyFill="1" applyBorder="1" applyAlignment="1"/>
    <xf numFmtId="0" fontId="5" fillId="31" borderId="22" xfId="0" applyFont="1" applyFill="1" applyBorder="1" applyAlignment="1"/>
    <xf numFmtId="0" fontId="0" fillId="31" borderId="22" xfId="0" applyFill="1" applyBorder="1" applyAlignment="1"/>
    <xf numFmtId="0" fontId="0" fillId="31" borderId="23" xfId="0" applyFill="1" applyBorder="1" applyAlignment="1"/>
    <xf numFmtId="0" fontId="0" fillId="31" borderId="24" xfId="0" applyFill="1" applyBorder="1" applyAlignment="1"/>
    <xf numFmtId="0" fontId="0" fillId="31" borderId="14" xfId="0" applyFill="1" applyBorder="1" applyAlignment="1"/>
    <xf numFmtId="0" fontId="0" fillId="31" borderId="21" xfId="0" applyFill="1" applyBorder="1" applyAlignment="1"/>
    <xf numFmtId="0" fontId="0" fillId="31" borderId="15" xfId="0" applyFill="1" applyBorder="1" applyAlignment="1"/>
    <xf numFmtId="0" fontId="0" fillId="31" borderId="25" xfId="0" applyFill="1" applyBorder="1" applyAlignment="1"/>
    <xf numFmtId="0" fontId="0" fillId="0" borderId="13" xfId="0" applyFont="1" applyBorder="1" applyAlignment="1">
      <alignment horizontal="center" vertical="center" wrapText="1"/>
    </xf>
    <xf numFmtId="0" fontId="0" fillId="0" borderId="29" xfId="0" applyFont="1" applyBorder="1" applyAlignment="1">
      <alignment horizontal="center" vertical="center" wrapText="1"/>
    </xf>
    <xf numFmtId="0" fontId="0" fillId="35" borderId="0" xfId="0" applyFill="1"/>
    <xf numFmtId="0" fontId="94" fillId="35" borderId="22" xfId="0" applyFont="1" applyFill="1" applyBorder="1" applyAlignment="1">
      <alignment vertical="center"/>
    </xf>
    <xf numFmtId="0" fontId="94" fillId="35" borderId="23" xfId="0" applyFont="1" applyFill="1" applyBorder="1" applyAlignment="1">
      <alignment vertical="center"/>
    </xf>
    <xf numFmtId="0" fontId="94" fillId="0" borderId="0" xfId="0" applyFont="1" applyFill="1" applyBorder="1" applyAlignment="1">
      <alignment vertical="center"/>
    </xf>
    <xf numFmtId="0" fontId="0" fillId="0" borderId="0" xfId="0" applyFill="1"/>
    <xf numFmtId="0" fontId="0" fillId="0" borderId="0" xfId="0" applyAlignment="1">
      <alignment vertical="center"/>
    </xf>
    <xf numFmtId="0" fontId="60" fillId="0" borderId="0" xfId="0" applyFont="1" applyAlignment="1" applyProtection="1">
      <alignment vertical="center"/>
      <protection locked="0"/>
    </xf>
    <xf numFmtId="0" fontId="49" fillId="0" borderId="0" xfId="0" applyFont="1" applyAlignment="1">
      <alignment vertical="center"/>
    </xf>
    <xf numFmtId="0" fontId="66" fillId="0" borderId="0" xfId="0" applyFont="1" applyAlignment="1" applyProtection="1">
      <alignment horizontal="center" vertical="center"/>
      <protection locked="0"/>
    </xf>
    <xf numFmtId="0" fontId="56" fillId="0" borderId="0" xfId="0" applyFont="1" applyAlignment="1" applyProtection="1">
      <alignment vertical="center"/>
      <protection locked="0"/>
    </xf>
    <xf numFmtId="0" fontId="97" fillId="0" borderId="13" xfId="0" applyFont="1" applyBorder="1" applyAlignment="1" applyProtection="1">
      <alignment horizontal="center" vertical="center"/>
      <protection locked="0"/>
    </xf>
    <xf numFmtId="14" fontId="100" fillId="0" borderId="13" xfId="56" applyNumberFormat="1" applyFont="1" applyBorder="1" applyAlignment="1" applyProtection="1">
      <alignment horizontal="left" vertical="center" wrapText="1"/>
      <protection locked="0"/>
    </xf>
    <xf numFmtId="177" fontId="98" fillId="0" borderId="13" xfId="63" applyNumberFormat="1" applyFont="1" applyBorder="1" applyAlignment="1" applyProtection="1">
      <alignment horizontal="center" vertical="center"/>
      <protection locked="0"/>
    </xf>
    <xf numFmtId="177" fontId="97" fillId="30" borderId="13" xfId="0" applyNumberFormat="1" applyFont="1" applyFill="1" applyBorder="1" applyAlignment="1" applyProtection="1">
      <alignment horizontal="center" vertical="center" wrapText="1"/>
    </xf>
    <xf numFmtId="16" fontId="97" fillId="0" borderId="13" xfId="0" applyNumberFormat="1" applyFont="1" applyBorder="1" applyAlignment="1" applyProtection="1">
      <alignment horizontal="center" vertical="center" wrapText="1"/>
      <protection locked="0"/>
    </xf>
    <xf numFmtId="177" fontId="97" fillId="29" borderId="13" xfId="0" applyNumberFormat="1" applyFont="1" applyFill="1" applyBorder="1" applyAlignment="1" applyProtection="1">
      <alignment horizontal="center" vertical="center" wrapText="1"/>
    </xf>
    <xf numFmtId="0" fontId="39" fillId="0" borderId="0" xfId="63" applyFont="1" applyFill="1" applyBorder="1" applyAlignment="1">
      <alignment vertical="center" wrapText="1"/>
    </xf>
    <xf numFmtId="0" fontId="39" fillId="0" borderId="0" xfId="63" applyFont="1" applyFill="1" applyBorder="1" applyAlignment="1">
      <alignment vertical="center"/>
    </xf>
    <xf numFmtId="0" fontId="57" fillId="0" borderId="0" xfId="0" applyFont="1" applyAlignment="1">
      <alignment horizontal="center" vertical="center"/>
    </xf>
    <xf numFmtId="164" fontId="57" fillId="0" borderId="0" xfId="0" applyNumberFormat="1" applyFont="1" applyAlignment="1">
      <alignment horizontal="left" vertical="center"/>
    </xf>
    <xf numFmtId="164" fontId="57" fillId="36" borderId="13" xfId="0" applyNumberFormat="1" applyFont="1" applyFill="1" applyBorder="1" applyAlignment="1">
      <alignment horizontal="center" vertical="center" wrapText="1"/>
    </xf>
    <xf numFmtId="164" fontId="58" fillId="36" borderId="13" xfId="0" applyNumberFormat="1" applyFont="1" applyFill="1" applyBorder="1" applyAlignment="1">
      <alignment horizontal="center" vertical="center" wrapText="1"/>
    </xf>
    <xf numFmtId="0" fontId="57" fillId="45" borderId="13" xfId="0" applyFont="1" applyFill="1" applyBorder="1" applyAlignment="1">
      <alignment horizontal="center" vertical="center" wrapText="1"/>
    </xf>
    <xf numFmtId="0" fontId="95" fillId="0" borderId="43" xfId="63" applyFont="1" applyBorder="1" applyAlignment="1">
      <alignment vertical="center"/>
    </xf>
    <xf numFmtId="0" fontId="106" fillId="0" borderId="0" xfId="0" applyFont="1" applyBorder="1" applyAlignment="1">
      <alignment horizontal="center" vertical="center"/>
    </xf>
    <xf numFmtId="0" fontId="105" fillId="0" borderId="0" xfId="63" applyFont="1" applyBorder="1" applyAlignment="1">
      <alignment horizontal="center" vertical="center"/>
    </xf>
    <xf numFmtId="0" fontId="90" fillId="0" borderId="13" xfId="63" applyFont="1" applyBorder="1" applyAlignment="1">
      <alignment horizontal="center" vertical="top"/>
    </xf>
    <xf numFmtId="0" fontId="110" fillId="0" borderId="13" xfId="0" applyFont="1" applyBorder="1" applyAlignment="1">
      <alignment horizontal="center" vertical="center"/>
    </xf>
    <xf numFmtId="0" fontId="111" fillId="0" borderId="13" xfId="56" applyFont="1" applyBorder="1" applyAlignment="1" applyProtection="1">
      <alignment horizontal="center" vertical="center"/>
      <protection locked="0"/>
    </xf>
    <xf numFmtId="16" fontId="112" fillId="0" borderId="13" xfId="0" applyNumberFormat="1" applyFont="1" applyBorder="1" applyAlignment="1" applyProtection="1">
      <alignment horizontal="center" vertical="center" wrapText="1"/>
      <protection locked="0"/>
    </xf>
    <xf numFmtId="0" fontId="0" fillId="31" borderId="0" xfId="0" applyFill="1" applyBorder="1" applyAlignment="1">
      <alignment horizontal="center" vertical="center"/>
    </xf>
    <xf numFmtId="0" fontId="5" fillId="31" borderId="14" xfId="0" applyFont="1" applyFill="1" applyBorder="1" applyAlignment="1">
      <alignment horizontal="center" vertical="center"/>
    </xf>
    <xf numFmtId="0" fontId="5" fillId="31" borderId="0" xfId="0" applyFont="1" applyFill="1" applyBorder="1" applyAlignment="1">
      <alignment horizontal="center" vertical="center"/>
    </xf>
    <xf numFmtId="0" fontId="0" fillId="35" borderId="14" xfId="0" applyFill="1" applyBorder="1" applyAlignment="1">
      <alignment horizontal="center" vertical="center"/>
    </xf>
    <xf numFmtId="0" fontId="0" fillId="35" borderId="0" xfId="0" applyFill="1" applyBorder="1" applyAlignment="1">
      <alignment horizontal="center" vertical="center"/>
    </xf>
    <xf numFmtId="0" fontId="0" fillId="35" borderId="24" xfId="0" applyFill="1" applyBorder="1" applyAlignment="1">
      <alignment horizontal="center" vertical="center"/>
    </xf>
    <xf numFmtId="164" fontId="55" fillId="28" borderId="30" xfId="0" applyNumberFormat="1" applyFont="1" applyFill="1" applyBorder="1" applyAlignment="1">
      <alignment horizontal="center" vertical="center"/>
    </xf>
    <xf numFmtId="0" fontId="55" fillId="31" borderId="0" xfId="0" applyFont="1" applyFill="1" applyBorder="1" applyAlignment="1">
      <alignment horizontal="center" vertical="center"/>
    </xf>
    <xf numFmtId="0" fontId="55" fillId="31" borderId="24" xfId="0" applyFont="1" applyFill="1" applyBorder="1" applyAlignment="1">
      <alignment horizontal="center" vertical="center"/>
    </xf>
    <xf numFmtId="0" fontId="55" fillId="31" borderId="14" xfId="0" applyFont="1" applyFill="1" applyBorder="1" applyAlignment="1">
      <alignment horizontal="center" vertical="center"/>
    </xf>
    <xf numFmtId="0" fontId="55" fillId="35" borderId="14" xfId="0" applyFont="1" applyFill="1" applyBorder="1" applyAlignment="1">
      <alignment horizontal="center" vertical="center"/>
    </xf>
    <xf numFmtId="0" fontId="55" fillId="35" borderId="0" xfId="0" applyFont="1" applyFill="1" applyBorder="1" applyAlignment="1">
      <alignment horizontal="center" vertical="center"/>
    </xf>
    <xf numFmtId="0" fontId="57" fillId="35" borderId="0" xfId="0" applyFont="1" applyFill="1" applyBorder="1" applyAlignment="1">
      <alignment horizontal="center" vertical="center" wrapText="1"/>
    </xf>
    <xf numFmtId="0" fontId="55" fillId="35" borderId="24" xfId="0" applyFont="1" applyFill="1" applyBorder="1" applyAlignment="1">
      <alignment horizontal="center" vertical="center"/>
    </xf>
    <xf numFmtId="0" fontId="0" fillId="0" borderId="13" xfId="0" pivotButton="1" applyBorder="1" applyAlignment="1">
      <alignment horizontal="center" vertical="center"/>
    </xf>
    <xf numFmtId="0" fontId="114" fillId="32" borderId="13" xfId="0" applyFont="1" applyFill="1" applyBorder="1" applyAlignment="1">
      <alignment horizontal="center" vertical="center"/>
    </xf>
    <xf numFmtId="0" fontId="114" fillId="0" borderId="13" xfId="0" applyFont="1" applyBorder="1" applyAlignment="1">
      <alignment horizontal="center" vertical="center"/>
    </xf>
    <xf numFmtId="0" fontId="5" fillId="0" borderId="0" xfId="0" applyFont="1" applyAlignment="1">
      <alignment horizontal="center" vertical="center"/>
    </xf>
    <xf numFmtId="0" fontId="115" fillId="35" borderId="13" xfId="0" applyFont="1" applyFill="1" applyBorder="1" applyAlignment="1">
      <alignment horizontal="center" vertical="center"/>
    </xf>
    <xf numFmtId="0" fontId="114" fillId="52" borderId="13" xfId="0" applyFont="1" applyFill="1" applyBorder="1" applyAlignment="1">
      <alignment horizontal="center" vertical="center"/>
    </xf>
    <xf numFmtId="0" fontId="114" fillId="33" borderId="13" xfId="0" applyFont="1" applyFill="1" applyBorder="1" applyAlignment="1">
      <alignment horizontal="center" vertical="center"/>
    </xf>
    <xf numFmtId="0" fontId="115" fillId="54" borderId="13" xfId="0" applyFont="1" applyFill="1" applyBorder="1" applyAlignment="1">
      <alignment horizontal="center" vertical="center"/>
    </xf>
    <xf numFmtId="0" fontId="114" fillId="53" borderId="13" xfId="0" applyFont="1" applyFill="1" applyBorder="1" applyAlignment="1">
      <alignment horizontal="center" vertical="center"/>
    </xf>
    <xf numFmtId="0" fontId="114" fillId="0" borderId="13" xfId="0" applyFont="1" applyBorder="1" applyAlignment="1">
      <alignment horizontal="center" vertical="center" wrapText="1"/>
    </xf>
    <xf numFmtId="0" fontId="74" fillId="50" borderId="13" xfId="0" applyFont="1" applyFill="1" applyBorder="1" applyAlignment="1">
      <alignment horizontal="left" vertical="center" wrapText="1"/>
    </xf>
    <xf numFmtId="0" fontId="74" fillId="51" borderId="13" xfId="0" applyFont="1" applyFill="1" applyBorder="1" applyAlignment="1">
      <alignment horizontal="left" vertical="center" wrapText="1"/>
    </xf>
    <xf numFmtId="0" fontId="0" fillId="0" borderId="0" xfId="0" applyFill="1" applyBorder="1" applyAlignment="1">
      <alignment vertical="top"/>
    </xf>
    <xf numFmtId="0" fontId="8" fillId="0" borderId="0" xfId="0" applyFont="1" applyFill="1" applyBorder="1" applyAlignment="1">
      <alignment horizontal="center" vertical="center"/>
    </xf>
    <xf numFmtId="164" fontId="58" fillId="0" borderId="13" xfId="0" applyNumberFormat="1" applyFont="1" applyFill="1" applyBorder="1" applyAlignment="1">
      <alignment horizontal="center" vertical="center" wrapText="1"/>
    </xf>
    <xf numFmtId="0" fontId="58" fillId="0" borderId="13" xfId="0" applyFont="1" applyFill="1" applyBorder="1" applyAlignment="1">
      <alignment horizontal="center" vertical="center" wrapText="1"/>
    </xf>
    <xf numFmtId="0" fontId="57" fillId="0" borderId="13" xfId="0" applyFont="1" applyFill="1" applyBorder="1" applyAlignment="1">
      <alignment horizontal="left" vertical="center"/>
    </xf>
    <xf numFmtId="3" fontId="57" fillId="0" borderId="13" xfId="0" applyNumberFormat="1" applyFont="1" applyFill="1" applyBorder="1" applyAlignment="1">
      <alignment horizontal="center" vertical="center"/>
    </xf>
    <xf numFmtId="0" fontId="74" fillId="0" borderId="13" xfId="0" applyFont="1" applyFill="1" applyBorder="1" applyAlignment="1">
      <alignment horizontal="left" vertical="center" wrapText="1"/>
    </xf>
    <xf numFmtId="3" fontId="74" fillId="0" borderId="13" xfId="0" applyNumberFormat="1" applyFont="1" applyFill="1" applyBorder="1" applyAlignment="1">
      <alignment horizontal="left" vertical="center" wrapText="1"/>
    </xf>
    <xf numFmtId="3" fontId="74" fillId="0" borderId="29" xfId="0" applyNumberFormat="1" applyFont="1" applyFill="1" applyBorder="1" applyAlignment="1">
      <alignment horizontal="left" vertical="center" wrapText="1"/>
    </xf>
    <xf numFmtId="0" fontId="74" fillId="50" borderId="29" xfId="0" applyFont="1" applyFill="1" applyBorder="1" applyAlignment="1">
      <alignment horizontal="left" vertical="center" wrapText="1"/>
    </xf>
    <xf numFmtId="0" fontId="58" fillId="0" borderId="13" xfId="0" applyFont="1" applyBorder="1"/>
    <xf numFmtId="164" fontId="113" fillId="0" borderId="29" xfId="0" applyNumberFormat="1" applyFont="1" applyFill="1" applyBorder="1" applyAlignment="1">
      <alignment horizontal="left" vertical="center" wrapText="1"/>
    </xf>
    <xf numFmtId="0" fontId="113" fillId="0" borderId="29" xfId="0" applyFont="1" applyFill="1" applyBorder="1" applyAlignment="1">
      <alignment horizontal="left" vertical="center" wrapText="1"/>
    </xf>
    <xf numFmtId="1" fontId="116" fillId="0" borderId="29" xfId="56" applyNumberFormat="1" applyFont="1" applyFill="1" applyBorder="1" applyAlignment="1" applyProtection="1">
      <alignment horizontal="left" vertical="center" wrapText="1"/>
    </xf>
    <xf numFmtId="164" fontId="113" fillId="0" borderId="13" xfId="0" applyNumberFormat="1" applyFont="1" applyFill="1" applyBorder="1" applyAlignment="1">
      <alignment horizontal="left" vertical="center" wrapText="1"/>
    </xf>
    <xf numFmtId="0" fontId="113" fillId="0" borderId="13" xfId="0" applyFont="1" applyFill="1" applyBorder="1" applyAlignment="1">
      <alignment horizontal="left" vertical="center" wrapText="1"/>
    </xf>
    <xf numFmtId="1" fontId="116" fillId="0" borderId="13" xfId="56" applyNumberFormat="1" applyFont="1" applyFill="1" applyBorder="1" applyAlignment="1" applyProtection="1">
      <alignment horizontal="left" vertical="center" wrapText="1"/>
    </xf>
    <xf numFmtId="0" fontId="58" fillId="0" borderId="0" xfId="0" applyFont="1"/>
    <xf numFmtId="16" fontId="65" fillId="0" borderId="13" xfId="0" applyNumberFormat="1" applyFont="1" applyBorder="1" applyAlignment="1" applyProtection="1">
      <alignment horizontal="center" vertical="center" wrapText="1"/>
      <protection locked="0"/>
    </xf>
    <xf numFmtId="0" fontId="0" fillId="0" borderId="0" xfId="0" applyAlignment="1">
      <alignment wrapText="1"/>
    </xf>
    <xf numFmtId="0" fontId="92" fillId="0" borderId="0" xfId="0" applyFont="1" applyAlignment="1">
      <alignment vertical="center" wrapText="1"/>
    </xf>
    <xf numFmtId="0" fontId="49" fillId="0" borderId="0" xfId="0" applyFont="1" applyAlignment="1">
      <alignment vertical="center" wrapText="1"/>
    </xf>
    <xf numFmtId="0" fontId="56" fillId="0" borderId="0" xfId="0" applyFont="1" applyBorder="1"/>
    <xf numFmtId="0" fontId="55" fillId="0" borderId="0" xfId="0" applyFont="1" applyBorder="1" applyAlignment="1">
      <alignment horizontal="center" vertical="center"/>
    </xf>
    <xf numFmtId="177" fontId="96" fillId="0" borderId="38" xfId="63" applyNumberFormat="1" applyFont="1" applyBorder="1" applyAlignment="1" applyProtection="1">
      <alignment horizontal="center" vertical="center"/>
      <protection locked="0"/>
    </xf>
    <xf numFmtId="0" fontId="66" fillId="0" borderId="13" xfId="0" applyFont="1" applyBorder="1" applyAlignment="1" applyProtection="1">
      <alignment vertical="center" wrapText="1"/>
    </xf>
    <xf numFmtId="0" fontId="66" fillId="0" borderId="13" xfId="0" applyFont="1" applyBorder="1" applyAlignment="1" applyProtection="1">
      <alignment horizontal="center" vertical="center" wrapText="1"/>
    </xf>
    <xf numFmtId="0" fontId="66" fillId="0" borderId="13" xfId="0" applyFont="1" applyBorder="1" applyAlignment="1">
      <alignment vertical="center"/>
    </xf>
    <xf numFmtId="0" fontId="56" fillId="0" borderId="13" xfId="0" applyFont="1" applyBorder="1" applyAlignment="1">
      <alignment horizontal="center" vertical="center"/>
    </xf>
    <xf numFmtId="0" fontId="120" fillId="0" borderId="13" xfId="0" applyFont="1" applyFill="1" applyBorder="1" applyAlignment="1">
      <alignment horizontal="center" vertical="center" wrapText="1"/>
    </xf>
    <xf numFmtId="1" fontId="121" fillId="0" borderId="13" xfId="56" applyNumberFormat="1" applyFont="1" applyFill="1" applyBorder="1" applyAlignment="1" applyProtection="1">
      <alignment horizontal="center" vertical="center" wrapText="1"/>
    </xf>
    <xf numFmtId="0" fontId="122" fillId="0" borderId="13" xfId="0" applyFont="1" applyFill="1" applyBorder="1" applyAlignment="1">
      <alignment horizontal="center" vertical="center" wrapText="1"/>
    </xf>
    <xf numFmtId="0" fontId="122" fillId="0" borderId="13" xfId="0" applyFont="1" applyFill="1" applyBorder="1" applyAlignment="1">
      <alignment horizontal="left" vertical="center" wrapText="1"/>
    </xf>
    <xf numFmtId="164" fontId="122" fillId="0" borderId="13" xfId="0" applyNumberFormat="1" applyFont="1" applyFill="1" applyBorder="1" applyAlignment="1">
      <alignment horizontal="center" vertical="center" wrapText="1"/>
    </xf>
    <xf numFmtId="0" fontId="122" fillId="0" borderId="50" xfId="0" applyFont="1" applyFill="1" applyBorder="1" applyAlignment="1">
      <alignment horizontal="center" vertical="center" wrapText="1"/>
    </xf>
    <xf numFmtId="0" fontId="62" fillId="0" borderId="13" xfId="0" applyFont="1" applyBorder="1" applyAlignment="1" applyProtection="1">
      <alignment horizontal="center" vertical="center" wrapText="1"/>
    </xf>
    <xf numFmtId="0" fontId="106" fillId="0" borderId="0" xfId="0" applyFont="1" applyBorder="1" applyAlignment="1" applyProtection="1">
      <alignment horizontal="center" vertical="center"/>
    </xf>
    <xf numFmtId="0" fontId="95" fillId="0" borderId="0" xfId="63" applyFont="1" applyBorder="1" applyAlignment="1" applyProtection="1">
      <alignment vertical="center"/>
    </xf>
    <xf numFmtId="0" fontId="105" fillId="0" borderId="0" xfId="63" applyFont="1" applyBorder="1" applyAlignment="1" applyProtection="1">
      <alignment horizontal="center" vertical="center"/>
    </xf>
    <xf numFmtId="14" fontId="100" fillId="0" borderId="13" xfId="56" applyNumberFormat="1" applyFont="1" applyBorder="1" applyAlignment="1" applyProtection="1">
      <alignment horizontal="left" vertical="center" wrapText="1"/>
    </xf>
    <xf numFmtId="0" fontId="57" fillId="0" borderId="0" xfId="0" applyFont="1" applyFill="1" applyBorder="1" applyAlignment="1">
      <alignment horizontal="center" vertical="center"/>
    </xf>
    <xf numFmtId="0" fontId="123" fillId="48" borderId="19" xfId="0" applyFont="1" applyFill="1" applyBorder="1" applyAlignment="1">
      <alignment horizontal="left" vertical="center" wrapText="1"/>
    </xf>
    <xf numFmtId="0" fontId="124" fillId="0" borderId="0" xfId="0" applyFont="1" applyAlignment="1">
      <alignment horizontal="left" vertical="center" wrapText="1"/>
    </xf>
    <xf numFmtId="0" fontId="124" fillId="0" borderId="0" xfId="0" applyFont="1" applyAlignment="1">
      <alignment horizontal="left" vertical="center"/>
    </xf>
    <xf numFmtId="0" fontId="123" fillId="48" borderId="19" xfId="0" applyFont="1" applyFill="1" applyBorder="1" applyAlignment="1">
      <alignment horizontal="center" vertical="center" wrapText="1"/>
    </xf>
    <xf numFmtId="0" fontId="124" fillId="0" borderId="0" xfId="0" applyFont="1" applyAlignment="1">
      <alignment horizontal="center" vertical="center" wrapText="1"/>
    </xf>
    <xf numFmtId="164" fontId="123" fillId="48" borderId="19" xfId="0" applyNumberFormat="1" applyFont="1" applyFill="1" applyBorder="1" applyAlignment="1">
      <alignment horizontal="center" vertical="center" wrapText="1"/>
    </xf>
    <xf numFmtId="164" fontId="124" fillId="0" borderId="0" xfId="0" applyNumberFormat="1" applyFont="1" applyAlignment="1">
      <alignment horizontal="left" vertical="center"/>
    </xf>
    <xf numFmtId="0" fontId="123" fillId="48" borderId="50" xfId="0" applyFont="1" applyFill="1" applyBorder="1" applyAlignment="1">
      <alignment horizontal="center" vertical="center" wrapText="1"/>
    </xf>
    <xf numFmtId="164" fontId="124" fillId="0" borderId="0" xfId="0" applyNumberFormat="1" applyFont="1" applyFill="1" applyAlignment="1">
      <alignment horizontal="left" vertical="center"/>
    </xf>
    <xf numFmtId="0" fontId="123" fillId="48" borderId="38" xfId="0" applyFont="1" applyFill="1" applyBorder="1" applyAlignment="1">
      <alignment horizontal="center" vertical="center" wrapText="1"/>
    </xf>
    <xf numFmtId="164" fontId="77" fillId="0" borderId="13" xfId="0" applyNumberFormat="1" applyFont="1" applyBorder="1" applyAlignment="1">
      <alignment horizontal="center" vertical="center" wrapText="1"/>
    </xf>
    <xf numFmtId="0" fontId="77" fillId="0" borderId="13" xfId="0" applyFont="1" applyBorder="1" applyAlignment="1">
      <alignment horizontal="center" vertical="center" wrapText="1"/>
    </xf>
    <xf numFmtId="164" fontId="77" fillId="0" borderId="13" xfId="0" applyNumberFormat="1" applyFont="1" applyFill="1" applyBorder="1" applyAlignment="1">
      <alignment horizontal="center" vertical="center" wrapText="1"/>
    </xf>
    <xf numFmtId="164" fontId="77" fillId="36" borderId="13" xfId="0" applyNumberFormat="1" applyFont="1" applyFill="1" applyBorder="1" applyAlignment="1">
      <alignment horizontal="center" vertical="center" wrapText="1"/>
    </xf>
    <xf numFmtId="1" fontId="123" fillId="48" borderId="19" xfId="0" applyNumberFormat="1" applyFont="1" applyFill="1" applyBorder="1" applyAlignment="1">
      <alignment horizontal="center" vertical="center" wrapText="1"/>
    </xf>
    <xf numFmtId="1" fontId="77" fillId="0" borderId="0" xfId="0" applyNumberFormat="1" applyFont="1" applyAlignment="1">
      <alignment horizontal="center" vertical="center"/>
    </xf>
    <xf numFmtId="0" fontId="124" fillId="0" borderId="0" xfId="0" applyFont="1" applyAlignment="1">
      <alignment horizontal="center" vertical="center"/>
    </xf>
    <xf numFmtId="164" fontId="57" fillId="0" borderId="13" xfId="0" applyNumberFormat="1" applyFont="1" applyBorder="1" applyAlignment="1">
      <alignment horizontal="center" vertical="center"/>
    </xf>
    <xf numFmtId="1" fontId="57" fillId="0" borderId="13" xfId="0" applyNumberFormat="1" applyFont="1" applyBorder="1" applyAlignment="1">
      <alignment horizontal="center" vertical="center"/>
    </xf>
    <xf numFmtId="0" fontId="0" fillId="0" borderId="0" xfId="0" applyAlignment="1"/>
    <xf numFmtId="0" fontId="126" fillId="0" borderId="0" xfId="0" applyFont="1" applyFill="1" applyBorder="1"/>
    <xf numFmtId="0" fontId="126" fillId="0" borderId="0" xfId="0" applyFont="1"/>
    <xf numFmtId="0" fontId="126" fillId="0" borderId="0" xfId="0" applyFont="1" applyFill="1"/>
    <xf numFmtId="0" fontId="78" fillId="0" borderId="35" xfId="95" applyFont="1" applyFill="1" applyBorder="1" applyAlignment="1">
      <alignment horizontal="left" vertical="center" wrapText="1"/>
    </xf>
    <xf numFmtId="0" fontId="0" fillId="0" borderId="42" xfId="0" applyBorder="1" applyAlignment="1">
      <alignment horizontal="center" vertical="center"/>
    </xf>
    <xf numFmtId="0" fontId="0" fillId="0" borderId="60" xfId="0" applyBorder="1" applyAlignment="1">
      <alignment horizontal="center" vertical="center"/>
    </xf>
    <xf numFmtId="0" fontId="0" fillId="0" borderId="0" xfId="0" applyNumberFormat="1"/>
    <xf numFmtId="0" fontId="0" fillId="0" borderId="50" xfId="0" applyBorder="1" applyAlignment="1">
      <alignment horizontal="center" vertical="center"/>
    </xf>
    <xf numFmtId="0" fontId="0" fillId="0" borderId="0" xfId="0" applyFill="1" applyAlignment="1"/>
    <xf numFmtId="0" fontId="0" fillId="0" borderId="44" xfId="0" applyBorder="1" applyAlignment="1">
      <alignment horizontal="center" vertical="center"/>
    </xf>
    <xf numFmtId="0" fontId="0" fillId="0" borderId="29" xfId="0" applyBorder="1" applyAlignment="1">
      <alignment horizontal="center" vertical="center"/>
    </xf>
    <xf numFmtId="0" fontId="0" fillId="0" borderId="38" xfId="0" applyBorder="1" applyAlignment="1">
      <alignment horizontal="center" vertical="center"/>
    </xf>
    <xf numFmtId="0" fontId="0" fillId="0" borderId="19" xfId="0" applyBorder="1" applyAlignment="1">
      <alignment horizontal="center" vertical="center"/>
    </xf>
    <xf numFmtId="0" fontId="129" fillId="57" borderId="44" xfId="0" applyFont="1" applyFill="1" applyBorder="1" applyAlignment="1">
      <alignment horizontal="center" vertical="center"/>
    </xf>
    <xf numFmtId="0" fontId="75" fillId="0" borderId="29" xfId="0" applyFont="1" applyBorder="1" applyAlignment="1">
      <alignment horizontal="center" vertical="center" wrapText="1"/>
    </xf>
    <xf numFmtId="0" fontId="130" fillId="0" borderId="42" xfId="0" applyFont="1" applyBorder="1" applyAlignment="1">
      <alignment horizontal="center" vertical="center" wrapText="1"/>
    </xf>
    <xf numFmtId="0" fontId="0" fillId="51" borderId="38" xfId="0" applyFont="1" applyFill="1" applyBorder="1" applyAlignment="1">
      <alignment horizontal="center" vertical="center"/>
    </xf>
    <xf numFmtId="20" fontId="0" fillId="0" borderId="13" xfId="0" applyNumberFormat="1" applyBorder="1" applyAlignment="1">
      <alignment horizontal="center" vertical="center"/>
    </xf>
    <xf numFmtId="21" fontId="0" fillId="0" borderId="13" xfId="0" applyNumberFormat="1" applyBorder="1" applyAlignment="1">
      <alignment horizontal="center" vertical="center"/>
    </xf>
    <xf numFmtId="0" fontId="131" fillId="58" borderId="0" xfId="0" applyFont="1" applyFill="1" applyBorder="1" applyAlignment="1">
      <alignment vertical="center"/>
    </xf>
    <xf numFmtId="0" fontId="128" fillId="0" borderId="29" xfId="0" applyFont="1" applyBorder="1" applyAlignment="1">
      <alignment horizontal="center" vertical="center" wrapText="1"/>
    </xf>
    <xf numFmtId="0" fontId="128" fillId="0" borderId="42" xfId="0" applyFont="1" applyBorder="1" applyAlignment="1">
      <alignment horizontal="center" vertical="center" wrapText="1"/>
    </xf>
    <xf numFmtId="46" fontId="0" fillId="0" borderId="13" xfId="0" applyNumberFormat="1" applyBorder="1" applyAlignment="1">
      <alignment horizontal="center" vertical="center"/>
    </xf>
    <xf numFmtId="0" fontId="0" fillId="51" borderId="59" xfId="0" applyFont="1" applyFill="1" applyBorder="1" applyAlignment="1">
      <alignment horizontal="center" vertical="center"/>
    </xf>
    <xf numFmtId="0" fontId="113" fillId="0" borderId="0" xfId="96" applyAlignment="1">
      <alignment horizontal="center" vertical="center"/>
    </xf>
    <xf numFmtId="0" fontId="113" fillId="0" borderId="0" xfId="96"/>
    <xf numFmtId="0" fontId="113" fillId="0" borderId="13" xfId="96" applyBorder="1" applyAlignment="1">
      <alignment horizontal="center" vertical="center"/>
    </xf>
    <xf numFmtId="0" fontId="113" fillId="0" borderId="0" xfId="96" applyAlignment="1"/>
    <xf numFmtId="0" fontId="136" fillId="60" borderId="0" xfId="96" applyFont="1" applyFill="1" applyAlignment="1">
      <alignment horizontal="center" vertical="center"/>
    </xf>
    <xf numFmtId="0" fontId="135" fillId="61" borderId="0" xfId="96" applyFont="1" applyFill="1" applyAlignment="1">
      <alignment horizontal="center" vertical="center"/>
    </xf>
    <xf numFmtId="0" fontId="136" fillId="56" borderId="0" xfId="96" applyFont="1" applyFill="1" applyAlignment="1">
      <alignment horizontal="center" vertical="center"/>
    </xf>
    <xf numFmtId="0" fontId="132" fillId="0" borderId="0" xfId="96" applyFont="1" applyAlignment="1">
      <alignment horizontal="center" vertical="center"/>
    </xf>
    <xf numFmtId="0" fontId="132" fillId="0" borderId="0" xfId="96" applyFont="1"/>
    <xf numFmtId="0" fontId="134" fillId="62" borderId="0" xfId="96" applyFont="1" applyFill="1" applyAlignment="1">
      <alignment horizontal="center" vertical="center"/>
    </xf>
    <xf numFmtId="0" fontId="0" fillId="0" borderId="0" xfId="0" pivotButton="1"/>
    <xf numFmtId="0" fontId="1" fillId="0" borderId="0" xfId="97"/>
    <xf numFmtId="2" fontId="1" fillId="0" borderId="0" xfId="97" applyNumberFormat="1"/>
    <xf numFmtId="179" fontId="1" fillId="0" borderId="0" xfId="97" applyNumberFormat="1"/>
    <xf numFmtId="0" fontId="1" fillId="0" borderId="0" xfId="97" applyAlignment="1">
      <alignment horizontal="center" vertical="center"/>
    </xf>
    <xf numFmtId="0" fontId="110" fillId="0" borderId="13" xfId="0" applyFont="1" applyBorder="1" applyAlignment="1" applyProtection="1">
      <alignment horizontal="center" vertical="center" wrapText="1"/>
      <protection locked="0"/>
    </xf>
    <xf numFmtId="0" fontId="97" fillId="0" borderId="13" xfId="0" applyFont="1" applyBorder="1" applyAlignment="1" applyProtection="1">
      <alignment horizontal="center" vertical="center" wrapText="1"/>
      <protection locked="0"/>
    </xf>
    <xf numFmtId="0" fontId="82" fillId="0" borderId="0" xfId="0" applyFont="1" applyAlignment="1">
      <alignment horizontal="center" vertical="center"/>
    </xf>
    <xf numFmtId="0" fontId="3" fillId="0" borderId="13" xfId="0" applyFont="1" applyBorder="1" applyAlignment="1">
      <alignment horizontal="center" vertical="center"/>
    </xf>
    <xf numFmtId="0" fontId="3" fillId="0" borderId="0" xfId="0" applyFont="1" applyBorder="1" applyAlignment="1">
      <alignment horizontal="center" vertical="center"/>
    </xf>
    <xf numFmtId="0" fontId="77" fillId="0" borderId="50" xfId="0" applyFont="1" applyBorder="1" applyAlignment="1" applyProtection="1">
      <alignment vertical="center"/>
    </xf>
    <xf numFmtId="0" fontId="137" fillId="0" borderId="13" xfId="56" applyFont="1" applyBorder="1" applyAlignment="1" applyProtection="1">
      <alignment vertical="center"/>
    </xf>
    <xf numFmtId="0" fontId="7" fillId="0" borderId="13" xfId="56" applyBorder="1" applyAlignment="1" applyProtection="1">
      <alignment horizontal="center" vertical="center"/>
    </xf>
    <xf numFmtId="0" fontId="55" fillId="0" borderId="13" xfId="0" applyFont="1" applyBorder="1" applyAlignment="1" applyProtection="1">
      <alignment vertical="center"/>
    </xf>
    <xf numFmtId="0" fontId="55" fillId="0" borderId="0" xfId="0" applyFont="1" applyBorder="1" applyAlignment="1" applyProtection="1">
      <alignment vertical="center"/>
    </xf>
    <xf numFmtId="0" fontId="7" fillId="0" borderId="29" xfId="56" applyBorder="1" applyAlignment="1" applyProtection="1">
      <alignment horizontal="center" vertical="center"/>
    </xf>
    <xf numFmtId="0" fontId="137" fillId="0" borderId="0" xfId="56" applyFont="1" applyBorder="1" applyAlignment="1" applyProtection="1">
      <alignment vertical="center"/>
    </xf>
    <xf numFmtId="179" fontId="83" fillId="48" borderId="19" xfId="0" applyNumberFormat="1" applyFont="1" applyFill="1" applyBorder="1" applyAlignment="1">
      <alignment horizontal="center" vertical="center" wrapText="1"/>
    </xf>
    <xf numFmtId="179" fontId="57" fillId="0" borderId="13" xfId="0" applyNumberFormat="1" applyFont="1" applyBorder="1" applyAlignment="1">
      <alignment horizontal="center" vertical="center"/>
    </xf>
    <xf numFmtId="179" fontId="120" fillId="0" borderId="13" xfId="0" applyNumberFormat="1" applyFont="1" applyFill="1" applyBorder="1" applyAlignment="1">
      <alignment horizontal="center" vertical="center" wrapText="1"/>
    </xf>
    <xf numFmtId="179" fontId="57" fillId="0" borderId="0" xfId="0" applyNumberFormat="1" applyFont="1" applyAlignment="1">
      <alignment horizontal="center" vertical="center"/>
    </xf>
    <xf numFmtId="0" fontId="0" fillId="0" borderId="0" xfId="0" applyAlignment="1">
      <alignment horizontal="center" vertical="center"/>
    </xf>
    <xf numFmtId="0" fontId="120" fillId="0" borderId="38" xfId="0" applyFont="1" applyFill="1" applyBorder="1" applyAlignment="1">
      <alignment horizontal="center" vertical="center"/>
    </xf>
    <xf numFmtId="1" fontId="120" fillId="0" borderId="13" xfId="0" applyNumberFormat="1" applyFont="1" applyFill="1" applyBorder="1" applyAlignment="1">
      <alignment horizontal="center" vertical="center" wrapText="1"/>
    </xf>
    <xf numFmtId="46" fontId="0" fillId="0" borderId="0" xfId="0" applyNumberFormat="1" applyAlignment="1">
      <alignment horizontal="center" vertical="center"/>
    </xf>
    <xf numFmtId="46" fontId="0" fillId="0" borderId="0" xfId="0" applyNumberFormat="1" applyAlignment="1">
      <alignment horizontal="center"/>
    </xf>
    <xf numFmtId="1" fontId="0" fillId="0" borderId="0" xfId="0" applyNumberFormat="1" applyAlignment="1">
      <alignment horizontal="center"/>
    </xf>
    <xf numFmtId="0" fontId="105" fillId="0" borderId="43" xfId="63" applyFont="1" applyBorder="1" applyAlignment="1">
      <alignment vertical="center"/>
    </xf>
    <xf numFmtId="0" fontId="105" fillId="0" borderId="0" xfId="63" applyFont="1" applyBorder="1" applyAlignment="1">
      <alignment vertical="center"/>
    </xf>
    <xf numFmtId="179" fontId="91" fillId="0" borderId="63" xfId="0" applyNumberFormat="1" applyFont="1" applyBorder="1" applyAlignment="1" applyProtection="1">
      <alignment vertical="center"/>
    </xf>
    <xf numFmtId="0" fontId="120" fillId="0" borderId="13" xfId="0" applyFont="1" applyFill="1" applyBorder="1" applyAlignment="1">
      <alignment horizontal="center" vertical="center"/>
    </xf>
    <xf numFmtId="179" fontId="0" fillId="0" borderId="0" xfId="0" applyNumberFormat="1" applyAlignment="1">
      <alignment horizontal="right" vertical="top"/>
    </xf>
    <xf numFmtId="14" fontId="0" fillId="0" borderId="0" xfId="0" applyNumberFormat="1" applyAlignment="1">
      <alignment horizontal="right" vertical="top"/>
    </xf>
    <xf numFmtId="0" fontId="0" fillId="0" borderId="0" xfId="0" applyAlignment="1">
      <alignment vertical="top"/>
    </xf>
    <xf numFmtId="3" fontId="0" fillId="0" borderId="0" xfId="0" applyNumberFormat="1" applyAlignment="1">
      <alignment horizontal="right" vertical="top"/>
    </xf>
    <xf numFmtId="0" fontId="0" fillId="63" borderId="29" xfId="0" applyFill="1" applyBorder="1" applyAlignment="1">
      <alignment vertical="top"/>
    </xf>
    <xf numFmtId="0" fontId="0" fillId="63" borderId="29" xfId="0" applyFill="1" applyBorder="1" applyAlignment="1">
      <alignment vertical="top" wrapText="1"/>
    </xf>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0" fillId="0" borderId="78" xfId="0" applyBorder="1"/>
    <xf numFmtId="0" fontId="0" fillId="0" borderId="79" xfId="0" applyBorder="1"/>
    <xf numFmtId="0" fontId="0" fillId="0" borderId="80" xfId="0" applyBorder="1"/>
    <xf numFmtId="0" fontId="120" fillId="0" borderId="0" xfId="0" applyFont="1" applyFill="1" applyBorder="1" applyAlignment="1">
      <alignment horizontal="center" vertical="center"/>
    </xf>
    <xf numFmtId="179" fontId="120" fillId="0" borderId="0" xfId="0" applyNumberFormat="1" applyFont="1" applyFill="1" applyBorder="1" applyAlignment="1">
      <alignment horizontal="center" vertical="center" wrapText="1"/>
    </xf>
    <xf numFmtId="1" fontId="120" fillId="0" borderId="0" xfId="0" applyNumberFormat="1" applyFont="1" applyFill="1" applyBorder="1" applyAlignment="1">
      <alignment horizontal="center" vertical="center" wrapText="1"/>
    </xf>
    <xf numFmtId="0" fontId="120" fillId="0" borderId="0" xfId="0" applyFont="1" applyFill="1" applyBorder="1" applyAlignment="1">
      <alignment horizontal="center" vertical="center" wrapText="1"/>
    </xf>
    <xf numFmtId="1" fontId="121" fillId="0" borderId="0" xfId="56" applyNumberFormat="1" applyFont="1" applyFill="1" applyBorder="1" applyAlignment="1" applyProtection="1">
      <alignment horizontal="center" vertical="center" wrapText="1"/>
    </xf>
    <xf numFmtId="0" fontId="57" fillId="0" borderId="0" xfId="0" applyFont="1" applyBorder="1" applyAlignment="1">
      <alignment horizontal="center" vertical="center"/>
    </xf>
    <xf numFmtId="0" fontId="122" fillId="0" borderId="0" xfId="0" applyFont="1" applyFill="1" applyBorder="1" applyAlignment="1">
      <alignment horizontal="center" vertical="center" wrapText="1"/>
    </xf>
    <xf numFmtId="0" fontId="122" fillId="0" borderId="0" xfId="0" applyFont="1" applyFill="1" applyBorder="1" applyAlignment="1">
      <alignment horizontal="left" vertical="center" wrapText="1"/>
    </xf>
    <xf numFmtId="164" fontId="122" fillId="0" borderId="0" xfId="0" applyNumberFormat="1" applyFont="1" applyFill="1" applyBorder="1" applyAlignment="1">
      <alignment horizontal="center" vertical="center" wrapText="1"/>
    </xf>
    <xf numFmtId="164" fontId="57" fillId="33" borderId="0" xfId="0" applyNumberFormat="1" applyFont="1" applyFill="1" applyBorder="1" applyAlignment="1">
      <alignment horizontal="center" vertical="center" wrapText="1"/>
    </xf>
    <xf numFmtId="0" fontId="0" fillId="0" borderId="0" xfId="0" applyAlignment="1">
      <alignment horizontal="center" vertical="center"/>
    </xf>
    <xf numFmtId="0" fontId="125" fillId="0" borderId="0" xfId="95" applyFont="1" applyBorder="1" applyAlignment="1">
      <alignment vertical="center" wrapText="1"/>
    </xf>
    <xf numFmtId="22" fontId="125" fillId="0" borderId="0" xfId="95" applyNumberFormat="1" applyFont="1" applyBorder="1" applyAlignment="1">
      <alignment horizontal="center" vertical="center"/>
    </xf>
    <xf numFmtId="0" fontId="55" fillId="0" borderId="0" xfId="0" applyNumberFormat="1" applyFont="1" applyAlignment="1">
      <alignment horizontal="center" vertical="center"/>
    </xf>
    <xf numFmtId="0" fontId="128" fillId="0" borderId="0" xfId="0" pivotButton="1" applyFont="1" applyAlignment="1">
      <alignment horizontal="left" vertical="center"/>
    </xf>
    <xf numFmtId="0" fontId="128" fillId="0" borderId="0" xfId="0" pivotButton="1" applyFont="1" applyAlignment="1">
      <alignment horizontal="center" vertical="center"/>
    </xf>
    <xf numFmtId="0" fontId="128" fillId="0" borderId="0" xfId="0" applyFont="1" applyAlignment="1">
      <alignment horizontal="center" vertical="center"/>
    </xf>
    <xf numFmtId="0" fontId="128" fillId="0" borderId="0" xfId="0" applyNumberFormat="1" applyFont="1" applyAlignment="1">
      <alignment horizontal="center" vertical="center"/>
    </xf>
    <xf numFmtId="0" fontId="55" fillId="0" borderId="0" xfId="0" pivotButton="1" applyFont="1" applyAlignment="1">
      <alignment horizontal="center" vertical="center"/>
    </xf>
    <xf numFmtId="0" fontId="58" fillId="0" borderId="13" xfId="0" applyNumberFormat="1" applyFont="1" applyBorder="1" applyAlignment="1">
      <alignment horizontal="center" vertical="center"/>
    </xf>
    <xf numFmtId="0" fontId="58" fillId="0" borderId="13" xfId="0" applyFont="1" applyBorder="1" applyAlignment="1">
      <alignment horizontal="center" vertical="center"/>
    </xf>
    <xf numFmtId="0" fontId="55" fillId="0" borderId="13" xfId="0" applyFont="1" applyBorder="1" applyAlignment="1">
      <alignment horizontal="center" vertical="center"/>
    </xf>
    <xf numFmtId="0" fontId="55" fillId="0" borderId="13" xfId="0" pivotButton="1" applyFont="1" applyBorder="1" applyAlignment="1">
      <alignment horizontal="center" vertical="center"/>
    </xf>
    <xf numFmtId="0" fontId="55" fillId="0" borderId="13" xfId="0" applyNumberFormat="1" applyFont="1" applyBorder="1" applyAlignment="1">
      <alignment horizontal="center" vertical="center"/>
    </xf>
    <xf numFmtId="0" fontId="55" fillId="0" borderId="19" xfId="0" pivotButton="1" applyFont="1" applyBorder="1" applyAlignment="1">
      <alignment horizontal="center" vertical="center" wrapText="1"/>
    </xf>
    <xf numFmtId="0" fontId="83" fillId="0" borderId="0" xfId="0" applyFont="1" applyBorder="1" applyAlignment="1">
      <alignment horizontal="center" vertical="center"/>
    </xf>
    <xf numFmtId="0" fontId="83" fillId="0" borderId="45" xfId="0" applyFont="1" applyBorder="1" applyAlignment="1">
      <alignment horizontal="center" vertical="center"/>
    </xf>
    <xf numFmtId="0" fontId="104" fillId="0" borderId="46" xfId="0" applyFont="1" applyBorder="1" applyAlignment="1">
      <alignment horizontal="center" vertical="center" wrapText="1"/>
    </xf>
    <xf numFmtId="0" fontId="104" fillId="0" borderId="37" xfId="0" applyFont="1" applyBorder="1" applyAlignment="1">
      <alignment horizontal="center" vertical="center" wrapText="1"/>
    </xf>
    <xf numFmtId="177" fontId="104" fillId="0" borderId="17" xfId="0" applyNumberFormat="1" applyFont="1" applyBorder="1" applyAlignment="1">
      <alignment horizontal="center" vertical="center" wrapText="1"/>
    </xf>
    <xf numFmtId="177" fontId="104" fillId="0" borderId="36" xfId="0" applyNumberFormat="1" applyFont="1" applyBorder="1" applyAlignment="1">
      <alignment horizontal="center" vertical="center" wrapText="1"/>
    </xf>
    <xf numFmtId="0" fontId="61" fillId="0" borderId="47" xfId="0" applyFont="1" applyBorder="1" applyAlignment="1">
      <alignment horizontal="left" vertical="top" wrapText="1"/>
    </xf>
    <xf numFmtId="0" fontId="61" fillId="0" borderId="17" xfId="0" applyFont="1" applyBorder="1" applyAlignment="1">
      <alignment horizontal="left" vertical="top" wrapText="1"/>
    </xf>
    <xf numFmtId="0" fontId="61" fillId="0" borderId="35" xfId="0" applyFont="1" applyBorder="1" applyAlignment="1">
      <alignment horizontal="left" vertical="top" wrapText="1"/>
    </xf>
    <xf numFmtId="0" fontId="61" fillId="0" borderId="36" xfId="0" applyFont="1" applyBorder="1" applyAlignment="1">
      <alignment horizontal="left" vertical="top" wrapText="1"/>
    </xf>
    <xf numFmtId="0" fontId="77" fillId="0" borderId="41" xfId="0" applyFont="1" applyBorder="1" applyAlignment="1">
      <alignment horizontal="center"/>
    </xf>
    <xf numFmtId="0" fontId="77" fillId="0" borderId="44" xfId="0" applyFont="1" applyBorder="1" applyAlignment="1">
      <alignment horizontal="center"/>
    </xf>
    <xf numFmtId="0" fontId="62" fillId="0" borderId="40" xfId="0" applyFont="1" applyFill="1" applyBorder="1" applyAlignment="1">
      <alignment horizontal="center" vertical="center" wrapText="1"/>
    </xf>
    <xf numFmtId="0" fontId="62" fillId="0" borderId="14" xfId="0" applyFont="1" applyFill="1" applyBorder="1" applyAlignment="1">
      <alignment horizontal="center" vertical="center" wrapText="1"/>
    </xf>
    <xf numFmtId="0" fontId="62" fillId="0" borderId="14" xfId="0" applyFont="1" applyFill="1" applyBorder="1" applyAlignment="1">
      <alignment horizontal="left" vertical="center" wrapText="1"/>
    </xf>
    <xf numFmtId="0" fontId="62" fillId="0" borderId="41" xfId="0" applyFont="1" applyFill="1" applyBorder="1" applyAlignment="1">
      <alignment horizontal="center" vertical="center" wrapText="1"/>
    </xf>
    <xf numFmtId="0" fontId="62" fillId="0" borderId="42" xfId="0" applyFont="1" applyFill="1" applyBorder="1" applyAlignment="1">
      <alignment horizontal="center" vertical="center" wrapText="1"/>
    </xf>
    <xf numFmtId="0" fontId="62" fillId="0" borderId="43" xfId="0" applyFont="1" applyFill="1" applyBorder="1" applyAlignment="1">
      <alignment horizontal="center" vertical="center" wrapText="1"/>
    </xf>
    <xf numFmtId="0" fontId="62" fillId="0" borderId="43" xfId="0" applyFont="1" applyFill="1" applyBorder="1" applyAlignment="1">
      <alignment horizontal="left" vertical="center" wrapText="1"/>
    </xf>
    <xf numFmtId="0" fontId="62" fillId="0" borderId="44" xfId="0" applyFont="1" applyFill="1" applyBorder="1" applyAlignment="1">
      <alignment horizontal="center" vertical="center" wrapText="1"/>
    </xf>
    <xf numFmtId="0" fontId="123" fillId="0" borderId="40" xfId="0" applyFont="1" applyFill="1" applyBorder="1" applyAlignment="1">
      <alignment horizontal="center" vertical="center" wrapText="1"/>
    </xf>
    <xf numFmtId="0" fontId="123" fillId="0" borderId="14" xfId="0" applyFont="1" applyFill="1" applyBorder="1" applyAlignment="1">
      <alignment horizontal="center" vertical="center" wrapText="1"/>
    </xf>
    <xf numFmtId="0" fontId="103" fillId="0" borderId="14" xfId="0" applyFont="1" applyFill="1" applyBorder="1" applyAlignment="1">
      <alignment horizontal="center" vertical="center" wrapText="1"/>
    </xf>
    <xf numFmtId="0" fontId="103" fillId="0" borderId="21" xfId="0" applyFont="1" applyFill="1" applyBorder="1" applyAlignment="1">
      <alignment horizontal="center" vertical="center" wrapText="1"/>
    </xf>
    <xf numFmtId="0" fontId="123" fillId="0" borderId="42" xfId="0" applyFont="1" applyFill="1" applyBorder="1" applyAlignment="1">
      <alignment horizontal="center" vertical="center" wrapText="1"/>
    </xf>
    <xf numFmtId="0" fontId="123" fillId="0" borderId="43" xfId="0" applyFont="1" applyFill="1" applyBorder="1" applyAlignment="1">
      <alignment horizontal="center" vertical="center" wrapText="1"/>
    </xf>
    <xf numFmtId="0" fontId="103" fillId="0" borderId="43" xfId="0" applyFont="1" applyFill="1" applyBorder="1" applyAlignment="1">
      <alignment horizontal="center" vertical="center" wrapText="1"/>
    </xf>
    <xf numFmtId="0" fontId="103" fillId="0" borderId="62" xfId="0" applyFont="1" applyFill="1" applyBorder="1" applyAlignment="1">
      <alignment horizontal="center" vertical="center" wrapText="1"/>
    </xf>
    <xf numFmtId="0" fontId="79" fillId="0" borderId="13" xfId="95" applyFont="1" applyBorder="1" applyAlignment="1">
      <alignment horizontal="center" vertical="center"/>
    </xf>
    <xf numFmtId="0" fontId="75" fillId="0" borderId="19" xfId="95" applyFont="1" applyBorder="1" applyAlignment="1">
      <alignment horizontal="center"/>
    </xf>
    <xf numFmtId="0" fontId="127" fillId="49" borderId="0" xfId="0" applyFont="1" applyFill="1" applyBorder="1" applyAlignment="1">
      <alignment horizontal="center" vertical="center"/>
    </xf>
    <xf numFmtId="0" fontId="133" fillId="59" borderId="0" xfId="96" applyFont="1" applyFill="1" applyAlignment="1">
      <alignment horizontal="center"/>
    </xf>
    <xf numFmtId="0" fontId="98" fillId="0" borderId="13" xfId="0" applyFont="1" applyBorder="1" applyAlignment="1" applyProtection="1">
      <alignment horizontal="center" vertical="center"/>
      <protection locked="0"/>
    </xf>
    <xf numFmtId="164" fontId="98" fillId="0" borderId="13" xfId="0" applyNumberFormat="1" applyFont="1" applyBorder="1" applyAlignment="1" applyProtection="1">
      <alignment horizontal="left" vertical="center"/>
      <protection locked="0"/>
    </xf>
    <xf numFmtId="0" fontId="99" fillId="0" borderId="13" xfId="0" applyFont="1" applyBorder="1" applyAlignment="1" applyProtection="1">
      <alignment horizontal="center" vertical="center" wrapText="1"/>
      <protection locked="0"/>
    </xf>
    <xf numFmtId="16" fontId="97" fillId="0" borderId="50" xfId="0" applyNumberFormat="1" applyFont="1" applyBorder="1" applyAlignment="1" applyProtection="1">
      <alignment horizontal="center" vertical="center" wrapText="1"/>
      <protection locked="0"/>
    </xf>
    <xf numFmtId="16" fontId="97" fillId="0" borderId="4" xfId="0" applyNumberFormat="1" applyFont="1" applyBorder="1" applyAlignment="1" applyProtection="1">
      <alignment horizontal="center" vertical="center" wrapText="1"/>
      <protection locked="0"/>
    </xf>
    <xf numFmtId="16" fontId="97" fillId="0" borderId="38" xfId="0" applyNumberFormat="1" applyFont="1" applyBorder="1" applyAlignment="1" applyProtection="1">
      <alignment horizontal="center" vertical="center" wrapText="1"/>
      <protection locked="0"/>
    </xf>
    <xf numFmtId="1" fontId="91" fillId="0" borderId="13" xfId="0" applyNumberFormat="1" applyFont="1" applyBorder="1" applyAlignment="1" applyProtection="1">
      <alignment horizontal="center" vertical="center"/>
      <protection locked="0"/>
    </xf>
    <xf numFmtId="0" fontId="98" fillId="0" borderId="13" xfId="0" applyFont="1" applyBorder="1" applyAlignment="1" applyProtection="1">
      <alignment horizontal="left" vertical="center"/>
      <protection locked="0"/>
    </xf>
    <xf numFmtId="0" fontId="97" fillId="0" borderId="13" xfId="0" applyFont="1" applyBorder="1" applyAlignment="1" applyProtection="1">
      <alignment horizontal="left" vertical="center" wrapText="1"/>
      <protection locked="0"/>
    </xf>
    <xf numFmtId="16" fontId="97" fillId="0" borderId="50" xfId="0" applyNumberFormat="1" applyFont="1" applyBorder="1" applyAlignment="1" applyProtection="1">
      <alignment horizontal="left" vertical="center" wrapText="1"/>
      <protection locked="0"/>
    </xf>
    <xf numFmtId="16" fontId="97" fillId="0" borderId="4" xfId="0" applyNumberFormat="1" applyFont="1" applyBorder="1" applyAlignment="1" applyProtection="1">
      <alignment horizontal="left" vertical="center" wrapText="1"/>
      <protection locked="0"/>
    </xf>
    <xf numFmtId="16" fontId="97" fillId="0" borderId="38" xfId="0" applyNumberFormat="1" applyFont="1" applyBorder="1" applyAlignment="1" applyProtection="1">
      <alignment horizontal="left" vertical="center" wrapText="1"/>
      <protection locked="0"/>
    </xf>
    <xf numFmtId="16" fontId="97" fillId="0" borderId="42" xfId="0" applyNumberFormat="1" applyFont="1" applyBorder="1" applyAlignment="1" applyProtection="1">
      <alignment horizontal="left" vertical="top" wrapText="1"/>
      <protection locked="0"/>
    </xf>
    <xf numFmtId="16" fontId="97" fillId="0" borderId="43" xfId="0" applyNumberFormat="1" applyFont="1" applyBorder="1" applyAlignment="1" applyProtection="1">
      <alignment horizontal="left" vertical="top" wrapText="1"/>
      <protection locked="0"/>
    </xf>
    <xf numFmtId="16" fontId="97" fillId="0" borderId="44" xfId="0" applyNumberFormat="1" applyFont="1" applyBorder="1" applyAlignment="1" applyProtection="1">
      <alignment horizontal="left" vertical="top" wrapText="1"/>
      <protection locked="0"/>
    </xf>
    <xf numFmtId="16" fontId="97" fillId="0" borderId="13" xfId="0" applyNumberFormat="1" applyFont="1" applyBorder="1" applyAlignment="1" applyProtection="1">
      <alignment horizontal="left" vertical="center" wrapText="1"/>
      <protection locked="0"/>
    </xf>
    <xf numFmtId="0" fontId="70" fillId="0" borderId="19" xfId="0" applyFont="1" applyBorder="1" applyAlignment="1" applyProtection="1">
      <alignment horizontal="center" vertical="center" wrapText="1"/>
      <protection locked="0"/>
    </xf>
    <xf numFmtId="0" fontId="70" fillId="0" borderId="29" xfId="0" applyFont="1" applyBorder="1" applyAlignment="1" applyProtection="1">
      <alignment horizontal="center" vertical="center" wrapText="1"/>
      <protection locked="0"/>
    </xf>
    <xf numFmtId="0" fontId="65" fillId="0" borderId="19" xfId="0" applyFont="1" applyBorder="1" applyAlignment="1" applyProtection="1">
      <alignment horizontal="center" vertical="center" wrapText="1"/>
      <protection locked="0"/>
    </xf>
    <xf numFmtId="0" fontId="65" fillId="0" borderId="29" xfId="0" applyFont="1" applyBorder="1" applyAlignment="1" applyProtection="1">
      <alignment horizontal="center" vertical="center" wrapText="1"/>
      <protection locked="0"/>
    </xf>
    <xf numFmtId="0" fontId="70" fillId="0" borderId="60" xfId="0" applyFont="1" applyBorder="1" applyAlignment="1" applyProtection="1">
      <alignment horizontal="center" vertical="center" wrapText="1"/>
      <protection locked="0"/>
    </xf>
    <xf numFmtId="0" fontId="70" fillId="0" borderId="61" xfId="0" applyFont="1" applyBorder="1" applyAlignment="1" applyProtection="1">
      <alignment horizontal="center" vertical="center" wrapText="1"/>
      <protection locked="0"/>
    </xf>
    <xf numFmtId="0" fontId="70" fillId="0" borderId="59" xfId="0" applyFont="1" applyBorder="1" applyAlignment="1" applyProtection="1">
      <alignment horizontal="center" vertical="center" wrapText="1"/>
      <protection locked="0"/>
    </xf>
    <xf numFmtId="0" fontId="70" fillId="0" borderId="49" xfId="0" applyFont="1" applyBorder="1" applyAlignment="1" applyProtection="1">
      <alignment horizontal="center" vertical="center" wrapText="1"/>
      <protection locked="0"/>
    </xf>
    <xf numFmtId="0" fontId="70" fillId="0" borderId="0" xfId="0" applyFont="1" applyBorder="1" applyAlignment="1" applyProtection="1">
      <alignment horizontal="center" vertical="center" wrapText="1"/>
      <protection locked="0"/>
    </xf>
    <xf numFmtId="0" fontId="70" fillId="0" borderId="45" xfId="0" applyFont="1" applyBorder="1" applyAlignment="1" applyProtection="1">
      <alignment horizontal="center" vertical="center" wrapText="1"/>
      <protection locked="0"/>
    </xf>
    <xf numFmtId="0" fontId="66" fillId="0" borderId="13" xfId="0" applyFont="1" applyBorder="1" applyAlignment="1">
      <alignment horizontal="center" vertical="center"/>
    </xf>
    <xf numFmtId="0" fontId="66" fillId="0" borderId="19" xfId="0" applyFont="1" applyBorder="1" applyAlignment="1">
      <alignment horizontal="center" vertical="center"/>
    </xf>
    <xf numFmtId="0" fontId="66" fillId="0" borderId="29" xfId="0" applyFont="1" applyBorder="1" applyAlignment="1">
      <alignment horizontal="center" vertical="center"/>
    </xf>
    <xf numFmtId="0" fontId="66" fillId="0" borderId="13" xfId="0" applyFont="1" applyBorder="1" applyAlignment="1" applyProtection="1">
      <alignment horizontal="center" vertical="center"/>
      <protection locked="0"/>
    </xf>
    <xf numFmtId="0" fontId="66" fillId="0" borderId="19" xfId="0" applyFont="1" applyBorder="1" applyAlignment="1" applyProtection="1">
      <alignment horizontal="center" vertical="center"/>
      <protection locked="0"/>
    </xf>
    <xf numFmtId="0" fontId="66" fillId="0" borderId="29" xfId="0" applyFont="1" applyBorder="1" applyAlignment="1" applyProtection="1">
      <alignment horizontal="center" vertical="center"/>
      <protection locked="0"/>
    </xf>
    <xf numFmtId="0" fontId="70" fillId="0" borderId="13" xfId="0" applyFont="1" applyBorder="1" applyAlignment="1" applyProtection="1">
      <alignment horizontal="center" vertical="center" wrapText="1"/>
      <protection locked="0"/>
    </xf>
    <xf numFmtId="0" fontId="0" fillId="0" borderId="49" xfId="0" applyBorder="1" applyAlignment="1">
      <alignment horizontal="center" vertical="center"/>
    </xf>
    <xf numFmtId="0" fontId="0" fillId="0" borderId="0" xfId="0" applyAlignment="1">
      <alignment horizontal="center" vertical="center"/>
    </xf>
    <xf numFmtId="0" fontId="5" fillId="0" borderId="49" xfId="0" applyFont="1" applyBorder="1" applyAlignment="1">
      <alignment horizontal="center" vertical="center"/>
    </xf>
    <xf numFmtId="0" fontId="42" fillId="0" borderId="50" xfId="0" applyFont="1" applyBorder="1" applyAlignment="1">
      <alignment horizontal="left" vertical="center" wrapText="1"/>
    </xf>
    <xf numFmtId="0" fontId="42" fillId="0" borderId="4" xfId="0" applyFont="1" applyBorder="1" applyAlignment="1">
      <alignment horizontal="left" vertical="center" wrapText="1"/>
    </xf>
    <xf numFmtId="0" fontId="42" fillId="0" borderId="38" xfId="0" applyFont="1" applyBorder="1" applyAlignment="1">
      <alignment horizontal="left" vertical="center" wrapText="1"/>
    </xf>
    <xf numFmtId="0" fontId="4" fillId="0" borderId="51" xfId="0" applyFont="1" applyBorder="1" applyAlignment="1">
      <alignment horizontal="center" vertical="center"/>
    </xf>
    <xf numFmtId="0" fontId="4" fillId="0" borderId="3" xfId="0" applyFont="1" applyBorder="1" applyAlignment="1">
      <alignment horizontal="center" vertical="center"/>
    </xf>
    <xf numFmtId="0" fontId="4" fillId="0" borderId="52" xfId="0" applyFont="1" applyBorder="1" applyAlignment="1">
      <alignment horizontal="center" vertical="center"/>
    </xf>
    <xf numFmtId="0" fontId="8" fillId="34" borderId="53" xfId="0" applyFont="1" applyFill="1" applyBorder="1" applyAlignment="1">
      <alignment horizontal="center" vertical="center" wrapText="1"/>
    </xf>
    <xf numFmtId="0" fontId="8" fillId="34" borderId="3" xfId="0" applyFont="1" applyFill="1" applyBorder="1" applyAlignment="1">
      <alignment horizontal="center" vertical="center" wrapText="1"/>
    </xf>
    <xf numFmtId="0" fontId="8" fillId="34" borderId="52" xfId="0" applyFont="1" applyFill="1" applyBorder="1" applyAlignment="1">
      <alignment horizontal="center" vertical="center" wrapText="1"/>
    </xf>
    <xf numFmtId="0" fontId="42" fillId="0" borderId="29" xfId="0" applyFont="1" applyBorder="1" applyAlignment="1">
      <alignment horizontal="left" vertical="center" wrapText="1"/>
    </xf>
    <xf numFmtId="0" fontId="10" fillId="28" borderId="51" xfId="0" applyFont="1" applyFill="1" applyBorder="1" applyAlignment="1">
      <alignment horizontal="center"/>
    </xf>
    <xf numFmtId="0" fontId="10" fillId="28" borderId="52" xfId="0" applyFont="1" applyFill="1" applyBorder="1" applyAlignment="1">
      <alignment horizontal="center"/>
    </xf>
    <xf numFmtId="0" fontId="4" fillId="0" borderId="26" xfId="0" applyFont="1" applyBorder="1" applyAlignment="1">
      <alignment horizontal="center" vertical="center"/>
    </xf>
    <xf numFmtId="0" fontId="4" fillId="0" borderId="27" xfId="0" applyFont="1" applyBorder="1" applyAlignment="1">
      <alignment horizontal="center" vertical="center"/>
    </xf>
    <xf numFmtId="0" fontId="4" fillId="0" borderId="28" xfId="0" applyFont="1" applyBorder="1" applyAlignment="1">
      <alignment horizontal="center" vertical="center"/>
    </xf>
    <xf numFmtId="0" fontId="42" fillId="0" borderId="19" xfId="0" applyFont="1" applyBorder="1" applyAlignment="1">
      <alignment horizontal="left" vertical="center" wrapText="1"/>
    </xf>
    <xf numFmtId="0" fontId="69" fillId="28" borderId="27" xfId="0" applyFont="1" applyFill="1" applyBorder="1" applyAlignment="1">
      <alignment horizontal="left" vertical="center" wrapText="1"/>
    </xf>
    <xf numFmtId="0" fontId="42" fillId="0" borderId="13" xfId="0" applyFont="1" applyBorder="1" applyAlignment="1">
      <alignment horizontal="left" vertical="center" wrapText="1"/>
    </xf>
    <xf numFmtId="0" fontId="66" fillId="30" borderId="70" xfId="0" applyFont="1" applyFill="1" applyBorder="1" applyAlignment="1" applyProtection="1">
      <alignment horizontal="center" vertical="center" wrapText="1"/>
    </xf>
    <xf numFmtId="0" fontId="66" fillId="30" borderId="71" xfId="0" applyFont="1" applyFill="1" applyBorder="1" applyAlignment="1" applyProtection="1">
      <alignment horizontal="center" vertical="center" wrapText="1"/>
    </xf>
    <xf numFmtId="0" fontId="66" fillId="30" borderId="67" xfId="0" applyFont="1" applyFill="1" applyBorder="1" applyAlignment="1" applyProtection="1">
      <alignment horizontal="center" vertical="center" wrapText="1"/>
    </xf>
    <xf numFmtId="0" fontId="66" fillId="30" borderId="68" xfId="0" applyFont="1" applyFill="1" applyBorder="1" applyAlignment="1" applyProtection="1">
      <alignment horizontal="center" vertical="center" wrapText="1"/>
    </xf>
    <xf numFmtId="0" fontId="118" fillId="0" borderId="69" xfId="0" applyFont="1" applyBorder="1" applyAlignment="1">
      <alignment horizontal="left" vertical="top" wrapText="1"/>
    </xf>
    <xf numFmtId="0" fontId="118" fillId="0" borderId="0" xfId="0" applyFont="1" applyAlignment="1">
      <alignment horizontal="left" vertical="top"/>
    </xf>
    <xf numFmtId="0" fontId="118" fillId="0" borderId="69" xfId="0" applyFont="1" applyBorder="1" applyAlignment="1">
      <alignment horizontal="left" vertical="top"/>
    </xf>
    <xf numFmtId="0" fontId="66" fillId="55" borderId="70" xfId="0" applyFont="1" applyFill="1" applyBorder="1" applyAlignment="1" applyProtection="1">
      <alignment horizontal="center" vertical="center" wrapText="1"/>
    </xf>
    <xf numFmtId="0" fontId="66" fillId="55" borderId="71" xfId="0" applyFont="1" applyFill="1" applyBorder="1" applyAlignment="1" applyProtection="1">
      <alignment horizontal="center" vertical="center" wrapText="1"/>
    </xf>
    <xf numFmtId="0" fontId="66" fillId="55" borderId="67" xfId="0" applyFont="1" applyFill="1" applyBorder="1" applyAlignment="1" applyProtection="1">
      <alignment horizontal="center" vertical="center" wrapText="1"/>
    </xf>
    <xf numFmtId="0" fontId="66" fillId="55" borderId="68" xfId="0" applyFont="1" applyFill="1" applyBorder="1" applyAlignment="1" applyProtection="1">
      <alignment horizontal="center" vertical="center" wrapText="1"/>
    </xf>
    <xf numFmtId="0" fontId="66" fillId="28" borderId="70" xfId="0" applyFont="1" applyFill="1" applyBorder="1" applyAlignment="1" applyProtection="1">
      <alignment horizontal="center" vertical="center" wrapText="1"/>
    </xf>
    <xf numFmtId="0" fontId="66" fillId="28" borderId="71" xfId="0" applyFont="1" applyFill="1" applyBorder="1" applyAlignment="1" applyProtection="1">
      <alignment horizontal="center" vertical="center" wrapText="1"/>
    </xf>
    <xf numFmtId="0" fontId="66" fillId="28" borderId="67" xfId="0" applyFont="1" applyFill="1" applyBorder="1" applyAlignment="1" applyProtection="1">
      <alignment horizontal="center" vertical="center" wrapText="1"/>
    </xf>
    <xf numFmtId="0" fontId="66" fillId="28" borderId="68" xfId="0" applyFont="1" applyFill="1" applyBorder="1" applyAlignment="1" applyProtection="1">
      <alignment horizontal="center" vertical="center" wrapText="1"/>
    </xf>
    <xf numFmtId="0" fontId="117" fillId="0" borderId="0" xfId="0" applyFont="1" applyAlignment="1">
      <alignment horizontal="center" vertical="center"/>
    </xf>
    <xf numFmtId="0" fontId="66" fillId="40" borderId="70" xfId="0" applyFont="1" applyFill="1" applyBorder="1" applyAlignment="1" applyProtection="1">
      <alignment horizontal="center" vertical="center" wrapText="1"/>
    </xf>
    <xf numFmtId="0" fontId="66" fillId="40" borderId="71" xfId="0" applyFont="1" applyFill="1" applyBorder="1" applyAlignment="1" applyProtection="1">
      <alignment horizontal="center" vertical="center" wrapText="1"/>
    </xf>
    <xf numFmtId="0" fontId="66" fillId="40" borderId="67" xfId="0" applyFont="1" applyFill="1" applyBorder="1" applyAlignment="1" applyProtection="1">
      <alignment horizontal="center" vertical="center" wrapText="1"/>
    </xf>
    <xf numFmtId="0" fontId="66" fillId="40" borderId="68" xfId="0" applyFont="1" applyFill="1" applyBorder="1" applyAlignment="1" applyProtection="1">
      <alignment horizontal="center" vertical="center" wrapText="1"/>
    </xf>
    <xf numFmtId="0" fontId="119" fillId="0" borderId="69" xfId="0" applyFont="1" applyBorder="1" applyAlignment="1">
      <alignment horizontal="left" vertical="top" wrapText="1"/>
    </xf>
    <xf numFmtId="0" fontId="89" fillId="0" borderId="20" xfId="0" applyFont="1" applyBorder="1" applyAlignment="1">
      <alignment horizontal="center" vertical="center"/>
    </xf>
    <xf numFmtId="0" fontId="89" fillId="0" borderId="21" xfId="0" applyFont="1" applyBorder="1" applyAlignment="1">
      <alignment horizontal="center" vertical="center"/>
    </xf>
    <xf numFmtId="0" fontId="89" fillId="0" borderId="23" xfId="0" applyFont="1" applyBorder="1" applyAlignment="1">
      <alignment horizontal="center" vertical="center"/>
    </xf>
    <xf numFmtId="0" fontId="89" fillId="0" borderId="25" xfId="0" applyFont="1" applyBorder="1" applyAlignment="1">
      <alignment horizontal="center" vertical="center"/>
    </xf>
    <xf numFmtId="0" fontId="96" fillId="0" borderId="13" xfId="0" applyFont="1" applyBorder="1" applyAlignment="1" applyProtection="1">
      <alignment horizontal="left" vertical="center"/>
    </xf>
    <xf numFmtId="0" fontId="66" fillId="0" borderId="13" xfId="0" applyNumberFormat="1" applyFont="1" applyBorder="1" applyAlignment="1" applyProtection="1">
      <alignment horizontal="center" vertical="center"/>
    </xf>
    <xf numFmtId="0" fontId="66" fillId="0" borderId="14" xfId="0" applyFont="1" applyBorder="1" applyAlignment="1" applyProtection="1">
      <alignment horizontal="center" vertical="center" wrapText="1"/>
      <protection locked="0"/>
    </xf>
    <xf numFmtId="0" fontId="66" fillId="0" borderId="14" xfId="0" applyFont="1" applyBorder="1" applyAlignment="1" applyProtection="1">
      <alignment horizontal="center" vertical="center" wrapText="1"/>
    </xf>
    <xf numFmtId="49" fontId="66" fillId="0" borderId="13" xfId="0" applyNumberFormat="1" applyFont="1" applyBorder="1" applyAlignment="1" applyProtection="1">
      <alignment horizontal="center" vertical="center"/>
    </xf>
    <xf numFmtId="0" fontId="87" fillId="0" borderId="60" xfId="0" applyFont="1" applyBorder="1" applyAlignment="1">
      <alignment horizontal="center" vertical="center"/>
    </xf>
    <xf numFmtId="0" fontId="87" fillId="0" borderId="61" xfId="0" applyFont="1" applyBorder="1" applyAlignment="1">
      <alignment horizontal="center" vertical="center"/>
    </xf>
    <xf numFmtId="0" fontId="87" fillId="0" borderId="59" xfId="0" applyFont="1" applyBorder="1" applyAlignment="1">
      <alignment horizontal="center" vertical="center"/>
    </xf>
    <xf numFmtId="0" fontId="87" fillId="0" borderId="42" xfId="0" applyFont="1" applyBorder="1" applyAlignment="1">
      <alignment horizontal="center" vertical="center"/>
    </xf>
    <xf numFmtId="0" fontId="87" fillId="0" borderId="43" xfId="0" applyFont="1" applyBorder="1" applyAlignment="1">
      <alignment horizontal="center" vertical="center"/>
    </xf>
    <xf numFmtId="0" fontId="87" fillId="0" borderId="44" xfId="0" applyFont="1" applyBorder="1" applyAlignment="1">
      <alignment horizontal="center" vertical="center"/>
    </xf>
    <xf numFmtId="0" fontId="62" fillId="0" borderId="13" xfId="0" applyFont="1" applyBorder="1" applyAlignment="1">
      <alignment horizontal="center" vertical="center"/>
    </xf>
    <xf numFmtId="0" fontId="87" fillId="0" borderId="13" xfId="0" applyFont="1" applyBorder="1" applyAlignment="1">
      <alignment horizontal="center" vertical="center" wrapText="1"/>
    </xf>
    <xf numFmtId="0" fontId="66" fillId="0" borderId="50" xfId="0" applyFont="1" applyBorder="1" applyAlignment="1" applyProtection="1">
      <alignment horizontal="center" vertical="center" wrapText="1"/>
    </xf>
    <xf numFmtId="0" fontId="66" fillId="0" borderId="38" xfId="0" applyFont="1" applyBorder="1" applyAlignment="1" applyProtection="1">
      <alignment horizontal="center" vertical="center" wrapText="1"/>
    </xf>
    <xf numFmtId="0" fontId="66" fillId="0" borderId="13" xfId="0" applyFont="1" applyBorder="1" applyAlignment="1" applyProtection="1">
      <alignment horizontal="left" vertical="center" wrapText="1"/>
    </xf>
    <xf numFmtId="0" fontId="97" fillId="0" borderId="50" xfId="0" applyFont="1" applyBorder="1" applyAlignment="1" applyProtection="1">
      <alignment horizontal="left" vertical="center" wrapText="1"/>
      <protection locked="0"/>
    </xf>
    <xf numFmtId="0" fontId="97" fillId="0" borderId="4" xfId="0" applyFont="1" applyBorder="1" applyAlignment="1" applyProtection="1">
      <alignment horizontal="left" vertical="center" wrapText="1"/>
      <protection locked="0"/>
    </xf>
    <xf numFmtId="0" fontId="97" fillId="0" borderId="38" xfId="0" applyFont="1" applyBorder="1" applyAlignment="1" applyProtection="1">
      <alignment horizontal="left" vertical="center" wrapText="1"/>
      <protection locked="0"/>
    </xf>
    <xf numFmtId="1" fontId="91" fillId="0" borderId="50" xfId="0" applyNumberFormat="1" applyFont="1" applyBorder="1" applyAlignment="1" applyProtection="1">
      <alignment horizontal="center" vertical="center"/>
      <protection locked="0"/>
    </xf>
    <xf numFmtId="1" fontId="91" fillId="0" borderId="38" xfId="0" applyNumberFormat="1" applyFont="1" applyBorder="1" applyAlignment="1" applyProtection="1">
      <alignment horizontal="center" vertical="center"/>
      <protection locked="0"/>
    </xf>
    <xf numFmtId="0" fontId="98" fillId="0" borderId="50" xfId="0" applyFont="1" applyBorder="1" applyAlignment="1" applyProtection="1">
      <alignment horizontal="left" vertical="center"/>
      <protection locked="0"/>
    </xf>
    <xf numFmtId="0" fontId="98" fillId="0" borderId="38" xfId="0" applyFont="1" applyBorder="1" applyAlignment="1" applyProtection="1">
      <alignment horizontal="left" vertical="center"/>
      <protection locked="0"/>
    </xf>
    <xf numFmtId="164" fontId="98" fillId="0" borderId="50" xfId="0" applyNumberFormat="1" applyFont="1" applyBorder="1" applyAlignment="1" applyProtection="1">
      <alignment horizontal="left" vertical="center"/>
      <protection locked="0"/>
    </xf>
    <xf numFmtId="164" fontId="98" fillId="0" borderId="38" xfId="0" applyNumberFormat="1" applyFont="1" applyBorder="1" applyAlignment="1" applyProtection="1">
      <alignment horizontal="left" vertical="center"/>
      <protection locked="0"/>
    </xf>
    <xf numFmtId="0" fontId="66" fillId="0" borderId="13" xfId="0" applyFont="1" applyBorder="1" applyAlignment="1" applyProtection="1">
      <alignment horizontal="center" vertical="center" wrapText="1"/>
      <protection locked="0"/>
    </xf>
    <xf numFmtId="0" fontId="65" fillId="0" borderId="13" xfId="0" applyFont="1" applyBorder="1" applyAlignment="1" applyProtection="1">
      <alignment horizontal="left" vertical="top" wrapText="1"/>
      <protection locked="0"/>
    </xf>
    <xf numFmtId="0" fontId="62" fillId="0" borderId="60" xfId="0" applyFont="1" applyBorder="1" applyAlignment="1" applyProtection="1">
      <alignment horizontal="center" vertical="center" wrapText="1"/>
      <protection locked="0"/>
    </xf>
    <xf numFmtId="0" fontId="62" fillId="0" borderId="59" xfId="0" applyFont="1" applyBorder="1" applyAlignment="1" applyProtection="1">
      <alignment horizontal="center" vertical="center" wrapText="1"/>
      <protection locked="0"/>
    </xf>
    <xf numFmtId="0" fontId="62" fillId="0" borderId="42" xfId="0" applyFont="1" applyBorder="1" applyAlignment="1" applyProtection="1">
      <alignment horizontal="center" vertical="center" wrapText="1"/>
      <protection locked="0"/>
    </xf>
    <xf numFmtId="0" fontId="62" fillId="0" borderId="44" xfId="0" applyFont="1" applyBorder="1" applyAlignment="1" applyProtection="1">
      <alignment horizontal="center" vertical="center" wrapText="1"/>
      <protection locked="0"/>
    </xf>
    <xf numFmtId="0" fontId="62" fillId="0" borderId="19" xfId="0" applyFont="1" applyBorder="1" applyAlignment="1" applyProtection="1">
      <alignment horizontal="center" vertical="center" wrapText="1"/>
      <protection locked="0"/>
    </xf>
    <xf numFmtId="0" fontId="62" fillId="0" borderId="29" xfId="0" applyFont="1" applyBorder="1" applyAlignment="1" applyProtection="1">
      <alignment horizontal="center" vertical="center" wrapText="1"/>
      <protection locked="0"/>
    </xf>
    <xf numFmtId="0" fontId="62" fillId="0" borderId="13" xfId="0" applyFont="1" applyBorder="1" applyAlignment="1" applyProtection="1">
      <alignment horizontal="center" vertical="center" wrapText="1"/>
      <protection locked="0"/>
    </xf>
    <xf numFmtId="0" fontId="89" fillId="0" borderId="60" xfId="0" applyFont="1" applyBorder="1" applyAlignment="1" applyProtection="1">
      <alignment horizontal="center" vertical="center" wrapText="1"/>
      <protection locked="0"/>
    </xf>
    <xf numFmtId="0" fontId="89" fillId="0" borderId="59" xfId="0" applyFont="1" applyBorder="1" applyAlignment="1" applyProtection="1">
      <alignment horizontal="center" vertical="center" wrapText="1"/>
      <protection locked="0"/>
    </xf>
    <xf numFmtId="0" fontId="89" fillId="0" borderId="42" xfId="0" applyFont="1" applyBorder="1" applyAlignment="1" applyProtection="1">
      <alignment horizontal="center" vertical="center" wrapText="1"/>
      <protection locked="0"/>
    </xf>
    <xf numFmtId="0" fontId="89" fillId="0" borderId="44" xfId="0" applyFont="1" applyBorder="1" applyAlignment="1" applyProtection="1">
      <alignment horizontal="center" vertical="center" wrapText="1"/>
      <protection locked="0"/>
    </xf>
    <xf numFmtId="0" fontId="89" fillId="0" borderId="19" xfId="0" applyFont="1" applyBorder="1" applyAlignment="1" applyProtection="1">
      <alignment horizontal="center" vertical="center"/>
      <protection locked="0"/>
    </xf>
    <xf numFmtId="0" fontId="89" fillId="0" borderId="29" xfId="0" applyFont="1" applyBorder="1" applyAlignment="1" applyProtection="1">
      <alignment horizontal="center" vertical="center"/>
      <protection locked="0"/>
    </xf>
    <xf numFmtId="0" fontId="138" fillId="48" borderId="60" xfId="0" applyFont="1" applyFill="1" applyBorder="1" applyAlignment="1" applyProtection="1">
      <alignment horizontal="center" vertical="center"/>
      <protection locked="0"/>
    </xf>
    <xf numFmtId="0" fontId="138" fillId="48" borderId="61" xfId="0" applyFont="1" applyFill="1" applyBorder="1" applyAlignment="1" applyProtection="1">
      <alignment horizontal="center" vertical="center"/>
      <protection locked="0"/>
    </xf>
    <xf numFmtId="0" fontId="138" fillId="48" borderId="59" xfId="0" applyFont="1" applyFill="1" applyBorder="1" applyAlignment="1" applyProtection="1">
      <alignment horizontal="center" vertical="center"/>
      <protection locked="0"/>
    </xf>
    <xf numFmtId="0" fontId="138" fillId="48" borderId="42" xfId="0" applyFont="1" applyFill="1" applyBorder="1" applyAlignment="1" applyProtection="1">
      <alignment horizontal="center" vertical="center"/>
      <protection locked="0"/>
    </xf>
    <xf numFmtId="0" fontId="138" fillId="48" borderId="43" xfId="0" applyFont="1" applyFill="1" applyBorder="1" applyAlignment="1" applyProtection="1">
      <alignment horizontal="center" vertical="center"/>
      <protection locked="0"/>
    </xf>
    <xf numFmtId="0" fontId="138" fillId="48" borderId="44" xfId="0" applyFont="1" applyFill="1" applyBorder="1" applyAlignment="1" applyProtection="1">
      <alignment horizontal="center" vertical="center"/>
      <protection locked="0"/>
    </xf>
    <xf numFmtId="0" fontId="107" fillId="48" borderId="64" xfId="0" applyFont="1" applyFill="1" applyBorder="1" applyAlignment="1">
      <alignment horizontal="center" vertical="center"/>
    </xf>
    <xf numFmtId="0" fontId="107" fillId="48" borderId="65" xfId="0" applyFont="1" applyFill="1" applyBorder="1" applyAlignment="1">
      <alignment horizontal="center" vertical="center"/>
    </xf>
    <xf numFmtId="0" fontId="107" fillId="48" borderId="66" xfId="0" applyFont="1" applyFill="1" applyBorder="1" applyAlignment="1">
      <alignment horizontal="center" vertical="center"/>
    </xf>
    <xf numFmtId="0" fontId="105" fillId="0" borderId="43" xfId="63" applyFont="1" applyBorder="1" applyAlignment="1">
      <alignment horizontal="center" vertical="center"/>
    </xf>
    <xf numFmtId="0" fontId="93" fillId="27" borderId="13" xfId="63" applyFont="1" applyFill="1" applyBorder="1" applyAlignment="1">
      <alignment horizontal="center" vertical="center" wrapText="1"/>
    </xf>
    <xf numFmtId="0" fontId="39" fillId="0" borderId="0" xfId="63" applyFont="1" applyFill="1" applyBorder="1" applyAlignment="1">
      <alignment horizontal="center" vertical="center" wrapText="1"/>
    </xf>
    <xf numFmtId="0" fontId="93" fillId="26" borderId="19" xfId="63" applyFont="1" applyFill="1" applyBorder="1" applyAlignment="1">
      <alignment horizontal="center" vertical="center" wrapText="1"/>
    </xf>
    <xf numFmtId="0" fontId="93" fillId="26" borderId="39" xfId="63" applyFont="1" applyFill="1" applyBorder="1" applyAlignment="1">
      <alignment horizontal="center" vertical="center" wrapText="1"/>
    </xf>
    <xf numFmtId="0" fontId="93" fillId="26" borderId="29" xfId="63" applyFont="1" applyFill="1" applyBorder="1" applyAlignment="1">
      <alignment horizontal="center" vertical="center" wrapText="1"/>
    </xf>
    <xf numFmtId="0" fontId="93" fillId="25" borderId="13" xfId="63" applyFont="1" applyFill="1" applyBorder="1" applyAlignment="1">
      <alignment horizontal="center" vertical="center" wrapText="1"/>
    </xf>
    <xf numFmtId="2" fontId="87" fillId="32" borderId="38" xfId="0" applyNumberFormat="1" applyFont="1" applyFill="1" applyBorder="1" applyAlignment="1" applyProtection="1">
      <alignment horizontal="center" vertical="center"/>
      <protection locked="0"/>
    </xf>
    <xf numFmtId="164" fontId="66" fillId="0" borderId="29" xfId="0" applyNumberFormat="1" applyFont="1" applyBorder="1" applyAlignment="1" applyProtection="1">
      <alignment horizontal="center" vertical="center"/>
      <protection locked="0"/>
    </xf>
    <xf numFmtId="164" fontId="66" fillId="0" borderId="13" xfId="0" applyNumberFormat="1" applyFont="1" applyBorder="1" applyAlignment="1" applyProtection="1">
      <alignment horizontal="center" vertical="center"/>
      <protection locked="0"/>
    </xf>
    <xf numFmtId="16" fontId="65" fillId="0" borderId="13" xfId="0" applyNumberFormat="1" applyFont="1" applyBorder="1" applyAlignment="1" applyProtection="1">
      <alignment horizontal="center" vertical="center" wrapText="1"/>
      <protection locked="0"/>
    </xf>
    <xf numFmtId="0" fontId="86" fillId="40" borderId="13" xfId="0" applyFont="1" applyFill="1" applyBorder="1" applyAlignment="1">
      <alignment horizontal="center" vertical="center"/>
    </xf>
    <xf numFmtId="2" fontId="66" fillId="0" borderId="22" xfId="0" applyNumberFormat="1" applyFont="1" applyBorder="1" applyAlignment="1" applyProtection="1">
      <alignment horizontal="center" vertical="center"/>
      <protection locked="0"/>
    </xf>
    <xf numFmtId="2" fontId="66" fillId="0" borderId="58" xfId="0" applyNumberFormat="1" applyFont="1" applyBorder="1" applyAlignment="1" applyProtection="1">
      <alignment horizontal="center" vertical="center"/>
      <protection locked="0"/>
    </xf>
  </cellXfs>
  <cellStyles count="9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xfId="13"/>
    <cellStyle name="60% - Accent1" xfId="14" builtinId="32" customBuiltin="1"/>
    <cellStyle name="60% - Accent2" xfId="15" builtinId="36" customBuiltin="1"/>
    <cellStyle name="60% - Accent3" xfId="16" builtinId="40" customBuiltin="1"/>
    <cellStyle name="60% - Accent4" xfId="17" builtinId="44" customBuiltin="1"/>
    <cellStyle name="60% - Accent5" xfId="18" builtinId="48" customBuiltin="1"/>
    <cellStyle name="60% - Accent6" xfId="19" builtinId="52" customBuiltin="1"/>
    <cellStyle name="6-0_POKA YOKE BT less" xfId="20"/>
    <cellStyle name="_x0004_Ą" xfId="21"/>
    <cellStyle name="Accent1" xfId="22" builtinId="29" customBuiltin="1"/>
    <cellStyle name="Accent2" xfId="23" builtinId="33" customBuiltin="1"/>
    <cellStyle name="Accent3" xfId="24" builtinId="37" customBuiltin="1"/>
    <cellStyle name="Accent4" xfId="25" builtinId="41" customBuiltin="1"/>
    <cellStyle name="Accent5" xfId="26" builtinId="45" customBuiltin="1"/>
    <cellStyle name="Accent6" xfId="27" builtinId="49" customBuiltin="1"/>
    <cellStyle name="Bad" xfId="28" builtinId="27" customBuiltin="1"/>
    <cellStyle name="Body" xfId="29"/>
    <cellStyle name="Calc Currency (0)" xfId="30"/>
    <cellStyle name="Calc Currency (2)" xfId="31"/>
    <cellStyle name="Calc Percent (0)" xfId="32"/>
    <cellStyle name="Calc Percent (1)" xfId="33"/>
    <cellStyle name="Calc Percent (2)" xfId="34"/>
    <cellStyle name="Calc Units (0)" xfId="35"/>
    <cellStyle name="Calc Units (1)" xfId="36"/>
    <cellStyle name="Calc Units (2)" xfId="37"/>
    <cellStyle name="Calculation" xfId="38" builtinId="22" customBuiltin="1"/>
    <cellStyle name="Check Cell" xfId="39" builtinId="23" customBuiltin="1"/>
    <cellStyle name="Comma [00]" xfId="40"/>
    <cellStyle name="Comma0 - Modelo1" xfId="41"/>
    <cellStyle name="Comma0 - Style1" xfId="42"/>
    <cellStyle name="Comma1 - Modelo2" xfId="43"/>
    <cellStyle name="Comma1 - Style2" xfId="44"/>
    <cellStyle name="Contracts" xfId="45"/>
    <cellStyle name="Dezimal [0]_Tabelle1" xfId="46"/>
    <cellStyle name="Dezimal_Tabelle1" xfId="47"/>
    <cellStyle name="Explanatory Text" xfId="48" builtinId="53" customBuiltin="1"/>
    <cellStyle name="Good" xfId="49" builtinId="26" customBuiltin="1"/>
    <cellStyle name="Header1" xfId="50"/>
    <cellStyle name="Header2" xfId="51"/>
    <cellStyle name="Heading 1" xfId="52" builtinId="16" customBuiltin="1"/>
    <cellStyle name="Heading 2" xfId="53" builtinId="17" customBuiltin="1"/>
    <cellStyle name="Heading 3" xfId="54" builtinId="18" customBuiltin="1"/>
    <cellStyle name="Heading 4" xfId="55" builtinId="19" customBuiltin="1"/>
    <cellStyle name="Hyperlink" xfId="56" builtinId="8"/>
    <cellStyle name="Hyperlink 2" xfId="57"/>
    <cellStyle name="Input" xfId="58" builtinId="20" customBuiltin="1"/>
    <cellStyle name="Linked Cell" xfId="59" builtinId="24" customBuiltin="1"/>
    <cellStyle name="Neutral" xfId="60" builtinId="28" customBuiltin="1"/>
    <cellStyle name="no dec" xfId="61"/>
    <cellStyle name="Normal" xfId="0" builtinId="0"/>
    <cellStyle name="Normal - Style1" xfId="62"/>
    <cellStyle name="Normal 2" xfId="63"/>
    <cellStyle name="Normal 2 2" xfId="64"/>
    <cellStyle name="Normal 2 2 2" xfId="65"/>
    <cellStyle name="Normal 2 2 3" xfId="66"/>
    <cellStyle name="Normal 2 3" xfId="67"/>
    <cellStyle name="Normal 2 4" xfId="68"/>
    <cellStyle name="Normal 2 5" xfId="69"/>
    <cellStyle name="Normal 3" xfId="70"/>
    <cellStyle name="Normal 3 2" xfId="71"/>
    <cellStyle name="Normal 4" xfId="72"/>
    <cellStyle name="Normal 4 2" xfId="73"/>
    <cellStyle name="Normal 5" xfId="74"/>
    <cellStyle name="Normal 6" xfId="75"/>
    <cellStyle name="Normal 7" xfId="95"/>
    <cellStyle name="Normal 8" xfId="96"/>
    <cellStyle name="Normal 9" xfId="97"/>
    <cellStyle name="normální_CP3_JhP_PDCA_JD" xfId="76"/>
    <cellStyle name="Note" xfId="77" builtinId="10" customBuiltin="1"/>
    <cellStyle name="Output" xfId="78" builtinId="21" customBuiltin="1"/>
    <cellStyle name="Percent" xfId="94" builtinId="5"/>
    <cellStyle name="Percent 2" xfId="79"/>
    <cellStyle name="Percent 2 2" xfId="80"/>
    <cellStyle name="Percent 2_POKA YOKE BT less" xfId="81"/>
    <cellStyle name="Percent 3" xfId="82"/>
    <cellStyle name="SAPBEXstdItem" xfId="83"/>
    <cellStyle name="Standard 2" xfId="84"/>
    <cellStyle name="Standard_Quality_Method_Assessment_Maturity_Model_V1_Version-dt" xfId="85"/>
    <cellStyle name="Style 1" xfId="86"/>
    <cellStyle name="Title" xfId="87" builtinId="15" customBuiltin="1"/>
    <cellStyle name="Total" xfId="88" builtinId="25" customBuiltin="1"/>
    <cellStyle name="Währung [0]_Tabelle1" xfId="89"/>
    <cellStyle name="Währung_Tabelle1" xfId="90"/>
    <cellStyle name="Warning Text" xfId="91" builtinId="11" customBuiltin="1"/>
    <cellStyle name="常规_PPAP-Template422047" xfId="92"/>
    <cellStyle name="標準_0km_claim_1_2_14_60_DS-JP_products_PDCA" xfId="93"/>
  </cellStyles>
  <dxfs count="529">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ont>
        <b/>
        <i val="0"/>
        <strike val="0"/>
      </font>
      <fill>
        <patternFill>
          <bgColor theme="0"/>
        </patternFill>
      </fill>
    </dxf>
    <dxf>
      <font>
        <b/>
        <i val="0"/>
      </font>
      <fill>
        <patternFill>
          <bgColor rgb="FF00B0F0"/>
        </patternFill>
      </fill>
    </dxf>
    <dxf>
      <fill>
        <patternFill>
          <bgColor rgb="FFFF0000"/>
        </patternFill>
      </fill>
    </dxf>
    <dxf>
      <fill>
        <patternFill>
          <bgColor rgb="FF00B0F0"/>
        </patternFill>
      </fill>
    </dxf>
    <dxf>
      <font>
        <b/>
        <i val="0"/>
      </font>
      <fill>
        <patternFill>
          <bgColor rgb="FFFF0000"/>
        </patternFill>
      </fill>
    </dxf>
    <dxf>
      <font>
        <b/>
        <i val="0"/>
      </font>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gradientFill type="path">
          <stop position="0">
            <color theme="0"/>
          </stop>
          <stop position="1">
            <color rgb="FFC00000"/>
          </stop>
        </gradientFill>
      </fill>
    </dxf>
    <dxf>
      <fill>
        <gradientFill type="path">
          <stop position="0">
            <color theme="0"/>
          </stop>
          <stop position="1">
            <color rgb="FF72B070"/>
          </stop>
        </gradientFill>
      </fill>
    </dxf>
    <dxf>
      <fill>
        <gradientFill degree="135">
          <stop position="0">
            <color theme="0"/>
          </stop>
          <stop position="1">
            <color theme="4"/>
          </stop>
        </gradientFill>
      </fill>
    </dxf>
    <dxf>
      <fill>
        <gradientFill degree="135">
          <stop position="0">
            <color theme="0"/>
          </stop>
          <stop position="1">
            <color rgb="FFFFFF99"/>
          </stop>
        </gradientFill>
      </fill>
    </dxf>
    <dxf>
      <fill>
        <patternFill>
          <bgColor rgb="FFFFFF00"/>
        </patternFill>
      </fill>
    </dxf>
    <dxf>
      <fill>
        <patternFill>
          <bgColor rgb="FFFFFF00"/>
        </patternFill>
      </fill>
    </dxf>
    <dxf>
      <fill>
        <patternFill>
          <bgColor theme="8" tint="0.79998168889431442"/>
        </patternFill>
      </fill>
    </dxf>
    <dxf>
      <font>
        <b/>
        <i val="0"/>
      </font>
      <fill>
        <patternFill>
          <bgColor theme="8" tint="0.79998168889431442"/>
        </patternFill>
      </fill>
    </dxf>
    <dxf>
      <fill>
        <patternFill>
          <bgColor rgb="FFFFFF00"/>
        </patternFill>
      </fill>
    </dxf>
    <dxf>
      <fill>
        <patternFill>
          <bgColor rgb="FFFFFF00"/>
        </patternFill>
      </fill>
    </dxf>
    <dxf>
      <fill>
        <patternFill>
          <bgColor rgb="FFFFFF00"/>
        </patternFill>
      </fill>
    </dxf>
    <dxf>
      <fill>
        <patternFill>
          <bgColor theme="8" tint="0.79998168889431442"/>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ill>
        <patternFill>
          <bgColor rgb="FF00B050"/>
        </patternFill>
      </fill>
    </dxf>
    <dxf>
      <font>
        <b/>
        <i val="0"/>
      </font>
      <fill>
        <patternFill>
          <bgColor theme="8" tint="0.79998168889431442"/>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ill>
        <patternFill>
          <bgColor rgb="FFFFFF00"/>
        </patternFill>
      </fill>
    </dxf>
    <dxf>
      <font>
        <b/>
        <i val="0"/>
        <color theme="1"/>
      </font>
      <fill>
        <patternFill>
          <bgColor theme="6"/>
        </patternFill>
      </fill>
    </dxf>
    <dxf>
      <font>
        <b/>
        <i val="0"/>
        <u val="none"/>
        <color theme="1"/>
      </font>
      <fill>
        <patternFill patternType="solid">
          <bgColor rgb="FFFFFF00"/>
        </patternFill>
      </fill>
    </dxf>
    <dxf>
      <font>
        <b/>
        <i val="0"/>
        <color theme="1"/>
      </font>
      <fill>
        <patternFill>
          <bgColor rgb="FFC00000"/>
        </patternFill>
      </fill>
    </dxf>
    <dxf>
      <font>
        <b/>
        <i val="0"/>
        <color theme="1"/>
      </font>
      <fill>
        <patternFill>
          <bgColor rgb="FF00B05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ill>
        <patternFill>
          <bgColor theme="0"/>
        </patternFill>
      </fill>
    </dxf>
    <dxf>
      <fill>
        <patternFill>
          <bgColor rgb="FF00B0F0"/>
        </patternFill>
      </fill>
    </dxf>
    <dxf>
      <fill>
        <patternFill>
          <bgColor rgb="FFFF0000"/>
        </patternFill>
      </fill>
    </dxf>
    <dxf>
      <fill>
        <patternFill>
          <bgColor rgb="FF00B0F0"/>
        </patternFill>
      </fill>
    </dxf>
    <dxf>
      <fill>
        <patternFill>
          <bgColor rgb="FFFF0000"/>
        </patternFill>
      </fill>
    </dxf>
    <dxf>
      <fill>
        <patternFill>
          <bgColor rgb="FF7030A0"/>
        </patternFill>
      </fill>
    </dxf>
    <dxf>
      <font>
        <b/>
        <i val="0"/>
        <strike val="0"/>
      </font>
      <fill>
        <patternFill>
          <bgColor theme="0"/>
        </patternFill>
      </fill>
    </dxf>
    <dxf>
      <font>
        <b/>
        <i val="0"/>
      </font>
      <fill>
        <patternFill>
          <bgColor rgb="FF00B0F0"/>
        </patternFill>
      </fill>
    </dxf>
    <dxf>
      <fill>
        <patternFill>
          <bgColor rgb="FFFF0000"/>
        </patternFill>
      </fill>
    </dxf>
    <dxf>
      <fill>
        <patternFill>
          <bgColor rgb="FF00B0F0"/>
        </patternFill>
      </fill>
    </dxf>
    <dxf>
      <font>
        <b/>
        <i val="0"/>
      </font>
      <fill>
        <patternFill>
          <bgColor rgb="FFFF0000"/>
        </patternFill>
      </fill>
    </dxf>
    <dxf>
      <font>
        <b/>
        <i val="0"/>
      </font>
      <fill>
        <patternFill>
          <bgColor rgb="FF7030A0"/>
        </patternFill>
      </fill>
    </dxf>
    <dxf>
      <numFmt numFmtId="19" formatCode="dd/mm/yy"/>
      <alignment horizontal="right" vertical="top" textRotation="0" wrapText="0" indent="0" justifyLastLine="0" shrinkToFit="0" readingOrder="0"/>
    </dxf>
    <dxf>
      <numFmt numFmtId="3" formatCode="#,##0"/>
      <alignment horizontal="right" vertical="top" textRotation="0" wrapText="0" indent="0" justifyLastLine="0" shrinkToFit="0" readingOrder="0"/>
    </dxf>
    <dxf>
      <numFmt numFmtId="3" formatCode="#,##0"/>
      <alignment horizontal="right" vertical="top" textRotation="0" wrapText="0" indent="0" justifyLastLine="0" shrinkToFit="0" readingOrder="0"/>
    </dxf>
    <dxf>
      <numFmt numFmtId="3" formatCode="#,##0"/>
      <alignment horizontal="right" vertical="top" textRotation="0" wrapText="0" indent="0" justifyLastLine="0" shrinkToFit="0" readingOrder="0"/>
    </dxf>
    <dxf>
      <numFmt numFmtId="3" formatCode="#,##0"/>
      <alignment horizontal="right" vertical="top" textRotation="0" wrapText="0" indent="0" justifyLastLine="0" shrinkToFit="0" readingOrder="0"/>
    </dxf>
    <dxf>
      <numFmt numFmtId="19" formatCode="dd/mm/yy"/>
      <alignment horizontal="right" vertical="top" textRotation="0" wrapText="0" indent="0" justifyLastLine="0" shrinkToFit="0" readingOrder="0"/>
    </dxf>
    <dxf>
      <numFmt numFmtId="179" formatCode="[$-409]d/mmm/yy;@"/>
      <alignment horizontal="right" vertical="top" textRotation="0" wrapText="0" indent="0" justifyLastLine="0" shrinkToFit="0" readingOrder="0"/>
    </dxf>
    <dxf>
      <border outline="0">
        <top style="thin">
          <color indexed="64"/>
        </top>
      </border>
    </dxf>
    <dxf>
      <alignment horizontal="right" vertical="top" textRotation="0" wrapText="0" indent="0" justifyLastLine="0" shrinkToFit="0" readingOrder="0"/>
    </dxf>
    <dxf>
      <border outline="0">
        <bottom style="thin">
          <color indexed="64"/>
        </bottom>
      </border>
    </dxf>
    <dxf>
      <fill>
        <patternFill patternType="solid">
          <fgColor indexed="64"/>
          <bgColor indexed="22"/>
        </patternFill>
      </fill>
      <alignment horizontal="general" vertical="top" textRotation="0" wrapText="1" indent="0" justifyLastLine="0" shrinkToFit="0" readingOrder="0"/>
      <border diagonalUp="0" diagonalDown="0" outline="0">
        <left style="thin">
          <color indexed="64"/>
        </left>
        <right style="thin">
          <color indexed="64"/>
        </right>
        <top/>
        <bottom/>
      </border>
    </dxf>
    <dxf>
      <border>
        <left style="thin">
          <color indexed="64"/>
        </left>
        <vertical style="thin">
          <color indexed="64"/>
        </vertical>
        <horizontal style="thin">
          <color indexed="64"/>
        </horizontal>
      </border>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sz val="10"/>
      </font>
    </dxf>
    <dxf>
      <font>
        <sz val="10"/>
      </font>
    </dxf>
    <dxf>
      <font>
        <sz val="10"/>
      </font>
    </dxf>
    <dxf>
      <font>
        <sz val="11"/>
      </font>
    </dxf>
    <dxf>
      <font>
        <sz val="11"/>
      </font>
    </dxf>
    <dxf>
      <font>
        <sz val="11"/>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readingOrder="0"/>
    </dxf>
    <dxf>
      <alignment horizontal="left" readingOrder="0"/>
    </dxf>
    <dxf>
      <alignment horizontal="left" readingOrder="0"/>
    </dxf>
    <dxf>
      <font>
        <sz val="11"/>
      </font>
    </dxf>
    <dxf>
      <font>
        <sz val="11"/>
      </font>
    </dxf>
    <dxf>
      <font>
        <sz val="11"/>
      </font>
    </dxf>
    <dxf>
      <font>
        <sz val="11"/>
      </font>
    </dxf>
    <dxf>
      <font>
        <sz val="11"/>
      </font>
    </dxf>
    <dxf>
      <font>
        <sz val="11"/>
      </font>
    </dxf>
    <dxf>
      <font>
        <sz val="12"/>
      </font>
    </dxf>
    <dxf>
      <font>
        <sz val="12"/>
      </font>
    </dxf>
    <dxf>
      <font>
        <sz val="12"/>
      </font>
    </dxf>
    <dxf>
      <font>
        <sz val="12"/>
      </font>
    </dxf>
    <dxf>
      <font>
        <sz val="12"/>
      </font>
    </dxf>
    <dxf>
      <font>
        <sz val="12"/>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alignment horizontal="general" readingOrder="0"/>
    </dxf>
    <dxf>
      <alignment horizontal="general" readingOrder="0"/>
    </dxf>
    <dxf>
      <alignment horizontal="general" readingOrder="0"/>
    </dxf>
    <dxf>
      <font>
        <sz val="11"/>
      </font>
    </dxf>
    <dxf>
      <font>
        <sz val="11"/>
      </font>
    </dxf>
    <dxf>
      <font>
        <sz val="11"/>
      </font>
    </dxf>
    <dxf>
      <font>
        <name val="Calibri"/>
        <scheme val="minor"/>
      </font>
    </dxf>
    <dxf>
      <font>
        <name val="Calibri"/>
        <scheme val="minor"/>
      </font>
    </dxf>
    <dxf>
      <font>
        <name val="Calibri"/>
        <scheme val="minor"/>
      </font>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font>
        <name val="Calibri"/>
        <scheme val="minor"/>
      </font>
    </dxf>
    <dxf>
      <font>
        <name val="Calibri"/>
        <scheme val="minor"/>
      </font>
    </dxf>
    <dxf>
      <font>
        <name val="Calibri"/>
        <scheme val="minor"/>
      </font>
    </dxf>
    <dxf>
      <font>
        <name val="Calibri"/>
        <scheme val="minor"/>
      </font>
    </dxf>
    <dxf>
      <font>
        <name val="Calibri"/>
        <scheme val="minor"/>
      </font>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wrapText="1" readingOrder="0"/>
    </dxf>
    <dxf>
      <alignment vertical="center" readingOrder="0"/>
    </dxf>
    <dxf>
      <alignment horizontal="center" readingOrder="0"/>
    </dxf>
    <dxf>
      <font>
        <name val="Calibri"/>
        <scheme val="minor"/>
      </font>
    </dxf>
    <dxf>
      <font>
        <name val="Calibri"/>
        <scheme val="minor"/>
      </font>
    </dxf>
    <dxf>
      <font>
        <name val="Calibri"/>
        <scheme val="minor"/>
      </font>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left"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horizontal="right"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ont>
        <sz val="12"/>
      </font>
    </dxf>
    <dxf>
      <font>
        <sz val="12"/>
      </font>
    </dxf>
    <dxf>
      <font>
        <sz val="12"/>
      </font>
    </dxf>
    <dxf>
      <font>
        <sz val="12"/>
      </font>
    </dxf>
    <dxf>
      <font>
        <sz val="12"/>
      </font>
    </dxf>
    <dxf>
      <font>
        <sz val="12"/>
      </font>
    </dxf>
    <dxf>
      <font>
        <sz val="12"/>
      </font>
    </dxf>
    <dxf>
      <font>
        <sz val="12"/>
      </font>
    </dxf>
    <dxf>
      <font>
        <sz val="11"/>
      </font>
    </dxf>
    <dxf>
      <font>
        <sz val="11"/>
      </font>
    </dxf>
    <dxf>
      <font>
        <sz val="11"/>
      </font>
    </dxf>
    <dxf>
      <font>
        <sz val="11"/>
      </font>
    </dxf>
    <dxf>
      <font>
        <sz val="11"/>
      </font>
    </dxf>
    <dxf>
      <font>
        <sz val="11"/>
      </font>
    </dxf>
    <dxf>
      <font>
        <sz val="11"/>
      </font>
    </dxf>
    <dxf>
      <font>
        <sz val="11"/>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font>
        <b/>
        <i val="0"/>
      </font>
      <fill>
        <patternFill>
          <bgColor theme="8" tint="0.79998168889431442"/>
        </patternFill>
      </fill>
    </dxf>
    <dxf>
      <font>
        <b/>
        <i val="0"/>
        <u val="none"/>
        <color theme="1"/>
      </font>
      <fill>
        <patternFill>
          <bgColor theme="8" tint="0.79998168889431442"/>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indent="0" justifyLastLine="0" shrinkToFit="0" readingOrder="0"/>
    </dxf>
    <dxf>
      <border outline="0">
        <bottom style="thin">
          <color indexed="64"/>
        </bottom>
      </border>
    </dxf>
    <dxf>
      <font>
        <b val="0"/>
        <i val="0"/>
        <strike val="0"/>
        <condense val="0"/>
        <extend val="0"/>
        <outline val="0"/>
        <shadow val="0"/>
        <u val="none"/>
        <vertAlign val="baseline"/>
        <sz val="12"/>
        <color theme="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8"/>
        <color theme="1"/>
        <name val="Calibri"/>
        <scheme val="minor"/>
      </font>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auto="1"/>
        <name val="Calibri"/>
        <scheme val="minor"/>
      </font>
      <numFmt numFmtId="178" formatCode="m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auto="1"/>
        <name val="Calibri"/>
        <scheme val="minor"/>
      </font>
      <numFmt numFmtId="178" formatCode="mmm"/>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auto="1"/>
        <name val="Calibri"/>
        <scheme val="minor"/>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8"/>
        <color theme="1"/>
        <name val="Calibri"/>
        <scheme val="minor"/>
      </font>
      <alignment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outline="0">
        <right style="thin">
          <color indexed="64"/>
        </right>
      </border>
    </dxf>
    <dxf>
      <font>
        <b val="0"/>
        <i val="0"/>
        <strike val="0"/>
        <condense val="0"/>
        <extend val="0"/>
        <outline val="0"/>
        <shadow val="0"/>
        <u val="none"/>
        <vertAlign val="baseline"/>
        <sz val="18"/>
        <color theme="1"/>
        <name val="Calibri"/>
        <scheme val="minor"/>
      </font>
      <alignment vertical="center" textRotation="0" indent="0" justifyLastLine="0" shrinkToFit="0" readingOrder="0"/>
    </dxf>
    <dxf>
      <border>
        <bottom style="medium">
          <color indexed="64"/>
        </bottom>
      </border>
    </dxf>
    <dxf>
      <font>
        <b val="0"/>
        <i val="0"/>
        <strike val="0"/>
        <condense val="0"/>
        <extend val="0"/>
        <outline val="0"/>
        <shadow val="0"/>
        <u val="none"/>
        <vertAlign val="baseline"/>
        <sz val="14"/>
        <color theme="1" tint="4.9989318521683403E-2"/>
        <name val="Cambria"/>
        <scheme val="major"/>
      </font>
      <fill>
        <patternFill patternType="solid">
          <fgColor indexed="64"/>
          <bgColor theme="3" tint="0.79998168889431442"/>
        </patternFill>
      </fill>
      <alignment horizontal="center" vertical="center" textRotation="45" wrapText="1" indent="0" justifyLastLine="0" shrinkToFit="0" readingOrder="0"/>
      <border diagonalUp="0" diagonalDown="0">
        <left style="thin">
          <color indexed="64"/>
        </left>
        <right style="thin">
          <color indexed="64"/>
        </right>
        <top/>
        <bottom/>
        <vertical style="thin">
          <color indexed="64"/>
        </vertical>
        <horizontal/>
      </border>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rgb="FF92D050"/>
        </patternFill>
      </fill>
    </dxf>
    <dxf>
      <fill>
        <patternFill>
          <bgColor rgb="FFFFC000"/>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vertAlign val="baseline"/>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6"/>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numFmt numFmtId="164" formatCode="[$-409]d\-mmm\-yy;@"/>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ertAlign val="baseline"/>
        <sz val="14"/>
        <color indexed="12"/>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1" hidden="0"/>
    </dxf>
    <dxf>
      <font>
        <strike val="0"/>
        <outline val="0"/>
        <shadow val="0"/>
        <vertAlign val="baseline"/>
        <sz val="14"/>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4"/>
        <color auto="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4"/>
        <color auto="1"/>
        <name val="Calibri"/>
        <scheme val="minor"/>
      </font>
      <numFmt numFmtId="179" formatCode="[$-409]d/m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auto="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bottom/>
      </border>
    </dxf>
    <dxf>
      <font>
        <strike val="0"/>
        <outline val="0"/>
        <shadow val="0"/>
        <vertAlign val="baseline"/>
        <sz val="14"/>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left style="thin">
          <color indexed="64"/>
        </left>
        <right style="thin">
          <color indexed="64"/>
        </right>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6"/>
        <color auto="1"/>
        <name val="Calibri"/>
        <scheme val="minor"/>
      </font>
      <fill>
        <patternFill patternType="solid">
          <fgColor indexed="64"/>
          <bgColor theme="3"/>
        </patternFill>
      </fill>
      <alignment horizontal="center" vertical="center" textRotation="0" wrapText="1" indent="0" justifyLastLine="0" shrinkToFit="0" readingOrder="0"/>
      <border diagonalUp="0" diagonalDown="0" outline="0">
        <left style="thin">
          <color indexed="64"/>
        </left>
        <right style="thin">
          <color indexed="64"/>
        </right>
        <top/>
        <bottom/>
      </border>
    </dxf>
    <dxf>
      <fill>
        <gradientFill type="path">
          <stop position="0">
            <color theme="0"/>
          </stop>
          <stop position="1">
            <color rgb="FFC00000"/>
          </stop>
        </gradientFill>
      </fill>
    </dxf>
    <dxf>
      <fill>
        <gradientFill type="path">
          <stop position="0">
            <color theme="0"/>
          </stop>
          <stop position="1">
            <color rgb="FF72B070"/>
          </stop>
        </gradientFill>
      </fill>
    </dxf>
    <dxf>
      <fill>
        <gradientFill degree="135">
          <stop position="0">
            <color theme="0"/>
          </stop>
          <stop position="1">
            <color theme="4"/>
          </stop>
        </gradientFill>
      </fill>
    </dxf>
    <dxf>
      <fill>
        <gradientFill degree="135">
          <stop position="0">
            <color theme="0"/>
          </stop>
          <stop position="1">
            <color rgb="FFFFFF99"/>
          </stop>
        </gradientFill>
      </fill>
    </dxf>
    <dxf>
      <font>
        <b/>
        <color theme="1"/>
      </font>
      <border>
        <bottom style="thin">
          <color theme="5"/>
        </bottom>
        <vertical/>
        <horizontal/>
      </border>
    </dxf>
    <dxf>
      <font>
        <b/>
        <i val="0"/>
        <sz val="36"/>
        <color theme="1"/>
        <name val="Calibri"/>
        <scheme val="minor"/>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sz val="28"/>
        <color theme="1"/>
        <name val="Calibri"/>
        <scheme val="minor"/>
      </font>
      <border>
        <left style="thin">
          <color theme="5"/>
        </left>
        <right style="thin">
          <color theme="5"/>
        </right>
        <top style="thin">
          <color theme="5"/>
        </top>
        <bottom style="thin">
          <color theme="5"/>
        </bottom>
        <vertical/>
        <horizontal/>
      </border>
    </dxf>
    <dxf>
      <font>
        <b/>
        <i val="0"/>
        <u val="none"/>
        <sz val="14"/>
        <color theme="0"/>
        <name val="Calibri"/>
        <scheme val="minor"/>
      </font>
      <fill>
        <patternFill>
          <bgColor theme="1"/>
        </patternFill>
      </fill>
    </dxf>
    <dxf>
      <fill>
        <patternFill patternType="solid">
          <fgColor auto="1"/>
          <bgColor rgb="FF000000"/>
        </patternFill>
      </fill>
    </dxf>
  </dxfs>
  <tableStyles count="3" defaultTableStyle="TableStyleMedium9" defaultPivotStyle="PivotStyleLight16">
    <tableStyle name="Slicer Style 1" pivot="0" table="0" count="10">
      <tableStyleElement type="wholeTable" dxfId="528"/>
      <tableStyleElement type="headerRow" dxfId="527"/>
    </tableStyle>
    <tableStyle name="SlicerStyleDark2 2" pivot="0" table="0" count="10">
      <tableStyleElement type="wholeTable" dxfId="526"/>
      <tableStyleElement type="headerRow" dxfId="525"/>
    </tableStyle>
    <tableStyle name="SlicerStyleDark2 2 2" pivot="0" table="0" count="10">
      <tableStyleElement type="wholeTable" dxfId="524"/>
      <tableStyleElement type="headerRow" dxfId="523"/>
    </tableStyle>
  </tableStyles>
  <colors>
    <mruColors>
      <color rgb="FF000066"/>
      <color rgb="FFCCFFCC"/>
      <color rgb="FFFFFFFF"/>
      <color rgb="FFF8F8F8"/>
      <color rgb="FF9933FF"/>
      <color rgb="FF000000"/>
      <color rgb="FF080808"/>
      <color rgb="FF72B070"/>
      <color rgb="FFFFFF99"/>
      <color rgb="FFFF505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bgColor rgb="FFC00000"/>
            </patternFill>
          </fill>
        </dxf>
        <dxf>
          <font>
            <b/>
            <i val="0"/>
            <sz val="12"/>
            <color theme="0"/>
            <name val="Calibri"/>
            <scheme val="minor"/>
          </font>
          <fill>
            <patternFill>
              <bgColor rgb="FFC00000"/>
            </patternFill>
          </fill>
        </dxf>
        <dxf>
          <font>
            <b val="0"/>
            <i val="0"/>
            <sz val="12"/>
            <color theme="0"/>
            <name val="Calibri"/>
            <scheme val="minor"/>
          </font>
          <fill>
            <patternFill>
              <bgColor rgb="FFC00000"/>
            </patternFill>
          </fill>
        </dxf>
        <dxf>
          <fill>
            <patternFill>
              <bgColor rgb="FFC00000"/>
            </patternFill>
          </fill>
        </dxf>
        <dxf>
          <font>
            <b val="0"/>
            <i val="0"/>
            <sz val="12"/>
            <color theme="0"/>
            <name val="Calibri"/>
            <scheme val="minor"/>
          </font>
          <fill>
            <patternFill>
              <bgColor rgb="FFC00000"/>
            </patternFill>
          </fill>
        </dxf>
        <dxf>
          <font>
            <b val="0"/>
            <i val="0"/>
            <u val="none"/>
            <sz val="12"/>
            <color theme="0"/>
            <name val="Calibri"/>
            <scheme val="minor"/>
          </font>
          <fill>
            <patternFill>
              <bgColor rgb="FFC00000"/>
            </patternFill>
          </fill>
        </dxf>
        <dxf>
          <font>
            <b val="0"/>
            <i val="0"/>
            <sz val="12"/>
            <color theme="0"/>
            <name val="Calibri"/>
            <scheme val="minor"/>
          </font>
          <fill>
            <patternFill>
              <bgColor rgb="FFC00000"/>
            </patternFill>
          </fill>
        </dxf>
        <dxf>
          <font>
            <b val="0"/>
            <i val="0"/>
            <sz val="12"/>
            <color theme="0"/>
            <name val="Calibri"/>
            <scheme val="minor"/>
          </font>
          <fill>
            <patternFill>
              <bgColor rgb="FFC0000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pivotCacheDefinition" Target="pivotCache/pivotCacheDefinition2.xml"/><Relationship Id="rId39"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externalLink" Target="externalLinks/externalLink7.xml"/><Relationship Id="rId34" Type="http://schemas.microsoft.com/office/2007/relationships/slicerCache" Target="slicerCaches/slicerCache6.xml"/><Relationship Id="rId42" Type="http://schemas.openxmlformats.org/officeDocument/2006/relationships/styles" Target="style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1.xml"/><Relationship Id="rId33" Type="http://schemas.microsoft.com/office/2007/relationships/slicerCache" Target="slicerCaches/slicerCache5.xml"/><Relationship Id="rId38" Type="http://schemas.microsoft.com/office/2007/relationships/slicerCache" Target="slicerCaches/slicerCache10.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microsoft.com/office/2007/relationships/slicerCache" Target="slicerCaches/slicerCache1.xml"/><Relationship Id="rId41"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microsoft.com/office/2007/relationships/slicerCache" Target="slicerCaches/slicerCache4.xml"/><Relationship Id="rId37" Type="http://schemas.microsoft.com/office/2007/relationships/slicerCache" Target="slicerCaches/slicerCache9.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pivotCacheDefinition" Target="pivotCache/pivotCacheDefinition4.xml"/><Relationship Id="rId36" Type="http://schemas.microsoft.com/office/2007/relationships/slicerCache" Target="slicerCaches/slicerCache8.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microsoft.com/office/2007/relationships/slicerCache" Target="slicerCaches/slicerCache3.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pivotCacheDefinition" Target="pivotCache/pivotCacheDefinition3.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!PivotTable4</c:name>
    <c:fmtId val="7"/>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t>COMPLAINT ANALYSIS </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9.9800399201596807E-3"/>
              <c:y val="8.1433224755701316E-3"/>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2197685660378436E-16"/>
              <c:y val="-1.35722041259500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7.3122799550715101E-2"/>
              <c:y val="1.9109598058946338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18719436684983065"/>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9"/>
      </c:pivotFmt>
      <c:pivotFmt>
        <c:idx val="30"/>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dLbl>
          <c:idx val="0"/>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56783333050729"/>
          <c:y val="0.16033977731406124"/>
          <c:w val="0.58645468252421307"/>
          <c:h val="0.64148275774856089"/>
        </c:manualLayout>
      </c:layout>
      <c:barChart>
        <c:barDir val="bar"/>
        <c:grouping val="clustered"/>
        <c:varyColors val="0"/>
        <c:ser>
          <c:idx val="0"/>
          <c:order val="0"/>
          <c:tx>
            <c:strRef>
              <c:f>'Analysis Sheet '!$W$33:$W$34</c:f>
              <c:strCache>
                <c:ptCount val="1"/>
                <c:pt idx="0">
                  <c:v>Q2-RM001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2"/>
            <c:invertIfNegative val="0"/>
            <c:bubble3D val="0"/>
            <c:extLst>
              <c:ext xmlns:c16="http://schemas.microsoft.com/office/drawing/2014/chart" uri="{C3380CC4-5D6E-409C-BE32-E72D297353CC}">
                <c16:uniqueId val="{00000000-7521-44CA-B122-4F34627AE169}"/>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Sheet '!$V$35:$V$36</c:f>
              <c:strCache>
                <c:ptCount val="1"/>
                <c:pt idx="0">
                  <c:v>FER</c:v>
                </c:pt>
              </c:strCache>
            </c:strRef>
          </c:cat>
          <c:val>
            <c:numRef>
              <c:f>'Analysis Sheet '!$W$35:$W$36</c:f>
              <c:numCache>
                <c:formatCode>General</c:formatCode>
                <c:ptCount val="1"/>
                <c:pt idx="0">
                  <c:v>1</c:v>
                </c:pt>
              </c:numCache>
            </c:numRef>
          </c:val>
          <c:extLst>
            <c:ext xmlns:c16="http://schemas.microsoft.com/office/drawing/2014/chart" uri="{C3380CC4-5D6E-409C-BE32-E72D297353CC}">
              <c16:uniqueId val="{00000000-D71B-4548-B95C-19A3333590D9}"/>
            </c:ext>
          </c:extLst>
        </c:ser>
        <c:dLbls>
          <c:dLblPos val="outEnd"/>
          <c:showLegendKey val="0"/>
          <c:showVal val="1"/>
          <c:showCatName val="0"/>
          <c:showSerName val="0"/>
          <c:showPercent val="0"/>
          <c:showBubbleSize val="0"/>
        </c:dLbls>
        <c:gapWidth val="115"/>
        <c:axId val="698493128"/>
        <c:axId val="698495424"/>
      </c:barChart>
      <c:valAx>
        <c:axId val="698495424"/>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No. of Incidences</a:t>
                </a:r>
              </a:p>
            </c:rich>
          </c:tx>
          <c:layout>
            <c:manualLayout>
              <c:xMode val="edge"/>
              <c:yMode val="edge"/>
              <c:x val="0.52171946235023237"/>
              <c:y val="0.7691566696384392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8493128"/>
        <c:crosses val="autoZero"/>
        <c:crossBetween val="between"/>
      </c:valAx>
      <c:catAx>
        <c:axId val="698493128"/>
        <c:scaling>
          <c:orientation val="minMax"/>
        </c:scaling>
        <c:delete val="0"/>
        <c:axPos val="l"/>
        <c:title>
          <c:tx>
            <c:rich>
              <a:bodyPr rot="-540000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r>
                  <a:rPr lang="en-US" sz="1800"/>
                  <a:t>CG CODE</a:t>
                </a:r>
              </a:p>
            </c:rich>
          </c:tx>
          <c:layout>
            <c:manualLayout>
              <c:xMode val="edge"/>
              <c:yMode val="edge"/>
              <c:x val="2.6612375522309394E-2"/>
              <c:y val="0.41962310085602472"/>
            </c:manualLayout>
          </c:layout>
          <c:overlay val="0"/>
          <c:spPr>
            <a:noFill/>
            <a:ln>
              <a:noFill/>
            </a:ln>
            <a:effectLst/>
          </c:spPr>
          <c:txPr>
            <a:bodyPr rot="-540000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crossAx val="698495424"/>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2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!PivotTable5</c:name>
    <c:fmtId val="6"/>
  </c:pivotSource>
  <c:chart>
    <c:title>
      <c:tx>
        <c:rich>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No. of incidences 2019</a:t>
            </a:r>
          </a:p>
        </c:rich>
      </c:tx>
      <c:layout>
        <c:manualLayout>
          <c:xMode val="edge"/>
          <c:yMode val="edge"/>
          <c:x val="0.26826137009658069"/>
          <c:y val="3.1459331982161019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7832671036947259"/>
          <c:y val="0.22644854048993193"/>
          <c:w val="0.73429811369526421"/>
          <c:h val="0.50961323184363228"/>
        </c:manualLayout>
      </c:layout>
      <c:barChart>
        <c:barDir val="col"/>
        <c:grouping val="clustered"/>
        <c:varyColors val="0"/>
        <c:ser>
          <c:idx val="0"/>
          <c:order val="0"/>
          <c:tx>
            <c:strRef>
              <c:f>'Analysis Sheet '!$C$5:$C$6</c:f>
              <c:strCache>
                <c:ptCount val="1"/>
                <c:pt idx="0">
                  <c:v>Q2-RM001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'Analysis Sheet '!$B$7:$B$8</c:f>
              <c:strCache>
                <c:ptCount val="1"/>
                <c:pt idx="0">
                  <c:v>Jan</c:v>
                </c:pt>
              </c:strCache>
            </c:strRef>
          </c:cat>
          <c:val>
            <c:numRef>
              <c:f>'Analysis Sheet '!$C$7:$C$8</c:f>
              <c:numCache>
                <c:formatCode>General</c:formatCode>
                <c:ptCount val="1"/>
                <c:pt idx="0">
                  <c:v>1</c:v>
                </c:pt>
              </c:numCache>
            </c:numRef>
          </c:val>
          <c:extLst>
            <c:ext xmlns:c16="http://schemas.microsoft.com/office/drawing/2014/chart" uri="{C3380CC4-5D6E-409C-BE32-E72D297353CC}">
              <c16:uniqueId val="{00000000-7D55-4B0C-A8FB-88C967EF3D2D}"/>
            </c:ext>
          </c:extLst>
        </c:ser>
        <c:dLbls>
          <c:showLegendKey val="0"/>
          <c:showVal val="0"/>
          <c:showCatName val="0"/>
          <c:showSerName val="0"/>
          <c:showPercent val="0"/>
          <c:showBubbleSize val="0"/>
        </c:dLbls>
        <c:gapWidth val="150"/>
        <c:axId val="338341184"/>
        <c:axId val="1"/>
      </c:barChart>
      <c:catAx>
        <c:axId val="338341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max val="7"/>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8341184"/>
        <c:crosses val="autoZero"/>
        <c:crossBetween val="between"/>
        <c:majorUnit val="1"/>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manualLayout>
          <c:xMode val="edge"/>
          <c:yMode val="edge"/>
          <c:x val="0"/>
          <c:y val="9.9878683879721458E-2"/>
          <c:w val="0.14843623024498034"/>
          <c:h val="0.171641309914861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!PivotTable9</c:name>
    <c:fmtId val="2"/>
  </c:pivotSource>
  <c:chart>
    <c:autoTitleDeleted val="1"/>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43710246163877E-2"/>
          <c:y val="0.16697360638737482"/>
          <c:w val="0.90249368539917052"/>
          <c:h val="0.60476414711090809"/>
        </c:manualLayout>
      </c:layout>
      <c:barChart>
        <c:barDir val="col"/>
        <c:grouping val="clustered"/>
        <c:varyColors val="0"/>
        <c:ser>
          <c:idx val="0"/>
          <c:order val="0"/>
          <c:tx>
            <c:strRef>
              <c:f>'Analysis Sheet '!$C$28:$C$29</c:f>
              <c:strCache>
                <c:ptCount val="1"/>
                <c:pt idx="0">
                  <c:v>Q2-RM001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 Sheet '!$B$30:$B$31</c:f>
              <c:strCache>
                <c:ptCount val="1"/>
                <c:pt idx="0">
                  <c:v>Jan</c:v>
                </c:pt>
              </c:strCache>
            </c:strRef>
          </c:cat>
          <c:val>
            <c:numRef>
              <c:f>'Analysis Sheet '!$C$30:$C$31</c:f>
              <c:numCache>
                <c:formatCode>General</c:formatCode>
                <c:ptCount val="1"/>
                <c:pt idx="0">
                  <c:v>1</c:v>
                </c:pt>
              </c:numCache>
            </c:numRef>
          </c:val>
          <c:extLst>
            <c:ext xmlns:c16="http://schemas.microsoft.com/office/drawing/2014/chart" uri="{C3380CC4-5D6E-409C-BE32-E72D297353CC}">
              <c16:uniqueId val="{00000000-0DC0-486F-9A24-E8D23655F73F}"/>
            </c:ext>
          </c:extLst>
        </c:ser>
        <c:dLbls>
          <c:dLblPos val="outEnd"/>
          <c:showLegendKey val="0"/>
          <c:showVal val="1"/>
          <c:showCatName val="0"/>
          <c:showSerName val="0"/>
          <c:showPercent val="0"/>
          <c:showBubbleSize val="0"/>
        </c:dLbls>
        <c:gapWidth val="100"/>
        <c:overlap val="-24"/>
        <c:axId val="553864496"/>
        <c:axId val="553868432"/>
        <c:extLst/>
      </c:barChart>
      <c:catAx>
        <c:axId val="553864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868432"/>
        <c:crosses val="autoZero"/>
        <c:auto val="1"/>
        <c:lblAlgn val="ctr"/>
        <c:lblOffset val="100"/>
        <c:noMultiLvlLbl val="0"/>
      </c:catAx>
      <c:valAx>
        <c:axId val="553868432"/>
        <c:scaling>
          <c:orientation val="minMax"/>
          <c:max val="7"/>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3864496"/>
        <c:crosses val="autoZero"/>
        <c:crossBetween val="between"/>
        <c:majorUnit val="1"/>
      </c:valAx>
      <c:spPr>
        <a:noFill/>
        <a:ln>
          <a:noFill/>
        </a:ln>
        <a:effectLst/>
      </c:spPr>
    </c:plotArea>
    <c:legend>
      <c:legendPos val="b"/>
      <c:layout>
        <c:manualLayout>
          <c:xMode val="edge"/>
          <c:yMode val="edge"/>
          <c:x val="0.39662838750050072"/>
          <c:y val="0.8644766878696013"/>
          <c:w val="0.2381161087156477"/>
          <c:h val="6.45496293382544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!PivotTable2</c:name>
    <c:fmtId val="5"/>
  </c:pivotSource>
  <c:chart>
    <c:title>
      <c:tx>
        <c:rich>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latin typeface="Times New Roman" panose="02020603050405020304" pitchFamily="18" charset="0"/>
                <a:cs typeface="Times New Roman" panose="02020603050405020304" pitchFamily="18" charset="0"/>
              </a:rPr>
              <a:t>Value Stream wise Analysis</a:t>
            </a:r>
          </a:p>
        </c:rich>
      </c:tx>
      <c:overlay val="0"/>
      <c:spPr>
        <a:noFill/>
        <a:ln>
          <a:noFill/>
        </a:ln>
        <a:effectLst/>
      </c:spPr>
      <c:txPr>
        <a:bodyPr rot="0" spcFirstLastPara="1" vertOverflow="ellipsis" vert="horz" wrap="square" anchor="ctr" anchorCtr="1"/>
        <a:lstStyle/>
        <a:p>
          <a:pPr>
            <a:defRPr sz="2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dLbl>
          <c:idx val="0"/>
          <c:layout>
            <c:manualLayout>
              <c:x val="0.12357715154026799"/>
              <c:y val="-0.1393042468052149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layout>
            <c:manualLayout>
              <c:x val="-0.25763028040752411"/>
              <c:y val="-8.34928066115999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20107701724804819"/>
              <c:y val="-9.494294640749742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768942888203885"/>
          <c:y val="4.8995289602713363E-2"/>
          <c:w val="0.84184250852276732"/>
          <c:h val="0.95034636928574168"/>
        </c:manualLayout>
      </c:layout>
      <c:pie3DChart>
        <c:varyColors val="1"/>
        <c:ser>
          <c:idx val="0"/>
          <c:order val="0"/>
          <c:tx>
            <c:strRef>
              <c:f>'Analysis Sheet '!$C$50</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EC7A-4AA6-82F2-1BF3CD94E8E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EC7A-4AA6-82F2-1BF3CD94E8E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EC7A-4AA6-82F2-1BF3CD94E8E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EC7A-4AA6-82F2-1BF3CD94E8E2}"/>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 Sheet '!$B$51:$B$52</c:f>
              <c:strCache>
                <c:ptCount val="1"/>
                <c:pt idx="0">
                  <c:v>MFN2</c:v>
                </c:pt>
              </c:strCache>
            </c:strRef>
          </c:cat>
          <c:val>
            <c:numRef>
              <c:f>'Analysis Sheet '!$C$51:$C$52</c:f>
              <c:numCache>
                <c:formatCode>General</c:formatCode>
                <c:ptCount val="1"/>
                <c:pt idx="0">
                  <c:v>1</c:v>
                </c:pt>
              </c:numCache>
            </c:numRef>
          </c:val>
          <c:extLst>
            <c:ext xmlns:c16="http://schemas.microsoft.com/office/drawing/2014/chart" uri="{C3380CC4-5D6E-409C-BE32-E72D297353CC}">
              <c16:uniqueId val="{00000008-EC7A-4AA6-82F2-1BF3CD94E8E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9.7496723509243649E-4"/>
          <c:y val="0.77998326341459279"/>
          <c:w val="0.95401271541283772"/>
          <c:h val="0.20640967339237604"/>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Inwarding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'Lead Time Series'!$C$5</c:f>
              <c:strCache>
                <c:ptCount val="1"/>
                <c:pt idx="0">
                  <c:v>Skip GRN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Series'!$B$6:$B$17</c:f>
              <c:strCache>
                <c:ptCount val="1"/>
                <c:pt idx="0">
                  <c:v>Nov</c:v>
                </c:pt>
              </c:strCache>
            </c:strRef>
          </c:cat>
          <c:val>
            <c:numRef>
              <c:f>'Lead Time Series'!$C$6:$C$17</c:f>
              <c:numCache>
                <c:formatCode>General</c:formatCode>
                <c:ptCount val="1"/>
                <c:pt idx="0">
                  <c:v>872</c:v>
                </c:pt>
              </c:numCache>
            </c:numRef>
          </c:val>
          <c:extLst>
            <c:ext xmlns:c16="http://schemas.microsoft.com/office/drawing/2014/chart" uri="{C3380CC4-5D6E-409C-BE32-E72D297353CC}">
              <c16:uniqueId val="{00000001-CD12-415F-91B3-E52352B1D543}"/>
            </c:ext>
          </c:extLst>
        </c:ser>
        <c:ser>
          <c:idx val="1"/>
          <c:order val="1"/>
          <c:tx>
            <c:strRef>
              <c:f>'Lead Time Series'!$D$5</c:f>
              <c:strCache>
                <c:ptCount val="1"/>
                <c:pt idx="0">
                  <c:v>GRN Inspected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Series'!$B$6:$B$17</c:f>
              <c:strCache>
                <c:ptCount val="1"/>
                <c:pt idx="0">
                  <c:v>Nov</c:v>
                </c:pt>
              </c:strCache>
            </c:strRef>
          </c:cat>
          <c:val>
            <c:numRef>
              <c:f>'Lead Time Series'!$D$6:$D$17</c:f>
              <c:numCache>
                <c:formatCode>General</c:formatCode>
                <c:ptCount val="1"/>
                <c:pt idx="0">
                  <c:v>648</c:v>
                </c:pt>
              </c:numCache>
            </c:numRef>
          </c:val>
          <c:extLst>
            <c:ext xmlns:c16="http://schemas.microsoft.com/office/drawing/2014/chart" uri="{C3380CC4-5D6E-409C-BE32-E72D297353CC}">
              <c16:uniqueId val="{00000002-CD12-415F-91B3-E52352B1D543}"/>
            </c:ext>
          </c:extLst>
        </c:ser>
        <c:ser>
          <c:idx val="2"/>
          <c:order val="2"/>
          <c:tx>
            <c:strRef>
              <c:f>'Lead Time Series'!$E$5</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1"/>
            <c:invertIfNegative val="0"/>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solidFill>
                  <a:schemeClr val="tx1"/>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CD12-415F-91B3-E52352B1D543}"/>
              </c:ext>
            </c:extLst>
          </c:dPt>
          <c:dLbls>
            <c:dLbl>
              <c:idx val="0"/>
              <c:tx>
                <c:rich>
                  <a:bodyPr/>
                  <a:lstStyle/>
                  <a:p>
                    <a:fld id="{7D0E8FD3-B1AB-4749-B8EB-0955EAA14010}" type="VALUE">
                      <a:rPr lang="en-US" sz="1200">
                        <a:solidFill>
                          <a:schemeClr val="tx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CD12-415F-91B3-E52352B1D5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Series'!$B$6:$B$17</c:f>
              <c:strCache>
                <c:ptCount val="1"/>
                <c:pt idx="0">
                  <c:v>Nov</c:v>
                </c:pt>
              </c:strCache>
            </c:strRef>
          </c:cat>
          <c:val>
            <c:numRef>
              <c:f>'Lead Time Series'!$E$6:$E$17</c:f>
              <c:numCache>
                <c:formatCode>General</c:formatCode>
                <c:ptCount val="1"/>
                <c:pt idx="0">
                  <c:v>1520</c:v>
                </c:pt>
              </c:numCache>
            </c:numRef>
          </c:val>
          <c:extLst>
            <c:ext xmlns:c16="http://schemas.microsoft.com/office/drawing/2014/chart" uri="{C3380CC4-5D6E-409C-BE32-E72D297353CC}">
              <c16:uniqueId val="{00000003-CD12-415F-91B3-E52352B1D543}"/>
            </c:ext>
          </c:extLst>
        </c:ser>
        <c:dLbls>
          <c:dLblPos val="outEnd"/>
          <c:showLegendKey val="0"/>
          <c:showVal val="1"/>
          <c:showCatName val="0"/>
          <c:showSerName val="0"/>
          <c:showPercent val="0"/>
          <c:showBubbleSize val="0"/>
        </c:dLbls>
        <c:gapWidth val="115"/>
        <c:overlap val="-20"/>
        <c:axId val="441608456"/>
        <c:axId val="441611408"/>
      </c:barChart>
      <c:catAx>
        <c:axId val="44160845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441611408"/>
        <c:crosses val="autoZero"/>
        <c:auto val="1"/>
        <c:lblAlgn val="ctr"/>
        <c:lblOffset val="100"/>
        <c:noMultiLvlLbl val="0"/>
      </c:catAx>
      <c:valAx>
        <c:axId val="44161140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no</a:t>
                </a:r>
                <a:r>
                  <a:rPr lang="en-US" baseline="0"/>
                  <a:t> of grn booked</a:t>
                </a:r>
                <a:endParaRPr lang="en-US"/>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160845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Series</a:t>
            </a:r>
            <a:r>
              <a:rPr lang="en-US" baseline="0"/>
              <a:t> Inspection Day Wise </a:t>
            </a:r>
            <a:endParaRPr lang="en-US"/>
          </a:p>
        </c:rich>
      </c:tx>
      <c:layout>
        <c:manualLayout>
          <c:xMode val="edge"/>
          <c:yMode val="edge"/>
          <c:x val="0.24279679230120821"/>
          <c:y val="5.60839758176494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'Lead Time Series'!$G$6</c:f>
              <c:strCache>
                <c:ptCount val="1"/>
                <c:pt idx="0">
                  <c:v>Jan </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Series'!$H$6:$K$6</c:f>
            </c:numRef>
          </c:val>
          <c:extLst>
            <c:ext xmlns:c16="http://schemas.microsoft.com/office/drawing/2014/chart" uri="{C3380CC4-5D6E-409C-BE32-E72D297353CC}">
              <c16:uniqueId val="{00000000-E549-4914-A4EE-D065D8CDD3A2}"/>
            </c:ext>
          </c:extLst>
        </c:ser>
        <c:ser>
          <c:idx val="1"/>
          <c:order val="1"/>
          <c:tx>
            <c:strRef>
              <c:f>'Lead Time Series'!$G$7</c:f>
              <c:strCache>
                <c:ptCount val="1"/>
                <c:pt idx="0">
                  <c:v>Feb</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Series'!$H$7:$K$7</c:f>
            </c:numRef>
          </c:val>
          <c:extLst>
            <c:ext xmlns:c16="http://schemas.microsoft.com/office/drawing/2014/chart" uri="{C3380CC4-5D6E-409C-BE32-E72D297353CC}">
              <c16:uniqueId val="{00000001-E549-4914-A4EE-D065D8CDD3A2}"/>
            </c:ext>
          </c:extLst>
        </c:ser>
        <c:ser>
          <c:idx val="2"/>
          <c:order val="2"/>
          <c:tx>
            <c:strRef>
              <c:f>'Lead Time Series'!$G$8</c:f>
              <c:strCache>
                <c:ptCount val="1"/>
                <c:pt idx="0">
                  <c:v>Mar</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Series'!$H$8:$K$8</c:f>
            </c:numRef>
          </c:val>
          <c:extLst>
            <c:ext xmlns:c16="http://schemas.microsoft.com/office/drawing/2014/chart" uri="{C3380CC4-5D6E-409C-BE32-E72D297353CC}">
              <c16:uniqueId val="{00000002-E549-4914-A4EE-D065D8CDD3A2}"/>
            </c:ext>
          </c:extLst>
        </c:ser>
        <c:ser>
          <c:idx val="3"/>
          <c:order val="3"/>
          <c:tx>
            <c:strRef>
              <c:f>'Lead Time Series'!$G$9</c:f>
              <c:strCache>
                <c:ptCount val="1"/>
                <c:pt idx="0">
                  <c:v>Apr</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Series'!$H$9:$K$9</c:f>
            </c:numRef>
          </c:val>
          <c:extLst>
            <c:ext xmlns:c16="http://schemas.microsoft.com/office/drawing/2014/chart" uri="{C3380CC4-5D6E-409C-BE32-E72D297353CC}">
              <c16:uniqueId val="{00000003-E549-4914-A4EE-D065D8CDD3A2}"/>
            </c:ext>
          </c:extLst>
        </c:ser>
        <c:ser>
          <c:idx val="4"/>
          <c:order val="4"/>
          <c:tx>
            <c:strRef>
              <c:f>'Lead Time Series'!$G$10</c:f>
              <c:strCache>
                <c:ptCount val="1"/>
                <c:pt idx="0">
                  <c:v>May</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Series'!$H$10:$K$10</c:f>
            </c:numRef>
          </c:val>
          <c:extLst>
            <c:ext xmlns:c16="http://schemas.microsoft.com/office/drawing/2014/chart" uri="{C3380CC4-5D6E-409C-BE32-E72D297353CC}">
              <c16:uniqueId val="{00000004-E549-4914-A4EE-D065D8CDD3A2}"/>
            </c:ext>
          </c:extLst>
        </c:ser>
        <c:ser>
          <c:idx val="5"/>
          <c:order val="5"/>
          <c:tx>
            <c:strRef>
              <c:f>'Lead Time Series'!$G$11</c:f>
              <c:strCache>
                <c:ptCount val="1"/>
                <c:pt idx="0">
                  <c:v>Jun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Series'!$H$11:$K$11</c:f>
            </c:numRef>
          </c:val>
          <c:extLst>
            <c:ext xmlns:c16="http://schemas.microsoft.com/office/drawing/2014/chart" uri="{C3380CC4-5D6E-409C-BE32-E72D297353CC}">
              <c16:uniqueId val="{00000005-E549-4914-A4EE-D065D8CDD3A2}"/>
            </c:ext>
          </c:extLst>
        </c:ser>
        <c:ser>
          <c:idx val="6"/>
          <c:order val="6"/>
          <c:tx>
            <c:strRef>
              <c:f>'Lead Time Series'!$G$12</c:f>
              <c:strCache>
                <c:ptCount val="1"/>
                <c:pt idx="0">
                  <c:v>Jul</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Series'!$H$12:$K$12</c:f>
            </c:numRef>
          </c:val>
          <c:extLst>
            <c:ext xmlns:c16="http://schemas.microsoft.com/office/drawing/2014/chart" uri="{C3380CC4-5D6E-409C-BE32-E72D297353CC}">
              <c16:uniqueId val="{00000006-E549-4914-A4EE-D065D8CDD3A2}"/>
            </c:ext>
          </c:extLst>
        </c:ser>
        <c:ser>
          <c:idx val="7"/>
          <c:order val="7"/>
          <c:tx>
            <c:strRef>
              <c:f>'Lead Time Series'!$G$13</c:f>
              <c:strCache>
                <c:ptCount val="1"/>
                <c:pt idx="0">
                  <c:v>Aug</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Series'!$H$13:$K$13</c:f>
            </c:numRef>
          </c:val>
          <c:extLst>
            <c:ext xmlns:c16="http://schemas.microsoft.com/office/drawing/2014/chart" uri="{C3380CC4-5D6E-409C-BE32-E72D297353CC}">
              <c16:uniqueId val="{00000007-E549-4914-A4EE-D065D8CDD3A2}"/>
            </c:ext>
          </c:extLst>
        </c:ser>
        <c:ser>
          <c:idx val="8"/>
          <c:order val="8"/>
          <c:tx>
            <c:strRef>
              <c:f>'Lead Time Series'!$G$14</c:f>
              <c:strCache>
                <c:ptCount val="1"/>
                <c:pt idx="0">
                  <c:v>Sep</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Series'!$H$14:$K$14</c:f>
            </c:numRef>
          </c:val>
          <c:extLst>
            <c:ext xmlns:c16="http://schemas.microsoft.com/office/drawing/2014/chart" uri="{C3380CC4-5D6E-409C-BE32-E72D297353CC}">
              <c16:uniqueId val="{00000008-E549-4914-A4EE-D065D8CDD3A2}"/>
            </c:ext>
          </c:extLst>
        </c:ser>
        <c:ser>
          <c:idx val="9"/>
          <c:order val="9"/>
          <c:tx>
            <c:strRef>
              <c:f>'Lead Time Series'!$G$15</c:f>
              <c:strCache>
                <c:ptCount val="1"/>
                <c:pt idx="0">
                  <c:v>Oct</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Series'!$H$15:$K$15</c:f>
            </c:numRef>
          </c:val>
          <c:extLst>
            <c:ext xmlns:c16="http://schemas.microsoft.com/office/drawing/2014/chart" uri="{C3380CC4-5D6E-409C-BE32-E72D297353CC}">
              <c16:uniqueId val="{00000009-E549-4914-A4EE-D065D8CDD3A2}"/>
            </c:ext>
          </c:extLst>
        </c:ser>
        <c:ser>
          <c:idx val="10"/>
          <c:order val="10"/>
          <c:tx>
            <c:strRef>
              <c:f>'Lead Time Series'!$G$16</c:f>
              <c:strCache>
                <c:ptCount val="1"/>
                <c:pt idx="0">
                  <c:v>Nov</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Series'!$H$16:$K$16</c:f>
              <c:numCache>
                <c:formatCode>General</c:formatCode>
                <c:ptCount val="4"/>
                <c:pt idx="0">
                  <c:v>34</c:v>
                </c:pt>
                <c:pt idx="1">
                  <c:v>25</c:v>
                </c:pt>
                <c:pt idx="2" formatCode="[h]:mm:ss">
                  <c:v>0.21070216049382717</c:v>
                </c:pt>
                <c:pt idx="3">
                  <c:v>91</c:v>
                </c:pt>
              </c:numCache>
            </c:numRef>
          </c:val>
          <c:extLst>
            <c:ext xmlns:c16="http://schemas.microsoft.com/office/drawing/2014/chart" uri="{C3380CC4-5D6E-409C-BE32-E72D297353CC}">
              <c16:uniqueId val="{0000000A-E549-4914-A4EE-D065D8CDD3A2}"/>
            </c:ext>
          </c:extLst>
        </c:ser>
        <c:ser>
          <c:idx val="11"/>
          <c:order val="11"/>
          <c:tx>
            <c:strRef>
              <c:f>'Lead Time Series'!$G$17</c:f>
              <c:strCache>
                <c:ptCount val="1"/>
                <c:pt idx="0">
                  <c:v>Dec</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Series'!$H$17:$K$17</c:f>
            </c:numRef>
          </c:val>
          <c:extLst>
            <c:ext xmlns:c16="http://schemas.microsoft.com/office/drawing/2014/chart" uri="{C3380CC4-5D6E-409C-BE32-E72D297353CC}">
              <c16:uniqueId val="{0000000B-E549-4914-A4EE-D065D8CDD3A2}"/>
            </c:ext>
          </c:extLst>
        </c:ser>
        <c:dLbls>
          <c:showLegendKey val="0"/>
          <c:showVal val="1"/>
          <c:showCatName val="0"/>
          <c:showSerName val="0"/>
          <c:showPercent val="0"/>
          <c:showBubbleSize val="0"/>
        </c:dLbls>
        <c:gapWidth val="150"/>
        <c:shape val="box"/>
        <c:axId val="1755112504"/>
        <c:axId val="1755109224"/>
        <c:axId val="0"/>
      </c:bar3DChart>
      <c:catAx>
        <c:axId val="1755112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5109224"/>
        <c:crosses val="autoZero"/>
        <c:auto val="1"/>
        <c:lblAlgn val="ctr"/>
        <c:lblOffset val="100"/>
        <c:noMultiLvlLbl val="0"/>
      </c:catAx>
      <c:valAx>
        <c:axId val="175510922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511250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078981450928066E-2"/>
          <c:y val="0.18845925757375509"/>
          <c:w val="0.63384499652709103"/>
          <c:h val="0.79939918310716507"/>
        </c:manualLayout>
      </c:layout>
      <c:pie3DChart>
        <c:varyColors val="1"/>
        <c:ser>
          <c:idx val="0"/>
          <c:order val="0"/>
          <c:tx>
            <c:strRef>
              <c:f>'Lead Time Series'!$M$6</c:f>
              <c:strCache>
                <c:ptCount val="1"/>
                <c:pt idx="0">
                  <c:v>Jan</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51C-4C54-83FB-D3F34385027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51C-4C54-83FB-D3F34385027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51C-4C54-83FB-D3F3438502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Series'!$N$6:$Q$6</c15:sqref>
                  </c15:fullRef>
                </c:ext>
              </c:extLst>
              <c:f>'Lead Time Series'!$O$6:$Q$6</c:f>
            </c:numRef>
          </c:val>
          <c:extLst>
            <c:ext xmlns:c15="http://schemas.microsoft.com/office/drawing/2012/chart" uri="{02D57815-91ED-43cb-92C2-25804820EDAC}">
              <c15:categoryFilterExceptions/>
            </c:ext>
            <c:ext xmlns:c16="http://schemas.microsoft.com/office/drawing/2014/chart" uri="{C3380CC4-5D6E-409C-BE32-E72D297353CC}">
              <c16:uniqueId val="{00000006-851C-4C54-83FB-D3F34385027D}"/>
            </c:ext>
          </c:extLst>
        </c:ser>
        <c:ser>
          <c:idx val="1"/>
          <c:order val="1"/>
          <c:tx>
            <c:strRef>
              <c:f>'Lead Time Series'!$M$7</c:f>
              <c:strCache>
                <c:ptCount val="1"/>
                <c:pt idx="0">
                  <c:v>Feb</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Series'!$N$7:$Q$7</c15:sqref>
                  </c15:fullRef>
                </c:ext>
              </c:extLst>
              <c:f>'Lead Time Series'!$O$7:$Q$7</c:f>
            </c:numRef>
          </c:val>
          <c:extLst>
            <c:ext xmlns:c16="http://schemas.microsoft.com/office/drawing/2014/chart" uri="{C3380CC4-5D6E-409C-BE32-E72D297353CC}">
              <c16:uniqueId val="{00000007-851C-4C54-83FB-D3F34385027D}"/>
            </c:ext>
          </c:extLst>
        </c:ser>
        <c:ser>
          <c:idx val="2"/>
          <c:order val="2"/>
          <c:tx>
            <c:strRef>
              <c:f>'Lead Time Series'!$M$8</c:f>
              <c:strCache>
                <c:ptCount val="1"/>
                <c:pt idx="0">
                  <c:v>Mar</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Series'!$N$8:$Q$8</c15:sqref>
                  </c15:fullRef>
                </c:ext>
              </c:extLst>
              <c:f>'Lead Time Series'!$O$8:$Q$8</c:f>
            </c:numRef>
          </c:val>
          <c:extLst>
            <c:ext xmlns:c16="http://schemas.microsoft.com/office/drawing/2014/chart" uri="{C3380CC4-5D6E-409C-BE32-E72D297353CC}">
              <c16:uniqueId val="{00000008-851C-4C54-83FB-D3F34385027D}"/>
            </c:ext>
          </c:extLst>
        </c:ser>
        <c:ser>
          <c:idx val="3"/>
          <c:order val="3"/>
          <c:tx>
            <c:strRef>
              <c:f>'Lead Time Series'!$M$9</c:f>
              <c:strCache>
                <c:ptCount val="1"/>
                <c:pt idx="0">
                  <c:v>Apr</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Series'!$N$9:$Q$9</c15:sqref>
                  </c15:fullRef>
                </c:ext>
              </c:extLst>
              <c:f>'Lead Time Series'!$O$9:$Q$9</c:f>
            </c:numRef>
          </c:val>
          <c:extLst>
            <c:ext xmlns:c16="http://schemas.microsoft.com/office/drawing/2014/chart" uri="{C3380CC4-5D6E-409C-BE32-E72D297353CC}">
              <c16:uniqueId val="{00000009-851C-4C54-83FB-D3F34385027D}"/>
            </c:ext>
          </c:extLst>
        </c:ser>
        <c:ser>
          <c:idx val="4"/>
          <c:order val="4"/>
          <c:tx>
            <c:strRef>
              <c:f>'Lead Time Series'!$M$10</c:f>
              <c:strCache>
                <c:ptCount val="1"/>
                <c:pt idx="0">
                  <c:v>May</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Series'!$N$10:$Q$10</c15:sqref>
                  </c15:fullRef>
                </c:ext>
              </c:extLst>
              <c:f>'Lead Time Series'!$O$10:$Q$10</c:f>
            </c:numRef>
          </c:val>
          <c:extLst>
            <c:ext xmlns:c16="http://schemas.microsoft.com/office/drawing/2014/chart" uri="{C3380CC4-5D6E-409C-BE32-E72D297353CC}">
              <c16:uniqueId val="{0000000A-851C-4C54-83FB-D3F34385027D}"/>
            </c:ext>
          </c:extLst>
        </c:ser>
        <c:ser>
          <c:idx val="5"/>
          <c:order val="5"/>
          <c:tx>
            <c:strRef>
              <c:f>'Lead Time Series'!$M$11</c:f>
              <c:strCache>
                <c:ptCount val="1"/>
                <c:pt idx="0">
                  <c:v>Jun</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Series'!$N$11:$Q$11</c15:sqref>
                  </c15:fullRef>
                </c:ext>
              </c:extLst>
              <c:f>'Lead Time Series'!$O$11:$Q$11</c:f>
            </c:numRef>
          </c:val>
          <c:extLst>
            <c:ext xmlns:c16="http://schemas.microsoft.com/office/drawing/2014/chart" uri="{C3380CC4-5D6E-409C-BE32-E72D297353CC}">
              <c16:uniqueId val="{0000000B-851C-4C54-83FB-D3F34385027D}"/>
            </c:ext>
          </c:extLst>
        </c:ser>
        <c:ser>
          <c:idx val="6"/>
          <c:order val="6"/>
          <c:tx>
            <c:strRef>
              <c:f>'Lead Time Series'!$M$12</c:f>
              <c:strCache>
                <c:ptCount val="1"/>
                <c:pt idx="0">
                  <c:v>Jul</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Series'!$N$12:$Q$12</c15:sqref>
                  </c15:fullRef>
                </c:ext>
              </c:extLst>
              <c:f>'Lead Time Series'!$O$12:$Q$12</c:f>
            </c:numRef>
          </c:val>
          <c:extLst>
            <c:ext xmlns:c16="http://schemas.microsoft.com/office/drawing/2014/chart" uri="{C3380CC4-5D6E-409C-BE32-E72D297353CC}">
              <c16:uniqueId val="{0000000C-851C-4C54-83FB-D3F34385027D}"/>
            </c:ext>
          </c:extLst>
        </c:ser>
        <c:ser>
          <c:idx val="7"/>
          <c:order val="7"/>
          <c:tx>
            <c:strRef>
              <c:f>'Lead Time Series'!$M$13</c:f>
              <c:strCache>
                <c:ptCount val="1"/>
                <c:pt idx="0">
                  <c:v>Aug</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Series'!$N$13:$Q$13</c15:sqref>
                  </c15:fullRef>
                </c:ext>
              </c:extLst>
              <c:f>'Lead Time Series'!$O$13:$Q$13</c:f>
            </c:numRef>
          </c:val>
          <c:extLst>
            <c:ext xmlns:c16="http://schemas.microsoft.com/office/drawing/2014/chart" uri="{C3380CC4-5D6E-409C-BE32-E72D297353CC}">
              <c16:uniqueId val="{0000000D-851C-4C54-83FB-D3F34385027D}"/>
            </c:ext>
          </c:extLst>
        </c:ser>
        <c:ser>
          <c:idx val="8"/>
          <c:order val="8"/>
          <c:tx>
            <c:strRef>
              <c:f>'Lead Time Series'!$M$14</c:f>
              <c:strCache>
                <c:ptCount val="1"/>
                <c:pt idx="0">
                  <c:v>Sep</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2-851C-4C54-83FB-D3F34385027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72D-4CB0-96F4-B0B2806D6A3E}"/>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972D-4CB0-96F4-B0B2806D6A3E}"/>
              </c:ext>
            </c:extLst>
          </c:dPt>
          <c:dLbls>
            <c:dLbl>
              <c:idx val="0"/>
              <c:tx>
                <c:rich>
                  <a:bodyPr/>
                  <a:lstStyle/>
                  <a:p>
                    <a:r>
                      <a:rPr lang="en-US" sz="1400"/>
                      <a:t>Lead</a:t>
                    </a:r>
                    <a:r>
                      <a:rPr lang="en-US" sz="1400" baseline="0"/>
                      <a:t> Time </a:t>
                    </a:r>
                    <a:fld id="{4853F438-41C1-4C7E-A790-56BD07ABD2BD}" type="VALUE">
                      <a:rPr lang="en-US" sz="1400"/>
                      <a:pPr/>
                      <a:t>[VALUE]</a:t>
                    </a:fld>
                    <a:endParaRPr lang="en-US" sz="1400" baseline="0"/>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51C-4C54-83FB-D3F34385027D}"/>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Series'!$N$14:$Q$14</c15:sqref>
                  </c15:fullRef>
                </c:ext>
              </c:extLst>
              <c:f>'Lead Time Series'!$O$14:$Q$14</c:f>
            </c:numRef>
          </c:val>
          <c:extLst>
            <c:ext xmlns:c15="http://schemas.microsoft.com/office/drawing/2012/chart" uri="{02D57815-91ED-43cb-92C2-25804820EDAC}">
              <c15:categoryFilterExceptions/>
            </c:ext>
            <c:ext xmlns:c16="http://schemas.microsoft.com/office/drawing/2014/chart" uri="{C3380CC4-5D6E-409C-BE32-E72D297353CC}">
              <c16:uniqueId val="{0000000E-851C-4C54-83FB-D3F34385027D}"/>
            </c:ext>
          </c:extLst>
        </c:ser>
        <c:ser>
          <c:idx val="9"/>
          <c:order val="9"/>
          <c:tx>
            <c:strRef>
              <c:f>'Lead Time Series'!$M$15</c:f>
              <c:strCache>
                <c:ptCount val="1"/>
                <c:pt idx="0">
                  <c:v>Oct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DA1D-412F-AD04-AF715A0FB46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DA1D-412F-AD04-AF715A0FB46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DA1D-412F-AD04-AF715A0FB4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Series'!$N$15:$Q$15</c15:sqref>
                  </c15:fullRef>
                </c:ext>
              </c:extLst>
              <c:f>'Lead Time Series'!$O$15:$Q$15</c:f>
            </c:numRef>
          </c:val>
          <c:extLst>
            <c:ext xmlns:c15="http://schemas.microsoft.com/office/drawing/2012/chart" uri="{02D57815-91ED-43cb-92C2-25804820EDAC}">
              <c15:categoryFilterExceptions/>
            </c:ext>
            <c:ext xmlns:c16="http://schemas.microsoft.com/office/drawing/2014/chart" uri="{C3380CC4-5D6E-409C-BE32-E72D297353CC}">
              <c16:uniqueId val="{0000000F-851C-4C54-83FB-D3F34385027D}"/>
            </c:ext>
          </c:extLst>
        </c:ser>
        <c:ser>
          <c:idx val="10"/>
          <c:order val="10"/>
          <c:tx>
            <c:strRef>
              <c:f>'Lead Time Series'!$M$16</c:f>
              <c:strCache>
                <c:ptCount val="1"/>
                <c:pt idx="0">
                  <c:v>Nov</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3FF8-4436-8AD0-982630E06385}"/>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3FF8-4436-8AD0-982630E06385}"/>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3FF8-4436-8AD0-982630E063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Avg lead time - 1 shifts</c:v>
                </c:pt>
                <c:pt idx="1">
                  <c:v>HT Lots-Total received</c:v>
                </c:pt>
                <c:pt idx="2">
                  <c:v>Avg GRN booked per day</c:v>
                </c:pt>
              </c:strCache>
            </c:strRef>
          </c:cat>
          <c:val>
            <c:numRef>
              <c:extLst>
                <c:ext xmlns:c15="http://schemas.microsoft.com/office/drawing/2012/chart" uri="{02D57815-91ED-43cb-92C2-25804820EDAC}">
                  <c15:fullRef>
                    <c15:sqref>'Lead Time Series'!$N$16:$Q$16</c15:sqref>
                  </c15:fullRef>
                </c:ext>
              </c:extLst>
              <c:f>'Lead Time Series'!$O$16:$Q$16</c:f>
              <c:numCache>
                <c:formatCode>[h]:mm:ss</c:formatCode>
                <c:ptCount val="3"/>
                <c:pt idx="0">
                  <c:v>0.63210648148148152</c:v>
                </c:pt>
                <c:pt idx="1" formatCode="0">
                  <c:v>558</c:v>
                </c:pt>
                <c:pt idx="2" formatCode="0">
                  <c:v>58.46153846153846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10-851C-4C54-83FB-D3F34385027D}"/>
            </c:ext>
          </c:extLst>
        </c:ser>
        <c:ser>
          <c:idx val="11"/>
          <c:order val="11"/>
          <c:tx>
            <c:strRef>
              <c:f>'Lead Time Series'!$M$17</c:f>
              <c:strCache>
                <c:ptCount val="1"/>
                <c:pt idx="0">
                  <c:v>Dec</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Series'!$N$17:$Q$17</c15:sqref>
                  </c15:fullRef>
                </c:ext>
              </c:extLst>
              <c:f>'Lead Time Series'!$O$17:$Q$17</c:f>
            </c:numRef>
          </c:val>
          <c:extLst>
            <c:ext xmlns:c16="http://schemas.microsoft.com/office/drawing/2014/chart" uri="{C3380CC4-5D6E-409C-BE32-E72D297353CC}">
              <c16:uniqueId val="{00000011-851C-4C54-83FB-D3F34385027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2020.xlsx]Dashboard!PivotTable1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Dashboard!$G$112</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104-47A0-9887-0C106CFC929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104-47A0-9887-0C106CFC929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104-47A0-9887-0C106CFC929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104-47A0-9887-0C106CFC9297}"/>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1104-47A0-9887-0C106CFC9297}"/>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1104-47A0-9887-0C106CFC9297}"/>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1104-47A0-9887-0C106CFC9297}"/>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1104-47A0-9887-0C106CFC9297}"/>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1104-47A0-9887-0C106CFC9297}"/>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1104-47A0-9887-0C106CFC9297}"/>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1104-47A0-9887-0C106CFC9297}"/>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1104-47A0-9887-0C106CFC9297}"/>
              </c:ext>
            </c:extLst>
          </c:dPt>
          <c:dPt>
            <c:idx val="12"/>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9-1104-47A0-9887-0C106CFC9297}"/>
              </c:ext>
            </c:extLst>
          </c:dPt>
          <c:dPt>
            <c:idx val="13"/>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B-1104-47A0-9887-0C106CFC9297}"/>
              </c:ext>
            </c:extLst>
          </c:dPt>
          <c:dPt>
            <c:idx val="14"/>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D-1104-47A0-9887-0C106CFC9297}"/>
              </c:ext>
            </c:extLst>
          </c:dPt>
          <c:dPt>
            <c:idx val="15"/>
            <c:bubble3D val="0"/>
            <c:spPr>
              <a:gradFill rotWithShape="1">
                <a:gsLst>
                  <a:gs pos="0">
                    <a:schemeClr val="accent4">
                      <a:lumMod val="80000"/>
                      <a:lumOff val="20000"/>
                      <a:shade val="51000"/>
                      <a:satMod val="130000"/>
                    </a:schemeClr>
                  </a:gs>
                  <a:gs pos="80000">
                    <a:schemeClr val="accent4">
                      <a:lumMod val="80000"/>
                      <a:lumOff val="20000"/>
                      <a:shade val="93000"/>
                      <a:satMod val="130000"/>
                    </a:schemeClr>
                  </a:gs>
                  <a:gs pos="100000">
                    <a:schemeClr val="accent4">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F-1104-47A0-9887-0C106CFC9297}"/>
              </c:ext>
            </c:extLst>
          </c:dPt>
          <c:dPt>
            <c:idx val="16"/>
            <c:bubble3D val="0"/>
            <c:spPr>
              <a:gradFill rotWithShape="1">
                <a:gsLst>
                  <a:gs pos="0">
                    <a:schemeClr val="accent5">
                      <a:lumMod val="80000"/>
                      <a:lumOff val="20000"/>
                      <a:shade val="51000"/>
                      <a:satMod val="130000"/>
                    </a:schemeClr>
                  </a:gs>
                  <a:gs pos="80000">
                    <a:schemeClr val="accent5">
                      <a:lumMod val="80000"/>
                      <a:lumOff val="20000"/>
                      <a:shade val="93000"/>
                      <a:satMod val="130000"/>
                    </a:schemeClr>
                  </a:gs>
                  <a:gs pos="100000">
                    <a:schemeClr val="accent5">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1-1104-47A0-9887-0C106CFC9297}"/>
              </c:ext>
            </c:extLst>
          </c:dPt>
          <c:dPt>
            <c:idx val="17"/>
            <c:bubble3D val="0"/>
            <c:spPr>
              <a:gradFill rotWithShape="1">
                <a:gsLst>
                  <a:gs pos="0">
                    <a:schemeClr val="accent6">
                      <a:lumMod val="80000"/>
                      <a:lumOff val="20000"/>
                      <a:shade val="51000"/>
                      <a:satMod val="130000"/>
                    </a:schemeClr>
                  </a:gs>
                  <a:gs pos="80000">
                    <a:schemeClr val="accent6">
                      <a:lumMod val="80000"/>
                      <a:lumOff val="20000"/>
                      <a:shade val="93000"/>
                      <a:satMod val="130000"/>
                    </a:schemeClr>
                  </a:gs>
                  <a:gs pos="100000">
                    <a:schemeClr val="accent6">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3-1104-47A0-9887-0C106CFC9297}"/>
              </c:ext>
            </c:extLst>
          </c:dPt>
          <c:dPt>
            <c:idx val="18"/>
            <c:bubble3D val="0"/>
            <c:spPr>
              <a:gradFill rotWithShape="1">
                <a:gsLst>
                  <a:gs pos="0">
                    <a:schemeClr val="accent1">
                      <a:lumMod val="80000"/>
                      <a:shade val="51000"/>
                      <a:satMod val="130000"/>
                    </a:schemeClr>
                  </a:gs>
                  <a:gs pos="80000">
                    <a:schemeClr val="accent1">
                      <a:lumMod val="80000"/>
                      <a:shade val="93000"/>
                      <a:satMod val="130000"/>
                    </a:schemeClr>
                  </a:gs>
                  <a:gs pos="100000">
                    <a:schemeClr val="accent1">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5-1104-47A0-9887-0C106CFC9297}"/>
              </c:ext>
            </c:extLst>
          </c:dPt>
          <c:dPt>
            <c:idx val="19"/>
            <c:bubble3D val="0"/>
            <c:spPr>
              <a:gradFill rotWithShape="1">
                <a:gsLst>
                  <a:gs pos="0">
                    <a:schemeClr val="accent2">
                      <a:lumMod val="80000"/>
                      <a:shade val="51000"/>
                      <a:satMod val="130000"/>
                    </a:schemeClr>
                  </a:gs>
                  <a:gs pos="80000">
                    <a:schemeClr val="accent2">
                      <a:lumMod val="80000"/>
                      <a:shade val="93000"/>
                      <a:satMod val="130000"/>
                    </a:schemeClr>
                  </a:gs>
                  <a:gs pos="100000">
                    <a:schemeClr val="accent2">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7-1104-47A0-9887-0C106CFC9297}"/>
              </c:ext>
            </c:extLst>
          </c:dPt>
          <c:dPt>
            <c:idx val="20"/>
            <c:bubble3D val="0"/>
            <c:spPr>
              <a:gradFill rotWithShape="1">
                <a:gsLst>
                  <a:gs pos="0">
                    <a:schemeClr val="accent3">
                      <a:lumMod val="80000"/>
                      <a:shade val="51000"/>
                      <a:satMod val="130000"/>
                    </a:schemeClr>
                  </a:gs>
                  <a:gs pos="80000">
                    <a:schemeClr val="accent3">
                      <a:lumMod val="80000"/>
                      <a:shade val="93000"/>
                      <a:satMod val="130000"/>
                    </a:schemeClr>
                  </a:gs>
                  <a:gs pos="100000">
                    <a:schemeClr val="accent3">
                      <a:lumMod val="8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29-1104-47A0-9887-0C106CFC9297}"/>
              </c:ext>
            </c:extLst>
          </c:dPt>
          <c:dLbls>
            <c:delete val="1"/>
          </c:dLbls>
          <c:cat>
            <c:strRef>
              <c:f>Dashboard!$F$113</c:f>
              <c:strCache>
                <c:ptCount val="1"/>
                <c:pt idx="0">
                  <c:v>Grand Total</c:v>
                </c:pt>
              </c:strCache>
            </c:strRef>
          </c:cat>
          <c:val>
            <c:numRef>
              <c:f>Dashboard!$G$113</c:f>
              <c:numCache>
                <c:formatCode>General</c:formatCode>
                <c:ptCount val="1"/>
              </c:numCache>
            </c:numRef>
          </c:val>
          <c:extLst>
            <c:ext xmlns:c16="http://schemas.microsoft.com/office/drawing/2014/chart" uri="{C3380CC4-5D6E-409C-BE32-E72D297353CC}">
              <c16:uniqueId val="{00000000-0F5C-4A21-9A1B-16528F62FE81}"/>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4134394551124663"/>
          <c:y val="0.2144387895930058"/>
          <c:w val="0.25978761568415321"/>
          <c:h val="0.65756268189301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2020.xlsx]Dashboard!PivotTable3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Vendor Analysis 2019</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Dashboard!$J$50:$J$51</c:f>
              <c:strCache>
                <c:ptCount val="1"/>
                <c:pt idx="0">
                  <c:v>Q2-RM001</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Dashboard!$I$52:$I$76</c:f>
              <c:strCache>
                <c:ptCount val="24"/>
                <c:pt idx="0">
                  <c:v>BAJAJSONS LIMITED</c:v>
                </c:pt>
                <c:pt idx="1">
                  <c:v>Burgmaier Precision Slovakia s.r.o.</c:v>
                </c:pt>
                <c:pt idx="2">
                  <c:v>CENGIZ MAKINA Sanayi ve Ticaret A.S</c:v>
                </c:pt>
                <c:pt idx="3">
                  <c:v>CNC AUTOMOTIVE</c:v>
                </c:pt>
                <c:pt idx="4">
                  <c:v>Elite Auto Engineers</c:v>
                </c:pt>
                <c:pt idx="5">
                  <c:v>FIRAT PLASTIK VE KAUCUK A.S.</c:v>
                </c:pt>
                <c:pt idx="6">
                  <c:v>GLOBAL PMX CO., LTD.</c:v>
                </c:pt>
                <c:pt idx="7">
                  <c:v>HELMUT HECHINGER GMBH &amp; CO KG</c:v>
                </c:pt>
                <c:pt idx="8">
                  <c:v>Hirschvogel Automotive Components</c:v>
                </c:pt>
                <c:pt idx="9">
                  <c:v>Hirschvogel Eisenach GmbH</c:v>
                </c:pt>
                <c:pt idx="10">
                  <c:v>HOLZHAUER GmbH Co. KG</c:v>
                </c:pt>
                <c:pt idx="11">
                  <c:v>Kramski Stamping and Molding India</c:v>
                </c:pt>
                <c:pt idx="12">
                  <c:v>L G BALAKRISHNAN &amp; BROS LTD</c:v>
                </c:pt>
                <c:pt idx="13">
                  <c:v>M G INDUSTRIES</c:v>
                </c:pt>
                <c:pt idx="14">
                  <c:v>Murat Teknik Otomat Sanayi</c:v>
                </c:pt>
                <c:pt idx="15">
                  <c:v>Nitesh Auto Engineering Pvt Ltd</c:v>
                </c:pt>
                <c:pt idx="16">
                  <c:v>PATCO PRECISION COMPONENTS PVT. LTD</c:v>
                </c:pt>
                <c:pt idx="17">
                  <c:v>PUNE BHAT METALS</c:v>
                </c:pt>
                <c:pt idx="18">
                  <c:v>REICH GMBH</c:v>
                </c:pt>
                <c:pt idx="19">
                  <c:v>SANSERA ENGINEERING PVT LTD</c:v>
                </c:pt>
                <c:pt idx="20">
                  <c:v>Shivam Auotech Limited</c:v>
                </c:pt>
                <c:pt idx="21">
                  <c:v>SINTERWERKE Herne GmbH</c:v>
                </c:pt>
                <c:pt idx="22">
                  <c:v>Turvo International Co., Ltd.</c:v>
                </c:pt>
                <c:pt idx="23">
                  <c:v>VAISHNAVI AUTO P LTD</c:v>
                </c:pt>
              </c:strCache>
            </c:strRef>
          </c:cat>
          <c:val>
            <c:numRef>
              <c:f>Dashboard!$J$52:$J$76</c:f>
              <c:numCache>
                <c:formatCode>General</c:formatCode>
                <c:ptCount val="24"/>
                <c:pt idx="0">
                  <c:v>4</c:v>
                </c:pt>
                <c:pt idx="1">
                  <c:v>1</c:v>
                </c:pt>
                <c:pt idx="3">
                  <c:v>2</c:v>
                </c:pt>
                <c:pt idx="4">
                  <c:v>1</c:v>
                </c:pt>
                <c:pt idx="5">
                  <c:v>1</c:v>
                </c:pt>
                <c:pt idx="7">
                  <c:v>1</c:v>
                </c:pt>
                <c:pt idx="9">
                  <c:v>1</c:v>
                </c:pt>
                <c:pt idx="10">
                  <c:v>1</c:v>
                </c:pt>
                <c:pt idx="14">
                  <c:v>1</c:v>
                </c:pt>
                <c:pt idx="16">
                  <c:v>1</c:v>
                </c:pt>
                <c:pt idx="19">
                  <c:v>1</c:v>
                </c:pt>
                <c:pt idx="20">
                  <c:v>1</c:v>
                </c:pt>
                <c:pt idx="23">
                  <c:v>6</c:v>
                </c:pt>
              </c:numCache>
            </c:numRef>
          </c:val>
          <c:extLst>
            <c:ext xmlns:c16="http://schemas.microsoft.com/office/drawing/2014/chart" uri="{C3380CC4-5D6E-409C-BE32-E72D297353CC}">
              <c16:uniqueId val="{00000000-8AD6-4D44-B544-22BD6C7F0A64}"/>
            </c:ext>
          </c:extLst>
        </c:ser>
        <c:ser>
          <c:idx val="1"/>
          <c:order val="1"/>
          <c:tx>
            <c:strRef>
              <c:f>Dashboard!$K$50:$K$51</c:f>
              <c:strCache>
                <c:ptCount val="1"/>
                <c:pt idx="0">
                  <c:v>Q2-RM002</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Dashboard!$I$52:$I$76</c:f>
              <c:strCache>
                <c:ptCount val="24"/>
                <c:pt idx="0">
                  <c:v>BAJAJSONS LIMITED</c:v>
                </c:pt>
                <c:pt idx="1">
                  <c:v>Burgmaier Precision Slovakia s.r.o.</c:v>
                </c:pt>
                <c:pt idx="2">
                  <c:v>CENGIZ MAKINA Sanayi ve Ticaret A.S</c:v>
                </c:pt>
                <c:pt idx="3">
                  <c:v>CNC AUTOMOTIVE</c:v>
                </c:pt>
                <c:pt idx="4">
                  <c:v>Elite Auto Engineers</c:v>
                </c:pt>
                <c:pt idx="5">
                  <c:v>FIRAT PLASTIK VE KAUCUK A.S.</c:v>
                </c:pt>
                <c:pt idx="6">
                  <c:v>GLOBAL PMX CO., LTD.</c:v>
                </c:pt>
                <c:pt idx="7">
                  <c:v>HELMUT HECHINGER GMBH &amp; CO KG</c:v>
                </c:pt>
                <c:pt idx="8">
                  <c:v>Hirschvogel Automotive Components</c:v>
                </c:pt>
                <c:pt idx="9">
                  <c:v>Hirschvogel Eisenach GmbH</c:v>
                </c:pt>
                <c:pt idx="10">
                  <c:v>HOLZHAUER GmbH Co. KG</c:v>
                </c:pt>
                <c:pt idx="11">
                  <c:v>Kramski Stamping and Molding India</c:v>
                </c:pt>
                <c:pt idx="12">
                  <c:v>L G BALAKRISHNAN &amp; BROS LTD</c:v>
                </c:pt>
                <c:pt idx="13">
                  <c:v>M G INDUSTRIES</c:v>
                </c:pt>
                <c:pt idx="14">
                  <c:v>Murat Teknik Otomat Sanayi</c:v>
                </c:pt>
                <c:pt idx="15">
                  <c:v>Nitesh Auto Engineering Pvt Ltd</c:v>
                </c:pt>
                <c:pt idx="16">
                  <c:v>PATCO PRECISION COMPONENTS PVT. LTD</c:v>
                </c:pt>
                <c:pt idx="17">
                  <c:v>PUNE BHAT METALS</c:v>
                </c:pt>
                <c:pt idx="18">
                  <c:v>REICH GMBH</c:v>
                </c:pt>
                <c:pt idx="19">
                  <c:v>SANSERA ENGINEERING PVT LTD</c:v>
                </c:pt>
                <c:pt idx="20">
                  <c:v>Shivam Auotech Limited</c:v>
                </c:pt>
                <c:pt idx="21">
                  <c:v>SINTERWERKE Herne GmbH</c:v>
                </c:pt>
                <c:pt idx="22">
                  <c:v>Turvo International Co., Ltd.</c:v>
                </c:pt>
                <c:pt idx="23">
                  <c:v>VAISHNAVI AUTO P LTD</c:v>
                </c:pt>
              </c:strCache>
            </c:strRef>
          </c:cat>
          <c:val>
            <c:numRef>
              <c:f>Dashboard!$K$52:$K$76</c:f>
              <c:numCache>
                <c:formatCode>General</c:formatCode>
                <c:ptCount val="24"/>
                <c:pt idx="0">
                  <c:v>5</c:v>
                </c:pt>
                <c:pt idx="1">
                  <c:v>1</c:v>
                </c:pt>
                <c:pt idx="2">
                  <c:v>2</c:v>
                </c:pt>
                <c:pt idx="3">
                  <c:v>2</c:v>
                </c:pt>
                <c:pt idx="4">
                  <c:v>1</c:v>
                </c:pt>
                <c:pt idx="5">
                  <c:v>1</c:v>
                </c:pt>
                <c:pt idx="6">
                  <c:v>1</c:v>
                </c:pt>
                <c:pt idx="8">
                  <c:v>1</c:v>
                </c:pt>
                <c:pt idx="10">
                  <c:v>1</c:v>
                </c:pt>
                <c:pt idx="11">
                  <c:v>1</c:v>
                </c:pt>
                <c:pt idx="12">
                  <c:v>2</c:v>
                </c:pt>
                <c:pt idx="13">
                  <c:v>1</c:v>
                </c:pt>
                <c:pt idx="14">
                  <c:v>2</c:v>
                </c:pt>
                <c:pt idx="15">
                  <c:v>3</c:v>
                </c:pt>
                <c:pt idx="16">
                  <c:v>1</c:v>
                </c:pt>
                <c:pt idx="17">
                  <c:v>1</c:v>
                </c:pt>
                <c:pt idx="18">
                  <c:v>1</c:v>
                </c:pt>
                <c:pt idx="19">
                  <c:v>1</c:v>
                </c:pt>
                <c:pt idx="21">
                  <c:v>1</c:v>
                </c:pt>
                <c:pt idx="22">
                  <c:v>1</c:v>
                </c:pt>
                <c:pt idx="23">
                  <c:v>9</c:v>
                </c:pt>
              </c:numCache>
            </c:numRef>
          </c:val>
          <c:extLst>
            <c:ext xmlns:c16="http://schemas.microsoft.com/office/drawing/2014/chart" uri="{C3380CC4-5D6E-409C-BE32-E72D297353CC}">
              <c16:uniqueId val="{00000001-8AD6-4D44-B544-22BD6C7F0A64}"/>
            </c:ext>
          </c:extLst>
        </c:ser>
        <c:dLbls>
          <c:dLblPos val="outEnd"/>
          <c:showLegendKey val="0"/>
          <c:showVal val="1"/>
          <c:showCatName val="0"/>
          <c:showSerName val="0"/>
          <c:showPercent val="0"/>
          <c:showBubbleSize val="0"/>
        </c:dLbls>
        <c:gapWidth val="100"/>
        <c:axId val="677518624"/>
        <c:axId val="677516984"/>
      </c:barChart>
      <c:catAx>
        <c:axId val="67751862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516984"/>
        <c:crosses val="autoZero"/>
        <c:auto val="1"/>
        <c:lblAlgn val="ctr"/>
        <c:lblOffset val="100"/>
        <c:noMultiLvlLbl val="0"/>
      </c:catAx>
      <c:valAx>
        <c:axId val="6775169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751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2020.xlsx]Dashboard!PivotTable4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Dashboard!$J$13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ACDF-4D98-AADC-C847F2FB4A0C}"/>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ACDF-4D98-AADC-C847F2FB4A0C}"/>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ACDF-4D98-AADC-C847F2FB4A0C}"/>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Dashboard!$I$14:$I$16</c:f>
              <c:strCache>
                <c:ptCount val="2"/>
                <c:pt idx="0">
                  <c:v>Q2-RM001</c:v>
                </c:pt>
                <c:pt idx="1">
                  <c:v>(blank)</c:v>
                </c:pt>
              </c:strCache>
            </c:strRef>
          </c:cat>
          <c:val>
            <c:numRef>
              <c:f>Dashboard!$J$14:$J$16</c:f>
              <c:numCache>
                <c:formatCode>General</c:formatCode>
                <c:ptCount val="2"/>
                <c:pt idx="0">
                  <c:v>1</c:v>
                </c:pt>
              </c:numCache>
            </c:numRef>
          </c:val>
          <c:extLst>
            <c:ext xmlns:c16="http://schemas.microsoft.com/office/drawing/2014/chart" uri="{C3380CC4-5D6E-409C-BE32-E72D297353CC}">
              <c16:uniqueId val="{00000000-333F-469A-9847-A0BBEE7143FD}"/>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81663303096631279"/>
          <c:y val="0.47947963982324959"/>
          <c:w val="0.17127905659712891"/>
          <c:h val="0.158738322436384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'Lead Time Series'!$G$6</c:f>
              <c:strCache>
                <c:ptCount val="1"/>
                <c:pt idx="0">
                  <c:v>Jan </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Series'!$H$6:$K$6</c:f>
            </c:numRef>
          </c:val>
          <c:extLst>
            <c:ext xmlns:c16="http://schemas.microsoft.com/office/drawing/2014/chart" uri="{C3380CC4-5D6E-409C-BE32-E72D297353CC}">
              <c16:uniqueId val="{00000000-3557-4CD9-BBED-826D2ADE745B}"/>
            </c:ext>
          </c:extLst>
        </c:ser>
        <c:ser>
          <c:idx val="1"/>
          <c:order val="1"/>
          <c:tx>
            <c:strRef>
              <c:f>'Lead Time Series'!$G$7</c:f>
              <c:strCache>
                <c:ptCount val="1"/>
                <c:pt idx="0">
                  <c:v>Feb</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Series'!$H$7:$K$7</c:f>
            </c:numRef>
          </c:val>
          <c:extLst>
            <c:ext xmlns:c16="http://schemas.microsoft.com/office/drawing/2014/chart" uri="{C3380CC4-5D6E-409C-BE32-E72D297353CC}">
              <c16:uniqueId val="{00000001-3557-4CD9-BBED-826D2ADE745B}"/>
            </c:ext>
          </c:extLst>
        </c:ser>
        <c:ser>
          <c:idx val="2"/>
          <c:order val="2"/>
          <c:tx>
            <c:strRef>
              <c:f>'Lead Time Series'!$G$8</c:f>
              <c:strCache>
                <c:ptCount val="1"/>
                <c:pt idx="0">
                  <c:v>Mar</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Series'!$H$8:$K$8</c:f>
            </c:numRef>
          </c:val>
          <c:extLst>
            <c:ext xmlns:c16="http://schemas.microsoft.com/office/drawing/2014/chart" uri="{C3380CC4-5D6E-409C-BE32-E72D297353CC}">
              <c16:uniqueId val="{00000002-3557-4CD9-BBED-826D2ADE745B}"/>
            </c:ext>
          </c:extLst>
        </c:ser>
        <c:ser>
          <c:idx val="3"/>
          <c:order val="3"/>
          <c:tx>
            <c:strRef>
              <c:f>'Lead Time Series'!$G$9</c:f>
              <c:strCache>
                <c:ptCount val="1"/>
                <c:pt idx="0">
                  <c:v>Apr</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Series'!$H$9:$K$9</c:f>
            </c:numRef>
          </c:val>
          <c:extLst>
            <c:ext xmlns:c16="http://schemas.microsoft.com/office/drawing/2014/chart" uri="{C3380CC4-5D6E-409C-BE32-E72D297353CC}">
              <c16:uniqueId val="{00000003-3557-4CD9-BBED-826D2ADE745B}"/>
            </c:ext>
          </c:extLst>
        </c:ser>
        <c:ser>
          <c:idx val="4"/>
          <c:order val="4"/>
          <c:tx>
            <c:strRef>
              <c:f>'Lead Time Series'!$G$10</c:f>
              <c:strCache>
                <c:ptCount val="1"/>
                <c:pt idx="0">
                  <c:v>May</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Series'!$H$10:$K$10</c:f>
            </c:numRef>
          </c:val>
          <c:extLst>
            <c:ext xmlns:c16="http://schemas.microsoft.com/office/drawing/2014/chart" uri="{C3380CC4-5D6E-409C-BE32-E72D297353CC}">
              <c16:uniqueId val="{00000004-3557-4CD9-BBED-826D2ADE745B}"/>
            </c:ext>
          </c:extLst>
        </c:ser>
        <c:ser>
          <c:idx val="5"/>
          <c:order val="5"/>
          <c:tx>
            <c:strRef>
              <c:f>'Lead Time Series'!$G$11</c:f>
              <c:strCache>
                <c:ptCount val="1"/>
                <c:pt idx="0">
                  <c:v>Jun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Series'!$H$11:$K$11</c:f>
            </c:numRef>
          </c:val>
          <c:extLst>
            <c:ext xmlns:c16="http://schemas.microsoft.com/office/drawing/2014/chart" uri="{C3380CC4-5D6E-409C-BE32-E72D297353CC}">
              <c16:uniqueId val="{00000005-3557-4CD9-BBED-826D2ADE745B}"/>
            </c:ext>
          </c:extLst>
        </c:ser>
        <c:ser>
          <c:idx val="6"/>
          <c:order val="6"/>
          <c:tx>
            <c:strRef>
              <c:f>'Lead Time Series'!$G$12</c:f>
              <c:strCache>
                <c:ptCount val="1"/>
                <c:pt idx="0">
                  <c:v>Jul</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Series'!$H$12:$K$12</c:f>
            </c:numRef>
          </c:val>
          <c:extLst>
            <c:ext xmlns:c16="http://schemas.microsoft.com/office/drawing/2014/chart" uri="{C3380CC4-5D6E-409C-BE32-E72D297353CC}">
              <c16:uniqueId val="{00000006-3557-4CD9-BBED-826D2ADE745B}"/>
            </c:ext>
          </c:extLst>
        </c:ser>
        <c:ser>
          <c:idx val="7"/>
          <c:order val="7"/>
          <c:tx>
            <c:strRef>
              <c:f>'Lead Time Series'!$G$13</c:f>
              <c:strCache>
                <c:ptCount val="1"/>
                <c:pt idx="0">
                  <c:v>Aug</c:v>
                </c:pt>
              </c:strCache>
            </c:strRef>
          </c:tx>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Series'!$H$13:$K$13</c:f>
            </c:numRef>
          </c:val>
          <c:extLst>
            <c:ext xmlns:c16="http://schemas.microsoft.com/office/drawing/2014/chart" uri="{C3380CC4-5D6E-409C-BE32-E72D297353CC}">
              <c16:uniqueId val="{00000007-3557-4CD9-BBED-826D2ADE745B}"/>
            </c:ext>
          </c:extLst>
        </c:ser>
        <c:ser>
          <c:idx val="8"/>
          <c:order val="8"/>
          <c:tx>
            <c:strRef>
              <c:f>'Lead Time Series'!$G$14</c:f>
              <c:strCache>
                <c:ptCount val="1"/>
                <c:pt idx="0">
                  <c:v>Sep</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Series'!$H$14:$K$14</c:f>
            </c:numRef>
          </c:val>
          <c:extLst>
            <c:ext xmlns:c16="http://schemas.microsoft.com/office/drawing/2014/chart" uri="{C3380CC4-5D6E-409C-BE32-E72D297353CC}">
              <c16:uniqueId val="{00000008-3557-4CD9-BBED-826D2ADE745B}"/>
            </c:ext>
          </c:extLst>
        </c:ser>
        <c:ser>
          <c:idx val="9"/>
          <c:order val="9"/>
          <c:tx>
            <c:strRef>
              <c:f>'Lead Time Series'!$G$15</c:f>
              <c:strCache>
                <c:ptCount val="1"/>
                <c:pt idx="0">
                  <c:v>Oct</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Series'!$H$15:$K$15</c:f>
            </c:numRef>
          </c:val>
          <c:extLst>
            <c:ext xmlns:c16="http://schemas.microsoft.com/office/drawing/2014/chart" uri="{C3380CC4-5D6E-409C-BE32-E72D297353CC}">
              <c16:uniqueId val="{00000009-3557-4CD9-BBED-826D2ADE745B}"/>
            </c:ext>
          </c:extLst>
        </c:ser>
        <c:ser>
          <c:idx val="10"/>
          <c:order val="10"/>
          <c:tx>
            <c:strRef>
              <c:f>'Lead Time Series'!$G$16</c:f>
              <c:strCache>
                <c:ptCount val="1"/>
                <c:pt idx="0">
                  <c:v>Nov</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Series'!$H$16:$K$16</c:f>
              <c:numCache>
                <c:formatCode>General</c:formatCode>
                <c:ptCount val="4"/>
                <c:pt idx="0">
                  <c:v>34</c:v>
                </c:pt>
                <c:pt idx="1">
                  <c:v>25</c:v>
                </c:pt>
                <c:pt idx="2" formatCode="[h]:mm:ss">
                  <c:v>0.21070216049382717</c:v>
                </c:pt>
                <c:pt idx="3">
                  <c:v>91</c:v>
                </c:pt>
              </c:numCache>
            </c:numRef>
          </c:val>
          <c:extLst>
            <c:ext xmlns:c16="http://schemas.microsoft.com/office/drawing/2014/chart" uri="{C3380CC4-5D6E-409C-BE32-E72D297353CC}">
              <c16:uniqueId val="{0000000A-3557-4CD9-BBED-826D2ADE745B}"/>
            </c:ext>
          </c:extLst>
        </c:ser>
        <c:ser>
          <c:idx val="11"/>
          <c:order val="11"/>
          <c:tx>
            <c:strRef>
              <c:f>'Lead Time Series'!$G$17</c:f>
              <c:strCache>
                <c:ptCount val="1"/>
                <c:pt idx="0">
                  <c:v>Dec</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'Lead Time Series'!$H$5:$K$5</c:f>
              <c:strCache>
                <c:ptCount val="4"/>
                <c:pt idx="0">
                  <c:v>Avg GRN cleared under skip per day</c:v>
                </c:pt>
                <c:pt idx="1">
                  <c:v>Avg GRN cleared per day </c:v>
                </c:pt>
                <c:pt idx="2">
                  <c:v>Avrage lead time - in hours</c:v>
                </c:pt>
                <c:pt idx="3">
                  <c:v>Skip rate (Without considering HT lots)</c:v>
                </c:pt>
              </c:strCache>
            </c:strRef>
          </c:cat>
          <c:val>
            <c:numRef>
              <c:f>'Lead Time Series'!$H$17:$K$17</c:f>
            </c:numRef>
          </c:val>
          <c:extLst>
            <c:ext xmlns:c16="http://schemas.microsoft.com/office/drawing/2014/chart" uri="{C3380CC4-5D6E-409C-BE32-E72D297353CC}">
              <c16:uniqueId val="{0000000B-3557-4CD9-BBED-826D2ADE745B}"/>
            </c:ext>
          </c:extLst>
        </c:ser>
        <c:dLbls>
          <c:showLegendKey val="0"/>
          <c:showVal val="0"/>
          <c:showCatName val="0"/>
          <c:showSerName val="0"/>
          <c:showPercent val="0"/>
          <c:showBubbleSize val="0"/>
        </c:dLbls>
        <c:gapWidth val="150"/>
        <c:shape val="box"/>
        <c:axId val="1755112504"/>
        <c:axId val="1755109224"/>
        <c:axId val="0"/>
      </c:bar3DChart>
      <c:catAx>
        <c:axId val="1755112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5109224"/>
        <c:crosses val="autoZero"/>
        <c:auto val="1"/>
        <c:lblAlgn val="ctr"/>
        <c:lblOffset val="100"/>
        <c:noMultiLvlLbl val="0"/>
      </c:catAx>
      <c:valAx>
        <c:axId val="175510922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5112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'Lead Time Series'!$M$6</c:f>
              <c:strCache>
                <c:ptCount val="1"/>
                <c:pt idx="0">
                  <c:v>Jan</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Series'!$N$6:$Q$6</c15:sqref>
                  </c15:fullRef>
                </c:ext>
              </c:extLst>
              <c:f>'Lead Time Series'!$O$6:$Q$6</c:f>
            </c:numRef>
          </c:val>
          <c:extLst>
            <c:ext xmlns:c16="http://schemas.microsoft.com/office/drawing/2014/chart" uri="{C3380CC4-5D6E-409C-BE32-E72D297353CC}">
              <c16:uniqueId val="{00000000-23FA-4F48-83E7-4723448EAED1}"/>
            </c:ext>
          </c:extLst>
        </c:ser>
        <c:ser>
          <c:idx val="1"/>
          <c:order val="1"/>
          <c:tx>
            <c:strRef>
              <c:f>'Lead Time Series'!$M$7</c:f>
              <c:strCache>
                <c:ptCount val="1"/>
                <c:pt idx="0">
                  <c:v>Feb</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Series'!$N$7:$Q$7</c15:sqref>
                  </c15:fullRef>
                </c:ext>
              </c:extLst>
              <c:f>'Lead Time Series'!$O$7:$Q$7</c:f>
            </c:numRef>
          </c:val>
          <c:extLst>
            <c:ext xmlns:c16="http://schemas.microsoft.com/office/drawing/2014/chart" uri="{C3380CC4-5D6E-409C-BE32-E72D297353CC}">
              <c16:uniqueId val="{00000001-23FA-4F48-83E7-4723448EAED1}"/>
            </c:ext>
          </c:extLst>
        </c:ser>
        <c:ser>
          <c:idx val="2"/>
          <c:order val="2"/>
          <c:tx>
            <c:strRef>
              <c:f>'Lead Time Series'!$M$8</c:f>
              <c:strCache>
                <c:ptCount val="1"/>
                <c:pt idx="0">
                  <c:v>Mar</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Series'!$N$8:$Q$8</c15:sqref>
                  </c15:fullRef>
                </c:ext>
              </c:extLst>
              <c:f>'Lead Time Series'!$O$8:$Q$8</c:f>
            </c:numRef>
          </c:val>
          <c:extLst>
            <c:ext xmlns:c16="http://schemas.microsoft.com/office/drawing/2014/chart" uri="{C3380CC4-5D6E-409C-BE32-E72D297353CC}">
              <c16:uniqueId val="{00000002-23FA-4F48-83E7-4723448EAED1}"/>
            </c:ext>
          </c:extLst>
        </c:ser>
        <c:ser>
          <c:idx val="3"/>
          <c:order val="3"/>
          <c:tx>
            <c:strRef>
              <c:f>'Lead Time Series'!$M$9</c:f>
              <c:strCache>
                <c:ptCount val="1"/>
                <c:pt idx="0">
                  <c:v>Apr</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Series'!$N$9:$Q$9</c15:sqref>
                  </c15:fullRef>
                </c:ext>
              </c:extLst>
              <c:f>'Lead Time Series'!$O$9:$Q$9</c:f>
            </c:numRef>
          </c:val>
          <c:extLst>
            <c:ext xmlns:c16="http://schemas.microsoft.com/office/drawing/2014/chart" uri="{C3380CC4-5D6E-409C-BE32-E72D297353CC}">
              <c16:uniqueId val="{00000003-23FA-4F48-83E7-4723448EAED1}"/>
            </c:ext>
          </c:extLst>
        </c:ser>
        <c:ser>
          <c:idx val="4"/>
          <c:order val="4"/>
          <c:tx>
            <c:strRef>
              <c:f>'Lead Time Series'!$M$10</c:f>
              <c:strCache>
                <c:ptCount val="1"/>
                <c:pt idx="0">
                  <c:v>May</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Series'!$N$10:$Q$10</c15:sqref>
                  </c15:fullRef>
                </c:ext>
              </c:extLst>
              <c:f>'Lead Time Series'!$O$10:$Q$10</c:f>
            </c:numRef>
          </c:val>
          <c:extLst>
            <c:ext xmlns:c16="http://schemas.microsoft.com/office/drawing/2014/chart" uri="{C3380CC4-5D6E-409C-BE32-E72D297353CC}">
              <c16:uniqueId val="{00000004-23FA-4F48-83E7-4723448EAED1}"/>
            </c:ext>
          </c:extLst>
        </c:ser>
        <c:ser>
          <c:idx val="5"/>
          <c:order val="5"/>
          <c:tx>
            <c:strRef>
              <c:f>'Lead Time Series'!$M$11</c:f>
              <c:strCache>
                <c:ptCount val="1"/>
                <c:pt idx="0">
                  <c:v>Jun</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Series'!$N$11:$Q$11</c15:sqref>
                  </c15:fullRef>
                </c:ext>
              </c:extLst>
              <c:f>'Lead Time Series'!$O$11:$Q$11</c:f>
            </c:numRef>
          </c:val>
          <c:extLst>
            <c:ext xmlns:c16="http://schemas.microsoft.com/office/drawing/2014/chart" uri="{C3380CC4-5D6E-409C-BE32-E72D297353CC}">
              <c16:uniqueId val="{00000005-23FA-4F48-83E7-4723448EAED1}"/>
            </c:ext>
          </c:extLst>
        </c:ser>
        <c:ser>
          <c:idx val="6"/>
          <c:order val="6"/>
          <c:tx>
            <c:strRef>
              <c:f>'Lead Time Series'!$M$12</c:f>
              <c:strCache>
                <c:ptCount val="1"/>
                <c:pt idx="0">
                  <c:v>Jul</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Series'!$N$12:$Q$12</c15:sqref>
                  </c15:fullRef>
                </c:ext>
              </c:extLst>
              <c:f>'Lead Time Series'!$O$12:$Q$12</c:f>
            </c:numRef>
          </c:val>
          <c:extLst>
            <c:ext xmlns:c16="http://schemas.microsoft.com/office/drawing/2014/chart" uri="{C3380CC4-5D6E-409C-BE32-E72D297353CC}">
              <c16:uniqueId val="{00000006-23FA-4F48-83E7-4723448EAED1}"/>
            </c:ext>
          </c:extLst>
        </c:ser>
        <c:ser>
          <c:idx val="7"/>
          <c:order val="7"/>
          <c:tx>
            <c:strRef>
              <c:f>'Lead Time Series'!$M$13</c:f>
              <c:strCache>
                <c:ptCount val="1"/>
                <c:pt idx="0">
                  <c:v>Aug</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Series'!$N$13:$Q$13</c15:sqref>
                  </c15:fullRef>
                </c:ext>
              </c:extLst>
              <c:f>'Lead Time Series'!$O$13:$Q$13</c:f>
            </c:numRef>
          </c:val>
          <c:extLst>
            <c:ext xmlns:c16="http://schemas.microsoft.com/office/drawing/2014/chart" uri="{C3380CC4-5D6E-409C-BE32-E72D297353CC}">
              <c16:uniqueId val="{00000007-23FA-4F48-83E7-4723448EAED1}"/>
            </c:ext>
          </c:extLst>
        </c:ser>
        <c:ser>
          <c:idx val="8"/>
          <c:order val="8"/>
          <c:tx>
            <c:strRef>
              <c:f>'Lead Time Series'!$M$14</c:f>
              <c:strCache>
                <c:ptCount val="1"/>
                <c:pt idx="0">
                  <c:v>Sep</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B67B-46C0-B631-FE4D17CAF6E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B67B-46C0-B631-FE4D17CAF6E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B67B-46C0-B631-FE4D17CAF6E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Series'!$N$14:$Q$14</c15:sqref>
                  </c15:fullRef>
                </c:ext>
              </c:extLst>
              <c:f>'Lead Time Series'!$O$14:$Q$14</c:f>
            </c:numRef>
          </c:val>
          <c:extLst>
            <c:ext xmlns:c15="http://schemas.microsoft.com/office/drawing/2012/chart" uri="{02D57815-91ED-43cb-92C2-25804820EDAC}">
              <c15:categoryFilterExceptions/>
            </c:ext>
            <c:ext xmlns:c16="http://schemas.microsoft.com/office/drawing/2014/chart" uri="{C3380CC4-5D6E-409C-BE32-E72D297353CC}">
              <c16:uniqueId val="{00000008-23FA-4F48-83E7-4723448EAED1}"/>
            </c:ext>
          </c:extLst>
        </c:ser>
        <c:ser>
          <c:idx val="9"/>
          <c:order val="9"/>
          <c:tx>
            <c:strRef>
              <c:f>'Lead Time Series'!$M$15</c:f>
              <c:strCache>
                <c:ptCount val="1"/>
                <c:pt idx="0">
                  <c:v>Oct</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87BB-4D97-A61F-1B4780457C43}"/>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7BB-4D97-A61F-1B4780457C43}"/>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87BB-4D97-A61F-1B4780457C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Series'!$N$15:$Q$15</c15:sqref>
                  </c15:fullRef>
                </c:ext>
              </c:extLst>
              <c:f>'Lead Time Series'!$O$15:$Q$15</c:f>
            </c:numRef>
          </c:val>
          <c:extLst>
            <c:ext xmlns:c15="http://schemas.microsoft.com/office/drawing/2012/chart" uri="{02D57815-91ED-43cb-92C2-25804820EDAC}">
              <c15:categoryFilterExceptions/>
            </c:ext>
            <c:ext xmlns:c16="http://schemas.microsoft.com/office/drawing/2014/chart" uri="{C3380CC4-5D6E-409C-BE32-E72D297353CC}">
              <c16:uniqueId val="{00000009-23FA-4F48-83E7-4723448EAED1}"/>
            </c:ext>
          </c:extLst>
        </c:ser>
        <c:ser>
          <c:idx val="10"/>
          <c:order val="10"/>
          <c:tx>
            <c:strRef>
              <c:f>'Lead Time Series'!$M$16</c:f>
              <c:strCache>
                <c:ptCount val="1"/>
                <c:pt idx="0">
                  <c:v>Nov</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47D8-429A-B4FD-C6EB6AFB21B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47D8-429A-B4FD-C6EB6AFB21B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47D8-429A-B4FD-C6EB6AFB21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Avg lead time - 1 shifts</c:v>
                </c:pt>
                <c:pt idx="1">
                  <c:v>HT Lots-Total received</c:v>
                </c:pt>
                <c:pt idx="2">
                  <c:v>Avg GRN booked per day</c:v>
                </c:pt>
              </c:strCache>
            </c:strRef>
          </c:cat>
          <c:val>
            <c:numRef>
              <c:extLst>
                <c:ext xmlns:c15="http://schemas.microsoft.com/office/drawing/2012/chart" uri="{02D57815-91ED-43cb-92C2-25804820EDAC}">
                  <c15:fullRef>
                    <c15:sqref>'Lead Time Series'!$N$16:$Q$16</c15:sqref>
                  </c15:fullRef>
                </c:ext>
              </c:extLst>
              <c:f>'Lead Time Series'!$O$16:$Q$16</c:f>
              <c:numCache>
                <c:formatCode>[h]:mm:ss</c:formatCode>
                <c:ptCount val="3"/>
                <c:pt idx="0">
                  <c:v>0.63210648148148152</c:v>
                </c:pt>
                <c:pt idx="1" formatCode="0">
                  <c:v>558</c:v>
                </c:pt>
                <c:pt idx="2" formatCode="0">
                  <c:v>58.46153846153846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A-23FA-4F48-83E7-4723448EAED1}"/>
            </c:ext>
          </c:extLst>
        </c:ser>
        <c:ser>
          <c:idx val="11"/>
          <c:order val="11"/>
          <c:tx>
            <c:strRef>
              <c:f>'Lead Time Series'!$M$17</c:f>
              <c:strCache>
                <c:ptCount val="1"/>
                <c:pt idx="0">
                  <c:v>Dec</c:v>
                </c:pt>
              </c:strCache>
            </c:strRef>
          </c:tx>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'Lead Time Series'!$N$5:$Q$5</c15:sqref>
                  </c15:fullRef>
                </c:ext>
              </c:extLst>
              <c:f>'Lead Time Series'!$O$5:$Q$5</c:f>
              <c:strCache>
                <c:ptCount val="3"/>
                <c:pt idx="0">
                  <c:v>Working days</c:v>
                </c:pt>
                <c:pt idx="1">
                  <c:v>Avg lead time - 1 shifts</c:v>
                </c:pt>
                <c:pt idx="2">
                  <c:v>HT Lots-Total received</c:v>
                </c:pt>
                <c:pt idx="3">
                  <c:v>Avg GRN booked per day</c:v>
                </c:pt>
              </c:strCache>
            </c:strRef>
          </c:cat>
          <c:val>
            <c:numRef>
              <c:extLst>
                <c:ext xmlns:c15="http://schemas.microsoft.com/office/drawing/2012/chart" uri="{02D57815-91ED-43cb-92C2-25804820EDAC}">
                  <c15:fullRef>
                    <c15:sqref>'Lead Time Series'!$N$17:$Q$17</c15:sqref>
                  </c15:fullRef>
                </c:ext>
              </c:extLst>
              <c:f>'Lead Time Series'!$O$17:$Q$17</c:f>
            </c:numRef>
          </c:val>
          <c:extLst>
            <c:ext xmlns:c16="http://schemas.microsoft.com/office/drawing/2014/chart" uri="{C3380CC4-5D6E-409C-BE32-E72D297353CC}">
              <c16:uniqueId val="{0000000B-23FA-4F48-83E7-4723448EAED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840762489434583E-2"/>
          <c:y val="3.7544317655480233E-2"/>
          <c:w val="0.75547355309399888"/>
          <c:h val="0.95343186379777389"/>
        </c:manualLayout>
      </c:layout>
      <c:doughnutChart>
        <c:varyColors val="1"/>
        <c:ser>
          <c:idx val="0"/>
          <c:order val="0"/>
          <c:dPt>
            <c:idx val="0"/>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8100000" scaled="1"/>
                <a:tileRect/>
              </a:gradFill>
              <a:ln w="28575"/>
            </c:spPr>
            <c:extLst>
              <c:ext xmlns:c16="http://schemas.microsoft.com/office/drawing/2014/chart" uri="{C3380CC4-5D6E-409C-BE32-E72D297353CC}">
                <c16:uniqueId val="{00000001-0322-4180-9AEE-4C1956C9B35F}"/>
              </c:ext>
            </c:extLst>
          </c:dPt>
          <c:dPt>
            <c:idx val="1"/>
            <c:bubble3D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c:spPr>
            <c:extLst>
              <c:ext xmlns:c16="http://schemas.microsoft.com/office/drawing/2014/chart" uri="{C3380CC4-5D6E-409C-BE32-E72D297353CC}">
                <c16:uniqueId val="{00000003-0322-4180-9AEE-4C1956C9B35F}"/>
              </c:ext>
            </c:extLst>
          </c:dPt>
          <c:dPt>
            <c:idx val="2"/>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8100000" scaled="1"/>
                <a:tileRect/>
              </a:gradFill>
            </c:spPr>
            <c:extLst>
              <c:ext xmlns:c16="http://schemas.microsoft.com/office/drawing/2014/chart" uri="{C3380CC4-5D6E-409C-BE32-E72D297353CC}">
                <c16:uniqueId val="{00000005-0322-4180-9AEE-4C1956C9B35F}"/>
              </c:ext>
            </c:extLst>
          </c:dPt>
          <c:dPt>
            <c:idx val="3"/>
            <c:bubble3D val="0"/>
            <c:spPr>
              <a:gradFill flip="none" rotWithShape="1">
                <a:gsLst>
                  <a:gs pos="0">
                    <a:srgbClr val="92D050">
                      <a:shade val="30000"/>
                      <a:satMod val="115000"/>
                    </a:srgbClr>
                  </a:gs>
                  <a:gs pos="50000">
                    <a:srgbClr val="92D050">
                      <a:shade val="67500"/>
                      <a:satMod val="115000"/>
                    </a:srgbClr>
                  </a:gs>
                  <a:gs pos="100000">
                    <a:srgbClr val="92D050">
                      <a:shade val="100000"/>
                      <a:satMod val="115000"/>
                    </a:srgbClr>
                  </a:gs>
                </a:gsLst>
                <a:lin ang="8100000" scaled="1"/>
                <a:tileRect/>
              </a:gradFill>
            </c:spPr>
            <c:extLst>
              <c:ext xmlns:c16="http://schemas.microsoft.com/office/drawing/2014/chart" uri="{C3380CC4-5D6E-409C-BE32-E72D297353CC}">
                <c16:uniqueId val="{00000007-0322-4180-9AEE-4C1956C9B35F}"/>
              </c:ext>
            </c:extLst>
          </c:dPt>
          <c:dPt>
            <c:idx val="4"/>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lin ang="8100000" scaled="1"/>
                <a:tileRect/>
              </a:gradFill>
            </c:spPr>
            <c:extLst>
              <c:ext xmlns:c16="http://schemas.microsoft.com/office/drawing/2014/chart" uri="{C3380CC4-5D6E-409C-BE32-E72D297353CC}">
                <c16:uniqueId val="{00000009-0322-4180-9AEE-4C1956C9B35F}"/>
              </c:ext>
            </c:extLst>
          </c:dPt>
          <c:dPt>
            <c:idx val="5"/>
            <c:bubble3D val="0"/>
            <c:spPr>
              <a:noFill/>
              <a:ln>
                <a:noFill/>
              </a:ln>
            </c:spPr>
            <c:extLst>
              <c:ext xmlns:c16="http://schemas.microsoft.com/office/drawing/2014/chart" uri="{C3380CC4-5D6E-409C-BE32-E72D297353CC}">
                <c16:uniqueId val="{0000000B-0322-4180-9AEE-4C1956C9B35F}"/>
              </c:ext>
            </c:extLst>
          </c:dPt>
          <c:val>
            <c:numLit>
              <c:formatCode>General</c:formatCode>
              <c:ptCount val="6"/>
              <c:pt idx="0">
                <c:v>1</c:v>
              </c:pt>
              <c:pt idx="1">
                <c:v>1</c:v>
              </c:pt>
              <c:pt idx="2">
                <c:v>1</c:v>
              </c:pt>
              <c:pt idx="3">
                <c:v>1</c:v>
              </c:pt>
              <c:pt idx="4">
                <c:v>1</c:v>
              </c:pt>
              <c:pt idx="5">
                <c:v>5</c:v>
              </c:pt>
            </c:numLit>
          </c:val>
          <c:extLst>
            <c:ext xmlns:c16="http://schemas.microsoft.com/office/drawing/2014/chart" uri="{C3380CC4-5D6E-409C-BE32-E72D297353CC}">
              <c16:uniqueId val="{0000000C-0322-4180-9AEE-4C1956C9B35F}"/>
            </c:ext>
          </c:extLst>
        </c:ser>
        <c:dLbls>
          <c:showLegendKey val="0"/>
          <c:showVal val="0"/>
          <c:showCatName val="0"/>
          <c:showSerName val="0"/>
          <c:showPercent val="0"/>
          <c:showBubbleSize val="0"/>
          <c:showLeaderLines val="1"/>
        </c:dLbls>
        <c:firstSliceAng val="270"/>
        <c:holeSize val="49"/>
      </c:doughnutChart>
      <c:pieChart>
        <c:varyColors val="1"/>
        <c:ser>
          <c:idx val="1"/>
          <c:order val="1"/>
          <c:spPr>
            <a:ln>
              <a:noFill/>
            </a:ln>
          </c:spPr>
          <c:dPt>
            <c:idx val="0"/>
            <c:bubble3D val="0"/>
            <c:explosion val="11"/>
            <c:spPr>
              <a:noFill/>
              <a:ln>
                <a:noFill/>
              </a:ln>
            </c:spPr>
            <c:extLst>
              <c:ext xmlns:c16="http://schemas.microsoft.com/office/drawing/2014/chart" uri="{C3380CC4-5D6E-409C-BE32-E72D297353CC}">
                <c16:uniqueId val="{0000000E-0322-4180-9AEE-4C1956C9B35F}"/>
              </c:ext>
            </c:extLst>
          </c:dPt>
          <c:dPt>
            <c:idx val="1"/>
            <c:bubble3D val="0"/>
            <c:spPr>
              <a:solidFill>
                <a:sysClr val="windowText" lastClr="000000"/>
              </a:solidFill>
              <a:ln>
                <a:noFill/>
              </a:ln>
            </c:spPr>
            <c:extLst>
              <c:ext xmlns:c16="http://schemas.microsoft.com/office/drawing/2014/chart" uri="{C3380CC4-5D6E-409C-BE32-E72D297353CC}">
                <c16:uniqueId val="{00000010-0322-4180-9AEE-4C1956C9B35F}"/>
              </c:ext>
            </c:extLst>
          </c:dPt>
          <c:dPt>
            <c:idx val="2"/>
            <c:bubble3D val="0"/>
            <c:spPr>
              <a:noFill/>
              <a:ln>
                <a:noFill/>
              </a:ln>
            </c:spPr>
            <c:extLst>
              <c:ext xmlns:c16="http://schemas.microsoft.com/office/drawing/2014/chart" uri="{C3380CC4-5D6E-409C-BE32-E72D297353CC}">
                <c16:uniqueId val="{00000012-0322-4180-9AEE-4C1956C9B35F}"/>
              </c:ext>
            </c:extLst>
          </c:dPt>
          <c:val>
            <c:numRef>
              <c:f>'8D Score'!$C$5:$E$5</c:f>
              <c:numCache>
                <c:formatCode>General</c:formatCode>
                <c:ptCount val="3"/>
                <c:pt idx="0">
                  <c:v>35</c:v>
                </c:pt>
                <c:pt idx="1">
                  <c:v>1</c:v>
                </c:pt>
                <c:pt idx="2">
                  <c:v>164</c:v>
                </c:pt>
              </c:numCache>
            </c:numRef>
          </c:val>
          <c:extLst>
            <c:ext xmlns:c16="http://schemas.microsoft.com/office/drawing/2014/chart" uri="{C3380CC4-5D6E-409C-BE32-E72D297353CC}">
              <c16:uniqueId val="{00000013-0322-4180-9AEE-4C1956C9B35F}"/>
            </c:ext>
          </c:extLst>
        </c:ser>
        <c:dLbls>
          <c:showLegendKey val="0"/>
          <c:showVal val="0"/>
          <c:showCatName val="0"/>
          <c:showSerName val="0"/>
          <c:showPercent val="0"/>
          <c:showBubbleSize val="0"/>
          <c:showLeaderLines val="1"/>
        </c:dLbls>
        <c:firstSliceAng val="270"/>
      </c:pieChart>
    </c:plotArea>
    <c:legend>
      <c:legendPos val="r"/>
      <c:overlay val="0"/>
      <c:txPr>
        <a:bodyPr/>
        <a:lstStyle/>
        <a:p>
          <a:pPr rtl="0">
            <a:defRPr/>
          </a:pPr>
          <a:endParaRPr lang="en-US"/>
        </a:p>
      </c:txPr>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333333"/>
                </a:solidFill>
                <a:latin typeface="Calibri"/>
                <a:ea typeface="Calibri"/>
                <a:cs typeface="Calibri"/>
              </a:defRPr>
            </a:pPr>
            <a:r>
              <a:rPr lang="en-US"/>
              <a:t>No. of incidences YTD June'19)</a:t>
            </a:r>
          </a:p>
        </c:rich>
      </c:tx>
      <c:layout>
        <c:manualLayout>
          <c:xMode val="edge"/>
          <c:yMode val="edge"/>
          <c:x val="0.20059905887322951"/>
          <c:y val="7.3670326270191835E-2"/>
        </c:manualLayout>
      </c:layout>
      <c:overlay val="0"/>
      <c:spPr>
        <a:noFill/>
        <a:ln w="25400">
          <a:noFill/>
        </a:ln>
      </c:spPr>
    </c:title>
    <c:autoTitleDeleted val="0"/>
    <c:view3D>
      <c:rotX val="55"/>
      <c:rotY val="359"/>
      <c:rAngAx val="0"/>
    </c:view3D>
    <c:floor>
      <c:thickness val="0"/>
    </c:floor>
    <c:sideWall>
      <c:thickness val="0"/>
      <c:spPr>
        <a:noFill/>
        <a:ln w="25400">
          <a:noFill/>
        </a:ln>
      </c:spPr>
    </c:sideWall>
    <c:backWall>
      <c:thickness val="0"/>
      <c:spPr>
        <a:noFill/>
        <a:ln w="25400">
          <a:noFill/>
        </a:ln>
      </c:spPr>
    </c:backWall>
    <c:plotArea>
      <c:layout/>
      <c:pie3DChart>
        <c:varyColors val="1"/>
        <c:dLbls>
          <c:showLegendKey val="0"/>
          <c:showVal val="0"/>
          <c:showCatName val="0"/>
          <c:showSerName val="0"/>
          <c:showPercent val="0"/>
          <c:showBubbleSize val="0"/>
          <c:showLeaderLines val="0"/>
        </c:dLbls>
      </c:pie3DChart>
      <c:spPr>
        <a:solidFill>
          <a:schemeClr val="bg1"/>
        </a:solidFill>
        <a:ln cap="flat">
          <a:noFill/>
          <a:bevel/>
        </a:ln>
        <a:scene3d>
          <a:camera prst="orthographicFront"/>
          <a:lightRig rig="threePt" dir="t"/>
        </a:scene3d>
        <a:sp3d/>
      </c:spPr>
    </c:plotArea>
    <c:legend>
      <c:legendPos val="r"/>
      <c:layout>
        <c:manualLayout>
          <c:xMode val="edge"/>
          <c:yMode val="edge"/>
          <c:x val="0.67862535253138068"/>
          <c:y val="0.70066603717218279"/>
          <c:w val="0.20388002392370808"/>
          <c:h val="0.15314354326313337"/>
        </c:manualLayout>
      </c:layout>
      <c:overlay val="0"/>
      <c:spPr>
        <a:noFill/>
        <a:ln w="25400">
          <a:noFill/>
        </a:ln>
      </c:spPr>
      <c:txPr>
        <a:bodyPr/>
        <a:lstStyle/>
        <a:p>
          <a:pPr>
            <a:defRPr sz="1350" b="0" i="0" u="none" strike="noStrike" baseline="0">
              <a:solidFill>
                <a:srgbClr val="333333"/>
              </a:solidFill>
              <a:latin typeface="Calibri"/>
              <a:ea typeface="Calibri"/>
              <a:cs typeface="Calibri"/>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!PivotTable9</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latin typeface="+mn-lt"/>
              </a:rPr>
              <a:t>Department</a:t>
            </a:r>
            <a:r>
              <a:rPr lang="en-US" sz="1600" baseline="0">
                <a:latin typeface="+mn-lt"/>
              </a:rPr>
              <a:t> wise analysis</a:t>
            </a:r>
            <a:endParaRPr lang="en-US" sz="1600">
              <a:latin typeface="+mn-lt"/>
            </a:endParaRPr>
          </a:p>
        </c:rich>
      </c:tx>
      <c:layout>
        <c:manualLayout>
          <c:xMode val="edge"/>
          <c:yMode val="edge"/>
          <c:x val="0.32365454737482025"/>
          <c:y val="3.76122934909012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06336855927929E-2"/>
          <c:y val="0.16142599824812234"/>
          <c:w val="0.90249368640313066"/>
          <c:h val="0.63804980925369736"/>
        </c:manualLayout>
      </c:layout>
      <c:barChart>
        <c:barDir val="col"/>
        <c:grouping val="clustered"/>
        <c:varyColors val="0"/>
        <c:ser>
          <c:idx val="0"/>
          <c:order val="0"/>
          <c:tx>
            <c:strRef>
              <c:f>'Analysis Sheet '!$C$28:$C$29</c:f>
              <c:strCache>
                <c:ptCount val="1"/>
                <c:pt idx="0">
                  <c:v>Q2-RM001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 '!$B$30:$B$31</c:f>
              <c:strCache>
                <c:ptCount val="1"/>
                <c:pt idx="0">
                  <c:v>Jan</c:v>
                </c:pt>
              </c:strCache>
            </c:strRef>
          </c:cat>
          <c:val>
            <c:numRef>
              <c:f>'Analysis Sheet '!$C$30:$C$31</c:f>
              <c:numCache>
                <c:formatCode>General</c:formatCode>
                <c:ptCount val="1"/>
                <c:pt idx="0">
                  <c:v>1</c:v>
                </c:pt>
              </c:numCache>
            </c:numRef>
          </c:val>
          <c:extLst>
            <c:ext xmlns:c16="http://schemas.microsoft.com/office/drawing/2014/chart" uri="{C3380CC4-5D6E-409C-BE32-E72D297353CC}">
              <c16:uniqueId val="{00000000-865D-4B3D-8C9F-750EA0847444}"/>
            </c:ext>
          </c:extLst>
        </c:ser>
        <c:dLbls>
          <c:dLblPos val="outEnd"/>
          <c:showLegendKey val="0"/>
          <c:showVal val="1"/>
          <c:showCatName val="0"/>
          <c:showSerName val="0"/>
          <c:showPercent val="0"/>
          <c:showBubbleSize val="0"/>
        </c:dLbls>
        <c:gapWidth val="219"/>
        <c:overlap val="-27"/>
        <c:axId val="553864496"/>
        <c:axId val="553868432"/>
        <c:extLst/>
      </c:barChart>
      <c:catAx>
        <c:axId val="55386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68432"/>
        <c:crosses val="autoZero"/>
        <c:auto val="1"/>
        <c:lblAlgn val="ctr"/>
        <c:lblOffset val="100"/>
        <c:noMultiLvlLbl val="0"/>
      </c:catAx>
      <c:valAx>
        <c:axId val="553868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5386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!PivotTable4</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48041878645936248"/>
          <c:y val="4.6508380852807285E-2"/>
          <c:w val="0.45149006177263978"/>
          <c:h val="0.81176562727509383"/>
        </c:manualLayout>
      </c:layout>
      <c:barChart>
        <c:barDir val="bar"/>
        <c:grouping val="clustered"/>
        <c:varyColors val="0"/>
        <c:ser>
          <c:idx val="0"/>
          <c:order val="0"/>
          <c:tx>
            <c:strRef>
              <c:f>'Analysis Sheet '!$W$33:$W$34</c:f>
              <c:strCache>
                <c:ptCount val="1"/>
                <c:pt idx="0">
                  <c:v>Q2-RM001</c:v>
                </c:pt>
              </c:strCache>
            </c:strRef>
          </c:tx>
          <c:spPr>
            <a:solidFill>
              <a:schemeClr val="accent1"/>
            </a:solidFill>
            <a:ln>
              <a:noFill/>
            </a:ln>
            <a:effectLst/>
          </c:spPr>
          <c:invertIfNegative val="0"/>
          <c:cat>
            <c:strRef>
              <c:f>'Analysis Sheet '!$V$35:$V$36</c:f>
              <c:strCache>
                <c:ptCount val="1"/>
                <c:pt idx="0">
                  <c:v>FER</c:v>
                </c:pt>
              </c:strCache>
            </c:strRef>
          </c:cat>
          <c:val>
            <c:numRef>
              <c:f>'Analysis Sheet '!$W$35:$W$36</c:f>
              <c:numCache>
                <c:formatCode>General</c:formatCode>
                <c:ptCount val="1"/>
                <c:pt idx="0">
                  <c:v>1</c:v>
                </c:pt>
              </c:numCache>
            </c:numRef>
          </c:val>
          <c:extLst>
            <c:ext xmlns:c16="http://schemas.microsoft.com/office/drawing/2014/chart" uri="{C3380CC4-5D6E-409C-BE32-E72D297353CC}">
              <c16:uniqueId val="{00000001-76B8-4C92-8459-34EAD8C4AF8F}"/>
            </c:ext>
          </c:extLst>
        </c:ser>
        <c:dLbls>
          <c:showLegendKey val="0"/>
          <c:showVal val="0"/>
          <c:showCatName val="0"/>
          <c:showSerName val="0"/>
          <c:showPercent val="0"/>
          <c:showBubbleSize val="0"/>
        </c:dLbls>
        <c:gapWidth val="182"/>
        <c:axId val="698493128"/>
        <c:axId val="698495424"/>
      </c:barChart>
      <c:catAx>
        <c:axId val="698493128"/>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Vendor</a:t>
                </a:r>
                <a:r>
                  <a:rPr lang="en-US" sz="1100" baseline="0"/>
                  <a:t> Name</a:t>
                </a:r>
                <a:endParaRPr lang="en-US" sz="1100"/>
              </a:p>
            </c:rich>
          </c:tx>
          <c:layout>
            <c:manualLayout>
              <c:xMode val="edge"/>
              <c:yMode val="edge"/>
              <c:x val="3.2669459667716283E-2"/>
              <c:y val="0.2836344362620731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495424"/>
        <c:crosses val="autoZero"/>
        <c:auto val="1"/>
        <c:lblAlgn val="ctr"/>
        <c:lblOffset val="100"/>
        <c:noMultiLvlLbl val="0"/>
      </c:catAx>
      <c:valAx>
        <c:axId val="6984954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of Incidences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493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 Sheet '!$C$50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FC-46F5-867A-0B6F2808D49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FC-46F5-867A-0B6F2808D49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3FC-46F5-867A-0B6F2808D49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3FC-46F5-867A-0B6F2808D496}"/>
              </c:ext>
            </c:extLst>
          </c:dPt>
          <c:cat>
            <c:strRef>
              <c:f>'Analysis Sheet '!$B$51:$B$52</c:f>
              <c:strCache>
                <c:ptCount val="1"/>
                <c:pt idx="0">
                  <c:v>MFN2</c:v>
                </c:pt>
              </c:strCache>
            </c:strRef>
          </c:cat>
          <c:val>
            <c:numRef>
              <c:f>'Analysis Sheet '!$C$51:$C$52</c:f>
              <c:numCache>
                <c:formatCode>General</c:formatCode>
                <c:ptCount val="1"/>
                <c:pt idx="0">
                  <c:v>1</c:v>
                </c:pt>
              </c:numCache>
            </c:numRef>
          </c:val>
          <c:extLst>
            <c:ext xmlns:c16="http://schemas.microsoft.com/office/drawing/2014/chart" uri="{C3380CC4-5D6E-409C-BE32-E72D297353CC}">
              <c16:uniqueId val="{00000000-934A-4E08-BDC7-899B6F10BC9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Sheet '!$C$5:$C$6</c:f>
              <c:strCache>
                <c:ptCount val="1"/>
                <c:pt idx="0">
                  <c:v>Q2-RM001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 '!$B$7:$B$8</c:f>
              <c:strCache>
                <c:ptCount val="1"/>
                <c:pt idx="0">
                  <c:v>Jan</c:v>
                </c:pt>
              </c:strCache>
            </c:strRef>
          </c:cat>
          <c:val>
            <c:numRef>
              <c:f>'Analysis Sheet '!$C$7:$C$8</c:f>
              <c:numCache>
                <c:formatCode>General</c:formatCode>
                <c:ptCount val="1"/>
                <c:pt idx="0">
                  <c:v>1</c:v>
                </c:pt>
              </c:numCache>
            </c:numRef>
          </c:val>
          <c:extLst>
            <c:ext xmlns:c16="http://schemas.microsoft.com/office/drawing/2014/chart" uri="{C3380CC4-5D6E-409C-BE32-E72D297353CC}">
              <c16:uniqueId val="{00000000-F073-44E9-B190-452743CF524D}"/>
            </c:ext>
          </c:extLst>
        </c:ser>
        <c:dLbls>
          <c:dLblPos val="outEnd"/>
          <c:showLegendKey val="0"/>
          <c:showVal val="1"/>
          <c:showCatName val="0"/>
          <c:showSerName val="0"/>
          <c:showPercent val="0"/>
          <c:showBubbleSize val="0"/>
        </c:dLbls>
        <c:gapWidth val="219"/>
        <c:overlap val="-27"/>
        <c:axId val="580182248"/>
        <c:axId val="577523064"/>
      </c:barChart>
      <c:catAx>
        <c:axId val="5801822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523064"/>
        <c:crosses val="autoZero"/>
        <c:auto val="1"/>
        <c:lblAlgn val="ctr"/>
        <c:lblOffset val="100"/>
        <c:noMultiLvlLbl val="0"/>
      </c:catAx>
      <c:valAx>
        <c:axId val="57752306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182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[8D PK 2020.xlsx]Analysis Sheet !PivotTable4</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'Analysis Sheet '!$W$33:$W$34</c:f>
              <c:strCache>
                <c:ptCount val="1"/>
                <c:pt idx="0">
                  <c:v>Q2-RM001</c:v>
                </c:pt>
              </c:strCache>
            </c:strRef>
          </c:tx>
          <c:spPr>
            <a:solidFill>
              <a:schemeClr val="accent1"/>
            </a:solidFill>
            <a:ln>
              <a:noFill/>
            </a:ln>
            <a:effectLst/>
          </c:spPr>
          <c:invertIfNegative val="0"/>
          <c:cat>
            <c:strRef>
              <c:f>'Analysis Sheet '!$V$35:$V$36</c:f>
              <c:strCache>
                <c:ptCount val="1"/>
                <c:pt idx="0">
                  <c:v>FER</c:v>
                </c:pt>
              </c:strCache>
            </c:strRef>
          </c:cat>
          <c:val>
            <c:numRef>
              <c:f>'Analysis Sheet '!$W$35:$W$36</c:f>
              <c:numCache>
                <c:formatCode>General</c:formatCode>
                <c:ptCount val="1"/>
                <c:pt idx="0">
                  <c:v>1</c:v>
                </c:pt>
              </c:numCache>
            </c:numRef>
          </c:val>
          <c:extLst>
            <c:ext xmlns:c16="http://schemas.microsoft.com/office/drawing/2014/chart" uri="{C3380CC4-5D6E-409C-BE32-E72D297353CC}">
              <c16:uniqueId val="{00000000-6789-4466-A5EC-19A636454491}"/>
            </c:ext>
          </c:extLst>
        </c:ser>
        <c:dLbls>
          <c:showLegendKey val="0"/>
          <c:showVal val="0"/>
          <c:showCatName val="0"/>
          <c:showSerName val="0"/>
          <c:showPercent val="0"/>
          <c:showBubbleSize val="0"/>
        </c:dLbls>
        <c:gapWidth val="150"/>
        <c:overlap val="100"/>
        <c:axId val="522957784"/>
        <c:axId val="522959752"/>
      </c:barChart>
      <c:catAx>
        <c:axId val="52295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59752"/>
        <c:crosses val="autoZero"/>
        <c:auto val="1"/>
        <c:lblAlgn val="ctr"/>
        <c:lblOffset val="100"/>
        <c:noMultiLvlLbl val="0"/>
      </c:catAx>
      <c:valAx>
        <c:axId val="522959752"/>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957784"/>
        <c:crosses val="autoZero"/>
        <c:crossBetween val="between"/>
        <c:maj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Y$26" max="12" min="1" page="10" val="12"/>
</file>

<file path=xl/ctrlProps/ctrlProp2.xml><?xml version="1.0" encoding="utf-8"?>
<formControlPr xmlns="http://schemas.microsoft.com/office/spreadsheetml/2009/9/main" objectType="Spin" dx="26" fmlaLink="$Y$26" max="12" min="1" page="10" val="12"/>
</file>

<file path=xl/ctrlProps/ctrlProp3.xml><?xml version="1.0" encoding="utf-8"?>
<formControlPr xmlns="http://schemas.microsoft.com/office/spreadsheetml/2009/9/main" objectType="Spin" dx="26" fmlaLink="$Y$26" max="12" min="1" page="10" val="12"/>
</file>

<file path=xl/ctrlProps/ctrlProp4.xml><?xml version="1.0" encoding="utf-8"?>
<formControlPr xmlns="http://schemas.microsoft.com/office/spreadsheetml/2009/9/main" objectType="Spin" dx="26" fmlaLink="$F$1" max="2025" min="2015" page="10" val="2019"/>
</file>

<file path=xl/ctrlProps/ctrlProp5.xml><?xml version="1.0" encoding="utf-8"?>
<formControlPr xmlns="http://schemas.microsoft.com/office/spreadsheetml/2009/9/main" objectType="Spin" dx="26" fmlaLink="$B$26" max="12" page="10" val="6"/>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22860</xdr:colOff>
      <xdr:row>3</xdr:row>
      <xdr:rowOff>0</xdr:rowOff>
    </xdr:from>
    <xdr:to>
      <xdr:col>1</xdr:col>
      <xdr:colOff>45720</xdr:colOff>
      <xdr:row>3</xdr:row>
      <xdr:rowOff>0</xdr:rowOff>
    </xdr:to>
    <xdr:pic>
      <xdr:nvPicPr>
        <xdr:cNvPr id="29462630"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7700" y="2217420"/>
          <a:ext cx="2286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406544</xdr:colOff>
      <xdr:row>1</xdr:row>
      <xdr:rowOff>1877723</xdr:rowOff>
    </xdr:from>
    <xdr:to>
      <xdr:col>4</xdr:col>
      <xdr:colOff>119062</xdr:colOff>
      <xdr:row>1</xdr:row>
      <xdr:rowOff>3549361</xdr:rowOff>
    </xdr:to>
    <mc:AlternateContent xmlns:mc="http://schemas.openxmlformats.org/markup-compatibility/2006" xmlns:sle15="http://schemas.microsoft.com/office/drawing/2012/slicer">
      <mc:Choice Requires="sle15">
        <xdr:graphicFrame macro="">
          <xdr:nvGraphicFramePr>
            <xdr:cNvPr id="4" name="Complaint Type"/>
            <xdr:cNvGraphicFramePr/>
          </xdr:nvGraphicFramePr>
          <xdr:xfrm>
            <a:off x="0" y="0"/>
            <a:ext cx="0" cy="0"/>
          </xdr:xfrm>
          <a:graphic>
            <a:graphicData uri="http://schemas.microsoft.com/office/drawing/2010/slicer">
              <sle:slicer xmlns:sle="http://schemas.microsoft.com/office/drawing/2010/slicer" name="Complaint Type"/>
            </a:graphicData>
          </a:graphic>
        </xdr:graphicFrame>
      </mc:Choice>
      <mc:Fallback xmlns="">
        <xdr:sp macro="" textlink="">
          <xdr:nvSpPr>
            <xdr:cNvPr id="0" name=""/>
            <xdr:cNvSpPr>
              <a:spLocks noTextEdit="1"/>
            </xdr:cNvSpPr>
          </xdr:nvSpPr>
          <xdr:spPr>
            <a:xfrm>
              <a:off x="406544" y="2473036"/>
              <a:ext cx="5403706" cy="1671638"/>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347661</xdr:colOff>
      <xdr:row>1</xdr:row>
      <xdr:rowOff>119062</xdr:rowOff>
    </xdr:from>
    <xdr:to>
      <xdr:col>4</xdr:col>
      <xdr:colOff>190498</xdr:colOff>
      <xdr:row>1</xdr:row>
      <xdr:rowOff>1800225</xdr:rowOff>
    </xdr:to>
    <mc:AlternateContent xmlns:mc="http://schemas.openxmlformats.org/markup-compatibility/2006" xmlns:sle15="http://schemas.microsoft.com/office/drawing/2012/slicer">
      <mc:Choice Requires="sle15">
        <xdr:graphicFrame macro="">
          <xdr:nvGraphicFramePr>
            <xdr:cNvPr id="7"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47661" y="714375"/>
              <a:ext cx="5534025" cy="16811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18</xdr:col>
      <xdr:colOff>131185</xdr:colOff>
      <xdr:row>4</xdr:row>
      <xdr:rowOff>447328</xdr:rowOff>
    </xdr:from>
    <xdr:to>
      <xdr:col>30</xdr:col>
      <xdr:colOff>295362</xdr:colOff>
      <xdr:row>6</xdr:row>
      <xdr:rowOff>751175</xdr:rowOff>
    </xdr:to>
    <mc:AlternateContent xmlns:mc="http://schemas.openxmlformats.org/markup-compatibility/2006" xmlns:sle15="http://schemas.microsoft.com/office/drawing/2012/slicer">
      <mc:Choice Requires="sle15">
        <xdr:graphicFrame macro="">
          <xdr:nvGraphicFramePr>
            <xdr:cNvPr id="2" name="Complaint &#10;Month 1"/>
            <xdr:cNvGraphicFramePr>
              <a:graphicFrameLocks/>
            </xdr:cNvGraphicFramePr>
          </xdr:nvGraphicFramePr>
          <xdr:xfrm>
            <a:off x="0" y="0"/>
            <a:ext cx="0" cy="0"/>
          </xdr:xfrm>
          <a:graphic>
            <a:graphicData uri="http://schemas.microsoft.com/office/drawing/2010/slicer">
              <sle:slicer xmlns:sle="http://schemas.microsoft.com/office/drawing/2010/slicer" name="Complaint &#10;Month 1"/>
            </a:graphicData>
          </a:graphic>
        </xdr:graphicFrame>
      </mc:Choice>
      <mc:Fallback xmlns="">
        <xdr:sp macro="" textlink="">
          <xdr:nvSpPr>
            <xdr:cNvPr id="0" name=""/>
            <xdr:cNvSpPr>
              <a:spLocks noTextEdit="1"/>
            </xdr:cNvSpPr>
          </xdr:nvSpPr>
          <xdr:spPr>
            <a:xfrm>
              <a:off x="23517226" y="3815714"/>
              <a:ext cx="7307926" cy="206597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2935518</xdr:colOff>
      <xdr:row>1</xdr:row>
      <xdr:rowOff>907041</xdr:rowOff>
    </xdr:from>
    <xdr:to>
      <xdr:col>25</xdr:col>
      <xdr:colOff>450273</xdr:colOff>
      <xdr:row>4</xdr:row>
      <xdr:rowOff>179676</xdr:rowOff>
    </xdr:to>
    <mc:AlternateContent xmlns:mc="http://schemas.openxmlformats.org/markup-compatibility/2006" xmlns:sle15="http://schemas.microsoft.com/office/drawing/2012/slicer">
      <mc:Choice Requires="sle15">
        <xdr:graphicFrame macro="">
          <xdr:nvGraphicFramePr>
            <xdr:cNvPr id="3" name="Complaint type 1"/>
            <xdr:cNvGraphicFramePr/>
          </xdr:nvGraphicFramePr>
          <xdr:xfrm>
            <a:off x="0" y="0"/>
            <a:ext cx="0" cy="0"/>
          </xdr:xfrm>
          <a:graphic>
            <a:graphicData uri="http://schemas.microsoft.com/office/drawing/2010/slicer">
              <sle:slicer xmlns:sle="http://schemas.microsoft.com/office/drawing/2010/slicer" name="Complaint type 1"/>
            </a:graphicData>
          </a:graphic>
        </xdr:graphicFrame>
      </mc:Choice>
      <mc:Fallback xmlns="">
        <xdr:sp macro="" textlink="">
          <xdr:nvSpPr>
            <xdr:cNvPr id="0" name=""/>
            <xdr:cNvSpPr>
              <a:spLocks noTextEdit="1"/>
            </xdr:cNvSpPr>
          </xdr:nvSpPr>
          <xdr:spPr>
            <a:xfrm>
              <a:off x="23342831" y="1002291"/>
              <a:ext cx="4660669" cy="254577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848591</xdr:colOff>
      <xdr:row>9</xdr:row>
      <xdr:rowOff>86591</xdr:rowOff>
    </xdr:from>
    <xdr:to>
      <xdr:col>15</xdr:col>
      <xdr:colOff>710045</xdr:colOff>
      <xdr:row>26</xdr:row>
      <xdr:rowOff>86591</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9</xdr:row>
      <xdr:rowOff>86590</xdr:rowOff>
    </xdr:from>
    <xdr:to>
      <xdr:col>7</xdr:col>
      <xdr:colOff>796636</xdr:colOff>
      <xdr:row>23</xdr:row>
      <xdr:rowOff>0</xdr:rowOff>
    </xdr:to>
    <xdr:graphicFrame macro="">
      <xdr:nvGraphicFramePr>
        <xdr:cNvPr id="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36573</xdr:colOff>
      <xdr:row>23</xdr:row>
      <xdr:rowOff>2</xdr:rowOff>
    </xdr:from>
    <xdr:to>
      <xdr:col>7</xdr:col>
      <xdr:colOff>692726</xdr:colOff>
      <xdr:row>36</xdr:row>
      <xdr:rowOff>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558112</xdr:colOff>
      <xdr:row>27</xdr:row>
      <xdr:rowOff>5146</xdr:rowOff>
    </xdr:from>
    <xdr:ext cx="2485168" cy="357790"/>
    <xdr:sp macro="" textlink="">
      <xdr:nvSpPr>
        <xdr:cNvPr id="7" name="TextBox 6"/>
        <xdr:cNvSpPr txBox="1"/>
      </xdr:nvSpPr>
      <xdr:spPr>
        <a:xfrm>
          <a:off x="1143219" y="4930932"/>
          <a:ext cx="2485168" cy="357790"/>
        </a:xfrm>
        <a:prstGeom prst="rect">
          <a:avLst/>
        </a:prstGeom>
        <a:solidFill>
          <a:srgbClr val="FFFFFF">
            <a:alpha val="43922"/>
          </a:srgb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solidFill>
                <a:schemeClr val="tx1"/>
              </a:solidFill>
              <a:latin typeface="Times New Roman" panose="02020603050405020304" pitchFamily="18" charset="0"/>
              <a:cs typeface="Times New Roman" panose="02020603050405020304" pitchFamily="18" charset="0"/>
            </a:rPr>
            <a:t>Department Wise</a:t>
          </a:r>
          <a:r>
            <a:rPr lang="en-US" sz="1600" baseline="0">
              <a:solidFill>
                <a:schemeClr val="tx1"/>
              </a:solidFill>
              <a:latin typeface="Times New Roman" panose="02020603050405020304" pitchFamily="18" charset="0"/>
              <a:cs typeface="Times New Roman" panose="02020603050405020304" pitchFamily="18" charset="0"/>
            </a:rPr>
            <a:t> </a:t>
          </a:r>
          <a:r>
            <a:rPr lang="en-US" sz="1800" baseline="0">
              <a:solidFill>
                <a:schemeClr val="tx1"/>
              </a:solidFill>
              <a:latin typeface="Times New Roman" panose="02020603050405020304" pitchFamily="18" charset="0"/>
              <a:cs typeface="Times New Roman" panose="02020603050405020304" pitchFamily="18" charset="0"/>
            </a:rPr>
            <a:t>Analysis</a:t>
          </a:r>
          <a:endParaRPr lang="en-US" sz="1600">
            <a:solidFill>
              <a:schemeClr val="tx1"/>
            </a:solidFill>
            <a:latin typeface="Times New Roman" panose="02020603050405020304" pitchFamily="18" charset="0"/>
            <a:cs typeface="Times New Roman" panose="02020603050405020304" pitchFamily="18" charset="0"/>
          </a:endParaRPr>
        </a:p>
      </xdr:txBody>
    </xdr:sp>
    <xdr:clientData/>
  </xdr:oneCellAnchor>
  <xdr:oneCellAnchor>
    <xdr:from>
      <xdr:col>5</xdr:col>
      <xdr:colOff>22860</xdr:colOff>
      <xdr:row>17</xdr:row>
      <xdr:rowOff>137160</xdr:rowOff>
    </xdr:from>
    <xdr:ext cx="184731" cy="264560"/>
    <xdr:sp macro="" textlink="">
      <xdr:nvSpPr>
        <xdr:cNvPr id="10" name="TextBox 9"/>
        <xdr:cNvSpPr txBox="1"/>
      </xdr:nvSpPr>
      <xdr:spPr>
        <a:xfrm>
          <a:off x="2529840" y="32537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7</xdr:col>
      <xdr:colOff>710045</xdr:colOff>
      <xdr:row>21</xdr:row>
      <xdr:rowOff>259772</xdr:rowOff>
    </xdr:from>
    <xdr:to>
      <xdr:col>12</xdr:col>
      <xdr:colOff>17317</xdr:colOff>
      <xdr:row>35</xdr:row>
      <xdr:rowOff>115041</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524401</xdr:colOff>
      <xdr:row>2</xdr:row>
      <xdr:rowOff>46487</xdr:rowOff>
    </xdr:from>
    <xdr:to>
      <xdr:col>8</xdr:col>
      <xdr:colOff>433883</xdr:colOff>
      <xdr:row>7</xdr:row>
      <xdr:rowOff>69636</xdr:rowOff>
    </xdr:to>
    <mc:AlternateContent xmlns:mc="http://schemas.openxmlformats.org/markup-compatibility/2006" xmlns:a14="http://schemas.microsoft.com/office/drawing/2010/main">
      <mc:Choice Requires="a14">
        <xdr:graphicFrame macro="">
          <xdr:nvGraphicFramePr>
            <xdr:cNvPr id="9" name="CgrCode 2"/>
            <xdr:cNvGraphicFramePr/>
          </xdr:nvGraphicFramePr>
          <xdr:xfrm>
            <a:off x="0" y="0"/>
            <a:ext cx="0" cy="0"/>
          </xdr:xfrm>
          <a:graphic>
            <a:graphicData uri="http://schemas.microsoft.com/office/drawing/2010/slicer">
              <sle:slicer xmlns:sle="http://schemas.microsoft.com/office/drawing/2010/slicer" name="CgrCode 2"/>
            </a:graphicData>
          </a:graphic>
        </xdr:graphicFrame>
      </mc:Choice>
      <mc:Fallback xmlns="">
        <xdr:sp macro="" textlink="">
          <xdr:nvSpPr>
            <xdr:cNvPr id="0" name=""/>
            <xdr:cNvSpPr>
              <a:spLocks noTextEdit="1"/>
            </xdr:cNvSpPr>
          </xdr:nvSpPr>
          <xdr:spPr>
            <a:xfrm>
              <a:off x="3449937" y="781273"/>
              <a:ext cx="2677918" cy="839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4483</xdr:colOff>
      <xdr:row>2</xdr:row>
      <xdr:rowOff>44629</xdr:rowOff>
    </xdr:from>
    <xdr:to>
      <xdr:col>5</xdr:col>
      <xdr:colOff>1046790</xdr:colOff>
      <xdr:row>7</xdr:row>
      <xdr:rowOff>56029</xdr:rowOff>
    </xdr:to>
    <mc:AlternateContent xmlns:mc="http://schemas.openxmlformats.org/markup-compatibility/2006" xmlns:a14="http://schemas.microsoft.com/office/drawing/2010/main">
      <mc:Choice Requires="a14">
        <xdr:graphicFrame macro="">
          <xdr:nvGraphicFramePr>
            <xdr:cNvPr id="12" name="Reported by - VS "/>
            <xdr:cNvGraphicFramePr>
              <a:graphicFrameLocks/>
            </xdr:cNvGraphicFramePr>
          </xdr:nvGraphicFramePr>
          <xdr:xfrm>
            <a:off x="0" y="0"/>
            <a:ext cx="0" cy="0"/>
          </xdr:xfrm>
          <a:graphic>
            <a:graphicData uri="http://schemas.microsoft.com/office/drawing/2010/slicer">
              <sle:slicer xmlns:sle="http://schemas.microsoft.com/office/drawing/2010/slicer" name="Reported by - VS "/>
            </a:graphicData>
          </a:graphic>
        </xdr:graphicFrame>
      </mc:Choice>
      <mc:Fallback xmlns="">
        <xdr:sp macro="" textlink="">
          <xdr:nvSpPr>
            <xdr:cNvPr id="0" name=""/>
            <xdr:cNvSpPr>
              <a:spLocks noTextEdit="1"/>
            </xdr:cNvSpPr>
          </xdr:nvSpPr>
          <xdr:spPr>
            <a:xfrm>
              <a:off x="0" y="784217"/>
              <a:ext cx="3431242" cy="795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2093900</xdr:colOff>
      <xdr:row>2</xdr:row>
      <xdr:rowOff>39716</xdr:rowOff>
    </xdr:from>
    <xdr:to>
      <xdr:col>10</xdr:col>
      <xdr:colOff>742484</xdr:colOff>
      <xdr:row>7</xdr:row>
      <xdr:rowOff>68961</xdr:rowOff>
    </xdr:to>
    <mc:AlternateContent xmlns:mc="http://schemas.openxmlformats.org/markup-compatibility/2006" xmlns:a14="http://schemas.microsoft.com/office/drawing/2010/main">
      <mc:Choice Requires="a14">
        <xdr:graphicFrame macro="">
          <xdr:nvGraphicFramePr>
            <xdr:cNvPr id="8"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189650" y="774502"/>
              <a:ext cx="2869025" cy="845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67</xdr:row>
      <xdr:rowOff>19211</xdr:rowOff>
    </xdr:from>
    <xdr:to>
      <xdr:col>10</xdr:col>
      <xdr:colOff>1314450</xdr:colOff>
      <xdr:row>93</xdr:row>
      <xdr:rowOff>13608</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13</xdr:col>
      <xdr:colOff>1863402</xdr:colOff>
      <xdr:row>41</xdr:row>
      <xdr:rowOff>74880</xdr:rowOff>
    </xdr:from>
    <xdr:to>
      <xdr:col>14</xdr:col>
      <xdr:colOff>255869</xdr:colOff>
      <xdr:row>55</xdr:row>
      <xdr:rowOff>58362</xdr:rowOff>
    </xdr:to>
    <mc:AlternateContent xmlns:mc="http://schemas.openxmlformats.org/markup-compatibility/2006" xmlns:sle15="http://schemas.microsoft.com/office/drawing/2012/slicer">
      <mc:Choice Requires="sle15">
        <xdr:graphicFrame macro="">
          <xdr:nvGraphicFramePr>
            <xdr:cNvPr id="29" name="Month 2"/>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5336947" y="12111016"/>
              <a:ext cx="1838786" cy="237339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10</xdr:col>
      <xdr:colOff>1314450</xdr:colOff>
      <xdr:row>67</xdr:row>
      <xdr:rowOff>10042</xdr:rowOff>
    </xdr:from>
    <xdr:to>
      <xdr:col>13</xdr:col>
      <xdr:colOff>3102429</xdr:colOff>
      <xdr:row>93</xdr:row>
      <xdr:rowOff>1</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52029</xdr:colOff>
      <xdr:row>67</xdr:row>
      <xdr:rowOff>7641</xdr:rowOff>
    </xdr:from>
    <xdr:to>
      <xdr:col>5</xdr:col>
      <xdr:colOff>2925535</xdr:colOff>
      <xdr:row>93</xdr:row>
      <xdr:rowOff>25977</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64695</xdr:colOff>
      <xdr:row>35</xdr:row>
      <xdr:rowOff>131370</xdr:rowOff>
    </xdr:from>
    <xdr:to>
      <xdr:col>6</xdr:col>
      <xdr:colOff>659329</xdr:colOff>
      <xdr:row>55</xdr:row>
      <xdr:rowOff>58141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675409</xdr:colOff>
      <xdr:row>35</xdr:row>
      <xdr:rowOff>121228</xdr:rowOff>
    </xdr:from>
    <xdr:to>
      <xdr:col>13</xdr:col>
      <xdr:colOff>363681</xdr:colOff>
      <xdr:row>67</xdr:row>
      <xdr:rowOff>1</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692727</xdr:colOff>
      <xdr:row>9</xdr:row>
      <xdr:rowOff>86591</xdr:rowOff>
    </xdr:from>
    <xdr:to>
      <xdr:col>11</xdr:col>
      <xdr:colOff>848591</xdr:colOff>
      <xdr:row>21</xdr:row>
      <xdr:rowOff>242454</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0.04741</cdr:x>
      <cdr:y>0.02602</cdr:y>
    </cdr:from>
    <cdr:to>
      <cdr:x>0.24086</cdr:x>
      <cdr:y>0.11334</cdr:y>
    </cdr:to>
    <cdr:sp macro="" textlink="">
      <cdr:nvSpPr>
        <cdr:cNvPr id="2" name="Flowchart: Process 1"/>
        <cdr:cNvSpPr/>
      </cdr:nvSpPr>
      <cdr:spPr>
        <a:xfrm xmlns:a="http://schemas.openxmlformats.org/drawingml/2006/main">
          <a:off x="238125" y="102177"/>
          <a:ext cx="971550" cy="342900"/>
        </a:xfrm>
        <a:prstGeom xmlns:a="http://schemas.openxmlformats.org/drawingml/2006/main" prst="flowChartProcess">
          <a:avLst/>
        </a:prstGeom>
      </cdr:spPr>
      <cdr:style>
        <a:lnRef xmlns:a="http://schemas.openxmlformats.org/drawingml/2006/main" idx="2">
          <a:schemeClr val="dk1">
            <a:shade val="50000"/>
          </a:schemeClr>
        </a:lnRef>
        <a:fillRef xmlns:a="http://schemas.openxmlformats.org/drawingml/2006/main" idx="1">
          <a:schemeClr val="dk1"/>
        </a:fillRef>
        <a:effectRef xmlns:a="http://schemas.openxmlformats.org/drawingml/2006/main" idx="0">
          <a:schemeClr val="dk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400" b="1"/>
            <a:t>Lead</a:t>
          </a:r>
          <a:r>
            <a:rPr lang="en-US" sz="1400" b="1" baseline="0"/>
            <a:t> Time</a:t>
          </a:r>
          <a:endParaRPr lang="en-US" sz="1400" b="1"/>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20</xdr:row>
      <xdr:rowOff>28575</xdr:rowOff>
    </xdr:from>
    <xdr:to>
      <xdr:col>5</xdr:col>
      <xdr:colOff>400050</xdr:colOff>
      <xdr:row>28</xdr:row>
      <xdr:rowOff>138112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552450</xdr:colOff>
      <xdr:row>32</xdr:row>
      <xdr:rowOff>95250</xdr:rowOff>
    </xdr:from>
    <xdr:to>
      <xdr:col>9</xdr:col>
      <xdr:colOff>381000</xdr:colOff>
      <xdr:row>47</xdr:row>
      <xdr:rowOff>47625</xdr:rowOff>
    </xdr:to>
    <mc:AlternateContent xmlns:mc="http://schemas.openxmlformats.org/markup-compatibility/2006" xmlns:sle15="http://schemas.microsoft.com/office/drawing/2012/slicer">
      <mc:Choice Requires="sle15">
        <xdr:graphicFrame macro="">
          <xdr:nvGraphicFramePr>
            <xdr:cNvPr id="11" name="Month 3"/>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5334000" y="45910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xdr:from>
      <xdr:col>12</xdr:col>
      <xdr:colOff>561975</xdr:colOff>
      <xdr:row>22</xdr:row>
      <xdr:rowOff>19049</xdr:rowOff>
    </xdr:from>
    <xdr:to>
      <xdr:col>17</xdr:col>
      <xdr:colOff>295275</xdr:colOff>
      <xdr:row>35</xdr:row>
      <xdr:rowOff>76199</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17</xdr:col>
      <xdr:colOff>361950</xdr:colOff>
      <xdr:row>33</xdr:row>
      <xdr:rowOff>19050</xdr:rowOff>
    </xdr:from>
    <xdr:to>
      <xdr:col>20</xdr:col>
      <xdr:colOff>361950</xdr:colOff>
      <xdr:row>47</xdr:row>
      <xdr:rowOff>133350</xdr:rowOff>
    </xdr:to>
    <mc:AlternateContent xmlns:mc="http://schemas.openxmlformats.org/markup-compatibility/2006" xmlns:sle15="http://schemas.microsoft.com/office/drawing/2012/slicer">
      <mc:Choice Requires="sle15">
        <xdr:graphicFrame macro="">
          <xdr:nvGraphicFramePr>
            <xdr:cNvPr id="19" name="Month 4"/>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12020550" y="46767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238125</xdr:colOff>
      <xdr:row>5</xdr:row>
      <xdr:rowOff>171450</xdr:rowOff>
    </xdr:from>
    <xdr:to>
      <xdr:col>14</xdr:col>
      <xdr:colOff>466725</xdr:colOff>
      <xdr:row>23</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104775</xdr:colOff>
      <xdr:row>13</xdr:row>
      <xdr:rowOff>133350</xdr:rowOff>
    </xdr:from>
    <xdr:to>
      <xdr:col>13</xdr:col>
      <xdr:colOff>152400</xdr:colOff>
      <xdr:row>15</xdr:row>
      <xdr:rowOff>47625</xdr:rowOff>
    </xdr:to>
    <xdr:sp macro="" textlink="">
      <xdr:nvSpPr>
        <xdr:cNvPr id="3" name="Flowchart: Process 2"/>
        <xdr:cNvSpPr/>
      </xdr:nvSpPr>
      <xdr:spPr>
        <a:xfrm>
          <a:off x="7258050" y="2914650"/>
          <a:ext cx="657225" cy="29527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BEST</a:t>
          </a:r>
        </a:p>
      </xdr:txBody>
    </xdr:sp>
    <xdr:clientData/>
  </xdr:twoCellAnchor>
  <xdr:twoCellAnchor>
    <xdr:from>
      <xdr:col>9</xdr:col>
      <xdr:colOff>581025</xdr:colOff>
      <xdr:row>9</xdr:row>
      <xdr:rowOff>57150</xdr:rowOff>
    </xdr:from>
    <xdr:to>
      <xdr:col>11</xdr:col>
      <xdr:colOff>133350</xdr:colOff>
      <xdr:row>10</xdr:row>
      <xdr:rowOff>161925</xdr:rowOff>
    </xdr:to>
    <xdr:sp macro="" textlink="">
      <xdr:nvSpPr>
        <xdr:cNvPr id="4" name="Flowchart: Process 3"/>
        <xdr:cNvSpPr/>
      </xdr:nvSpPr>
      <xdr:spPr>
        <a:xfrm>
          <a:off x="5905500" y="2076450"/>
          <a:ext cx="771525" cy="29527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AVERAGE</a:t>
          </a:r>
        </a:p>
      </xdr:txBody>
    </xdr:sp>
    <xdr:clientData/>
  </xdr:twoCellAnchor>
  <xdr:twoCellAnchor>
    <xdr:from>
      <xdr:col>11</xdr:col>
      <xdr:colOff>133350</xdr:colOff>
      <xdr:row>10</xdr:row>
      <xdr:rowOff>66675</xdr:rowOff>
    </xdr:from>
    <xdr:to>
      <xdr:col>12</xdr:col>
      <xdr:colOff>180975</xdr:colOff>
      <xdr:row>11</xdr:row>
      <xdr:rowOff>171450</xdr:rowOff>
    </xdr:to>
    <xdr:sp macro="" textlink="">
      <xdr:nvSpPr>
        <xdr:cNvPr id="5" name="Flowchart: Process 4"/>
        <xdr:cNvSpPr/>
      </xdr:nvSpPr>
      <xdr:spPr>
        <a:xfrm>
          <a:off x="6677025" y="2276475"/>
          <a:ext cx="657225" cy="29527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GOOD</a:t>
          </a:r>
        </a:p>
      </xdr:txBody>
    </xdr:sp>
    <xdr:clientData/>
  </xdr:twoCellAnchor>
  <xdr:twoCellAnchor>
    <xdr:from>
      <xdr:col>8</xdr:col>
      <xdr:colOff>523875</xdr:colOff>
      <xdr:row>10</xdr:row>
      <xdr:rowOff>76200</xdr:rowOff>
    </xdr:from>
    <xdr:to>
      <xdr:col>9</xdr:col>
      <xdr:colOff>571500</xdr:colOff>
      <xdr:row>11</xdr:row>
      <xdr:rowOff>180975</xdr:rowOff>
    </xdr:to>
    <xdr:sp macro="" textlink="">
      <xdr:nvSpPr>
        <xdr:cNvPr id="6" name="Flowchart: Process 5"/>
        <xdr:cNvSpPr/>
      </xdr:nvSpPr>
      <xdr:spPr>
        <a:xfrm>
          <a:off x="5238750" y="2286000"/>
          <a:ext cx="657225" cy="29527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BAD</a:t>
          </a:r>
        </a:p>
      </xdr:txBody>
    </xdr:sp>
    <xdr:clientData/>
  </xdr:twoCellAnchor>
  <xdr:twoCellAnchor>
    <xdr:from>
      <xdr:col>7</xdr:col>
      <xdr:colOff>581025</xdr:colOff>
      <xdr:row>13</xdr:row>
      <xdr:rowOff>133350</xdr:rowOff>
    </xdr:from>
    <xdr:to>
      <xdr:col>9</xdr:col>
      <xdr:colOff>19050</xdr:colOff>
      <xdr:row>15</xdr:row>
      <xdr:rowOff>47625</xdr:rowOff>
    </xdr:to>
    <xdr:sp macro="" textlink="">
      <xdr:nvSpPr>
        <xdr:cNvPr id="7" name="Flowchart: Process 6"/>
        <xdr:cNvSpPr/>
      </xdr:nvSpPr>
      <xdr:spPr>
        <a:xfrm>
          <a:off x="4686300" y="2914650"/>
          <a:ext cx="657225" cy="295275"/>
        </a:xfrm>
        <a:prstGeom prst="flowChartProcess">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WORST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604221</xdr:colOff>
      <xdr:row>45</xdr:row>
      <xdr:rowOff>84722</xdr:rowOff>
    </xdr:from>
    <xdr:to>
      <xdr:col>2</xdr:col>
      <xdr:colOff>284181</xdr:colOff>
      <xdr:row>48</xdr:row>
      <xdr:rowOff>18342</xdr:rowOff>
    </xdr:to>
    <xdr:sp macro="" textlink="">
      <xdr:nvSpPr>
        <xdr:cNvPr id="81" name="Right Arrow 80"/>
        <xdr:cNvSpPr/>
      </xdr:nvSpPr>
      <xdr:spPr>
        <a:xfrm rot="5400000">
          <a:off x="1133138" y="7839193"/>
          <a:ext cx="450925"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21514</xdr:colOff>
      <xdr:row>37</xdr:row>
      <xdr:rowOff>51475</xdr:rowOff>
    </xdr:from>
    <xdr:to>
      <xdr:col>2</xdr:col>
      <xdr:colOff>311074</xdr:colOff>
      <xdr:row>40</xdr:row>
      <xdr:rowOff>4934</xdr:rowOff>
    </xdr:to>
    <xdr:sp macro="" textlink="">
      <xdr:nvSpPr>
        <xdr:cNvPr id="80" name="Right Arrow 79"/>
        <xdr:cNvSpPr/>
      </xdr:nvSpPr>
      <xdr:spPr>
        <a:xfrm rot="5400000">
          <a:off x="1160031" y="6449661"/>
          <a:ext cx="450925"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163607</xdr:colOff>
      <xdr:row>42</xdr:row>
      <xdr:rowOff>32719</xdr:rowOff>
    </xdr:from>
    <xdr:to>
      <xdr:col>3</xdr:col>
      <xdr:colOff>491267</xdr:colOff>
      <xdr:row>43</xdr:row>
      <xdr:rowOff>106679</xdr:rowOff>
    </xdr:to>
    <xdr:sp macro="" textlink="">
      <xdr:nvSpPr>
        <xdr:cNvPr id="79" name="Right Arrow 78"/>
        <xdr:cNvSpPr/>
      </xdr:nvSpPr>
      <xdr:spPr>
        <a:xfrm>
          <a:off x="1382807" y="7195519"/>
          <a:ext cx="937260" cy="244289"/>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213360</xdr:colOff>
      <xdr:row>39</xdr:row>
      <xdr:rowOff>153224</xdr:rowOff>
    </xdr:from>
    <xdr:to>
      <xdr:col>3</xdr:col>
      <xdr:colOff>77487</xdr:colOff>
      <xdr:row>46</xdr:row>
      <xdr:rowOff>14343</xdr:rowOff>
    </xdr:to>
    <xdr:sp macro="" textlink="">
      <xdr:nvSpPr>
        <xdr:cNvPr id="77" name="Diamond 76"/>
        <xdr:cNvSpPr/>
      </xdr:nvSpPr>
      <xdr:spPr>
        <a:xfrm>
          <a:off x="822960" y="6803766"/>
          <a:ext cx="1089660" cy="1054698"/>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244288</xdr:colOff>
      <xdr:row>26</xdr:row>
      <xdr:rowOff>119976</xdr:rowOff>
    </xdr:from>
    <xdr:to>
      <xdr:col>3</xdr:col>
      <xdr:colOff>571948</xdr:colOff>
      <xdr:row>28</xdr:row>
      <xdr:rowOff>13221</xdr:rowOff>
    </xdr:to>
    <xdr:sp macro="" textlink="">
      <xdr:nvSpPr>
        <xdr:cNvPr id="73" name="Right Arrow 72"/>
        <xdr:cNvSpPr/>
      </xdr:nvSpPr>
      <xdr:spPr>
        <a:xfrm>
          <a:off x="1463488" y="4553621"/>
          <a:ext cx="937260" cy="244289"/>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578223</xdr:colOff>
      <xdr:row>26</xdr:row>
      <xdr:rowOff>11505</xdr:rowOff>
    </xdr:from>
    <xdr:to>
      <xdr:col>5</xdr:col>
      <xdr:colOff>458037</xdr:colOff>
      <xdr:row>28</xdr:row>
      <xdr:rowOff>139714</xdr:rowOff>
    </xdr:to>
    <xdr:sp macro="" textlink="">
      <xdr:nvSpPr>
        <xdr:cNvPr id="74" name="Rectangle 73"/>
        <xdr:cNvSpPr/>
      </xdr:nvSpPr>
      <xdr:spPr>
        <a:xfrm>
          <a:off x="2407023" y="4440070"/>
          <a:ext cx="1099014" cy="4778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Display NR/D</a:t>
          </a:r>
          <a:endParaRPr lang="en-US">
            <a:effectLst/>
          </a:endParaRPr>
        </a:p>
      </xdr:txBody>
    </xdr:sp>
    <xdr:clientData/>
  </xdr:twoCellAnchor>
  <xdr:twoCellAnchor>
    <xdr:from>
      <xdr:col>20</xdr:col>
      <xdr:colOff>326312</xdr:colOff>
      <xdr:row>33</xdr:row>
      <xdr:rowOff>162119</xdr:rowOff>
    </xdr:from>
    <xdr:to>
      <xdr:col>21</xdr:col>
      <xdr:colOff>6272</xdr:colOff>
      <xdr:row>36</xdr:row>
      <xdr:rowOff>114821</xdr:rowOff>
    </xdr:to>
    <xdr:sp macro="" textlink="">
      <xdr:nvSpPr>
        <xdr:cNvPr id="47" name="Right Arrow 46"/>
        <xdr:cNvSpPr/>
      </xdr:nvSpPr>
      <xdr:spPr>
        <a:xfrm rot="5400000">
          <a:off x="12437629" y="5707388"/>
          <a:ext cx="450926"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20</xdr:col>
      <xdr:colOff>326315</xdr:colOff>
      <xdr:row>22</xdr:row>
      <xdr:rowOff>153227</xdr:rowOff>
    </xdr:from>
    <xdr:to>
      <xdr:col>20</xdr:col>
      <xdr:colOff>600635</xdr:colOff>
      <xdr:row>25</xdr:row>
      <xdr:rowOff>106305</xdr:rowOff>
    </xdr:to>
    <xdr:sp macro="" textlink="">
      <xdr:nvSpPr>
        <xdr:cNvPr id="68" name="Right Arrow 67"/>
        <xdr:cNvSpPr/>
      </xdr:nvSpPr>
      <xdr:spPr>
        <a:xfrm rot="5400000">
          <a:off x="12426652" y="3820538"/>
          <a:ext cx="457646" cy="27432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21</xdr:col>
      <xdr:colOff>511883</xdr:colOff>
      <xdr:row>40</xdr:row>
      <xdr:rowOff>49682</xdr:rowOff>
    </xdr:from>
    <xdr:to>
      <xdr:col>22</xdr:col>
      <xdr:colOff>600634</xdr:colOff>
      <xdr:row>41</xdr:row>
      <xdr:rowOff>144665</xdr:rowOff>
    </xdr:to>
    <xdr:sp macro="" textlink="">
      <xdr:nvSpPr>
        <xdr:cNvPr id="2" name="Right Arrow 1"/>
        <xdr:cNvSpPr/>
      </xdr:nvSpPr>
      <xdr:spPr>
        <a:xfrm>
          <a:off x="13313483" y="6707844"/>
          <a:ext cx="698351" cy="257732"/>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154642</xdr:colOff>
      <xdr:row>34</xdr:row>
      <xdr:rowOff>41684</xdr:rowOff>
    </xdr:from>
    <xdr:to>
      <xdr:col>3</xdr:col>
      <xdr:colOff>482302</xdr:colOff>
      <xdr:row>35</xdr:row>
      <xdr:rowOff>117084</xdr:rowOff>
    </xdr:to>
    <xdr:sp macro="" textlink="">
      <xdr:nvSpPr>
        <xdr:cNvPr id="4" name="Right Arrow 3"/>
        <xdr:cNvSpPr/>
      </xdr:nvSpPr>
      <xdr:spPr>
        <a:xfrm>
          <a:off x="1373842" y="5841849"/>
          <a:ext cx="937260" cy="244289"/>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127747</xdr:colOff>
      <xdr:row>18</xdr:row>
      <xdr:rowOff>126327</xdr:rowOff>
    </xdr:from>
    <xdr:to>
      <xdr:col>3</xdr:col>
      <xdr:colOff>455407</xdr:colOff>
      <xdr:row>20</xdr:row>
      <xdr:rowOff>36168</xdr:rowOff>
    </xdr:to>
    <xdr:sp macro="" textlink="">
      <xdr:nvSpPr>
        <xdr:cNvPr id="6" name="Right Arrow 5"/>
        <xdr:cNvSpPr/>
      </xdr:nvSpPr>
      <xdr:spPr>
        <a:xfrm>
          <a:off x="1346947" y="3020657"/>
          <a:ext cx="937260" cy="244289"/>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455332</xdr:colOff>
      <xdr:row>17</xdr:row>
      <xdr:rowOff>152401</xdr:rowOff>
    </xdr:from>
    <xdr:to>
      <xdr:col>5</xdr:col>
      <xdr:colOff>341479</xdr:colOff>
      <xdr:row>20</xdr:row>
      <xdr:rowOff>115550</xdr:rowOff>
    </xdr:to>
    <xdr:sp macro="" textlink="">
      <xdr:nvSpPr>
        <xdr:cNvPr id="7" name="Rectangle 6"/>
        <xdr:cNvSpPr/>
      </xdr:nvSpPr>
      <xdr:spPr>
        <a:xfrm>
          <a:off x="2284132" y="3048001"/>
          <a:ext cx="1105347" cy="4741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NB/D</a:t>
          </a:r>
        </a:p>
      </xdr:txBody>
    </xdr:sp>
    <xdr:clientData/>
  </xdr:twoCellAnchor>
  <xdr:twoCellAnchor>
    <xdr:from>
      <xdr:col>21</xdr:col>
      <xdr:colOff>296731</xdr:colOff>
      <xdr:row>29</xdr:row>
      <xdr:rowOff>89199</xdr:rowOff>
    </xdr:from>
    <xdr:to>
      <xdr:col>23</xdr:col>
      <xdr:colOff>14791</xdr:colOff>
      <xdr:row>30</xdr:row>
      <xdr:rowOff>151852</xdr:rowOff>
    </xdr:to>
    <xdr:sp macro="" textlink="">
      <xdr:nvSpPr>
        <xdr:cNvPr id="8" name="Right Arrow 7"/>
        <xdr:cNvSpPr/>
      </xdr:nvSpPr>
      <xdr:spPr>
        <a:xfrm>
          <a:off x="13098331" y="4867387"/>
          <a:ext cx="937260" cy="244289"/>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23</xdr:col>
      <xdr:colOff>13448</xdr:colOff>
      <xdr:row>29</xdr:row>
      <xdr:rowOff>1347</xdr:rowOff>
    </xdr:from>
    <xdr:to>
      <xdr:col>25</xdr:col>
      <xdr:colOff>0</xdr:colOff>
      <xdr:row>31</xdr:row>
      <xdr:rowOff>129888</xdr:rowOff>
    </xdr:to>
    <xdr:sp macro="" textlink="">
      <xdr:nvSpPr>
        <xdr:cNvPr id="9" name="Rectangle 8"/>
        <xdr:cNvSpPr/>
      </xdr:nvSpPr>
      <xdr:spPr>
        <a:xfrm>
          <a:off x="14034248" y="4779535"/>
          <a:ext cx="1205752" cy="4742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NBC/D</a:t>
          </a:r>
        </a:p>
      </xdr:txBody>
    </xdr:sp>
    <xdr:clientData/>
  </xdr:twoCellAnchor>
  <xdr:twoCellAnchor>
    <xdr:from>
      <xdr:col>20</xdr:col>
      <xdr:colOff>299420</xdr:colOff>
      <xdr:row>13</xdr:row>
      <xdr:rowOff>15169</xdr:rowOff>
    </xdr:from>
    <xdr:to>
      <xdr:col>20</xdr:col>
      <xdr:colOff>582685</xdr:colOff>
      <xdr:row>15</xdr:row>
      <xdr:rowOff>125435</xdr:rowOff>
    </xdr:to>
    <xdr:sp macro="" textlink="">
      <xdr:nvSpPr>
        <xdr:cNvPr id="10" name="Right Arrow 9"/>
        <xdr:cNvSpPr/>
      </xdr:nvSpPr>
      <xdr:spPr>
        <a:xfrm rot="5400000">
          <a:off x="12410737" y="2138535"/>
          <a:ext cx="450925"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22</xdr:col>
      <xdr:colOff>12476</xdr:colOff>
      <xdr:row>19</xdr:row>
      <xdr:rowOff>4856</xdr:rowOff>
    </xdr:from>
    <xdr:to>
      <xdr:col>23</xdr:col>
      <xdr:colOff>26813</xdr:colOff>
      <xdr:row>20</xdr:row>
      <xdr:rowOff>73285</xdr:rowOff>
    </xdr:to>
    <xdr:sp macro="" textlink="">
      <xdr:nvSpPr>
        <xdr:cNvPr id="11" name="Right Arrow 10"/>
        <xdr:cNvSpPr/>
      </xdr:nvSpPr>
      <xdr:spPr>
        <a:xfrm>
          <a:off x="13430026" y="3063689"/>
          <a:ext cx="617668" cy="244289"/>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21</xdr:col>
      <xdr:colOff>459440</xdr:colOff>
      <xdr:row>9</xdr:row>
      <xdr:rowOff>36307</xdr:rowOff>
    </xdr:from>
    <xdr:to>
      <xdr:col>23</xdr:col>
      <xdr:colOff>26894</xdr:colOff>
      <xdr:row>10</xdr:row>
      <xdr:rowOff>153622</xdr:rowOff>
    </xdr:to>
    <xdr:sp macro="" textlink="">
      <xdr:nvSpPr>
        <xdr:cNvPr id="13" name="Right Arrow 12"/>
        <xdr:cNvSpPr/>
      </xdr:nvSpPr>
      <xdr:spPr>
        <a:xfrm>
          <a:off x="13261040" y="1569272"/>
          <a:ext cx="786654" cy="286422"/>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19</xdr:col>
      <xdr:colOff>275216</xdr:colOff>
      <xdr:row>0</xdr:row>
      <xdr:rowOff>53789</xdr:rowOff>
    </xdr:from>
    <xdr:to>
      <xdr:col>22</xdr:col>
      <xdr:colOff>23756</xdr:colOff>
      <xdr:row>4</xdr:row>
      <xdr:rowOff>0</xdr:rowOff>
    </xdr:to>
    <xdr:sp macro="" textlink="">
      <xdr:nvSpPr>
        <xdr:cNvPr id="14" name="Rounded Rectangle 13"/>
        <xdr:cNvSpPr/>
      </xdr:nvSpPr>
      <xdr:spPr>
        <a:xfrm>
          <a:off x="11857616" y="53789"/>
          <a:ext cx="1577340" cy="654424"/>
        </a:xfrm>
        <a:prstGeom prst="roundRect">
          <a:avLst>
            <a:gd name="adj" fmla="val 3533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000">
              <a:solidFill>
                <a:sysClr val="windowText" lastClr="000000"/>
              </a:solidFill>
            </a:rPr>
            <a:t>Start</a:t>
          </a:r>
        </a:p>
      </xdr:txBody>
    </xdr:sp>
    <xdr:clientData/>
  </xdr:twoCellAnchor>
  <xdr:twoCellAnchor>
    <xdr:from>
      <xdr:col>23</xdr:col>
      <xdr:colOff>13447</xdr:colOff>
      <xdr:row>18</xdr:row>
      <xdr:rowOff>62228</xdr:rowOff>
    </xdr:from>
    <xdr:to>
      <xdr:col>24</xdr:col>
      <xdr:colOff>591671</xdr:colOff>
      <xdr:row>21</xdr:row>
      <xdr:rowOff>24226</xdr:rowOff>
    </xdr:to>
    <xdr:sp macro="" textlink="">
      <xdr:nvSpPr>
        <xdr:cNvPr id="20" name="Rectangle 19"/>
        <xdr:cNvSpPr/>
      </xdr:nvSpPr>
      <xdr:spPr>
        <a:xfrm>
          <a:off x="14034247" y="2964178"/>
          <a:ext cx="1187824" cy="4742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NB/D</a:t>
          </a:r>
        </a:p>
      </xdr:txBody>
    </xdr:sp>
    <xdr:clientData/>
  </xdr:twoCellAnchor>
  <xdr:twoCellAnchor>
    <xdr:from>
      <xdr:col>23</xdr:col>
      <xdr:colOff>28761</xdr:colOff>
      <xdr:row>8</xdr:row>
      <xdr:rowOff>143809</xdr:rowOff>
    </xdr:from>
    <xdr:to>
      <xdr:col>24</xdr:col>
      <xdr:colOff>591701</xdr:colOff>
      <xdr:row>11</xdr:row>
      <xdr:rowOff>78874</xdr:rowOff>
    </xdr:to>
    <xdr:sp macro="" textlink="">
      <xdr:nvSpPr>
        <xdr:cNvPr id="21" name="Rectangle 20"/>
        <xdr:cNvSpPr/>
      </xdr:nvSpPr>
      <xdr:spPr>
        <a:xfrm>
          <a:off x="14043211" y="1497554"/>
          <a:ext cx="1178860" cy="4536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NR/D</a:t>
          </a:r>
        </a:p>
      </xdr:txBody>
    </xdr:sp>
    <xdr:clientData/>
  </xdr:twoCellAnchor>
  <xdr:twoCellAnchor>
    <xdr:from>
      <xdr:col>19</xdr:col>
      <xdr:colOff>173017</xdr:colOff>
      <xdr:row>25</xdr:row>
      <xdr:rowOff>114751</xdr:rowOff>
    </xdr:from>
    <xdr:to>
      <xdr:col>22</xdr:col>
      <xdr:colOff>141642</xdr:colOff>
      <xdr:row>34</xdr:row>
      <xdr:rowOff>129013</xdr:rowOff>
    </xdr:to>
    <xdr:sp macro="" textlink="">
      <xdr:nvSpPr>
        <xdr:cNvPr id="22" name="Diamond 21"/>
        <xdr:cNvSpPr/>
      </xdr:nvSpPr>
      <xdr:spPr>
        <a:xfrm>
          <a:off x="11755417" y="4195037"/>
          <a:ext cx="1797425" cy="156882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oneCellAnchor>
    <xdr:from>
      <xdr:col>19</xdr:col>
      <xdr:colOff>522193</xdr:colOff>
      <xdr:row>27</xdr:row>
      <xdr:rowOff>139444</xdr:rowOff>
    </xdr:from>
    <xdr:ext cx="1172135" cy="749758"/>
    <xdr:sp macro="" textlink="">
      <xdr:nvSpPr>
        <xdr:cNvPr id="23" name="TextBox 22"/>
        <xdr:cNvSpPr txBox="1"/>
      </xdr:nvSpPr>
      <xdr:spPr>
        <a:xfrm>
          <a:off x="12104593" y="4574433"/>
          <a:ext cx="1172135" cy="749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solidFill>
              <a:effectLst/>
              <a:latin typeface="+mn-lt"/>
              <a:ea typeface="+mn-ea"/>
              <a:cs typeface="+mn-cs"/>
            </a:rPr>
            <a:t>B2=Y1,</a:t>
          </a:r>
          <a:endParaRPr lang="en-US" sz="1200">
            <a:effectLst/>
          </a:endParaRPr>
        </a:p>
        <a:p>
          <a:pPr algn="ctr"/>
          <a:r>
            <a:rPr lang="en-US" sz="1200">
              <a:solidFill>
                <a:schemeClr val="tx1"/>
              </a:solidFill>
              <a:effectLst/>
              <a:latin typeface="+mn-lt"/>
              <a:ea typeface="+mn-ea"/>
              <a:cs typeface="+mn-cs"/>
            </a:rPr>
            <a:t>B2&gt;D+8,</a:t>
          </a:r>
          <a:endParaRPr lang="en-US" sz="1200">
            <a:effectLst/>
          </a:endParaRPr>
        </a:p>
        <a:p>
          <a:pPr algn="ctr"/>
          <a:r>
            <a:rPr lang="en-US" sz="1200">
              <a:solidFill>
                <a:schemeClr val="tx1"/>
              </a:solidFill>
              <a:effectLst/>
              <a:latin typeface="+mn-lt"/>
              <a:ea typeface="+mn-ea"/>
              <a:cs typeface="+mn-cs"/>
            </a:rPr>
            <a:t>B&lt;D+12 </a:t>
          </a:r>
        </a:p>
        <a:p>
          <a:pPr algn="ctr"/>
          <a:endParaRPr lang="en-US" sz="600">
            <a:effectLst/>
          </a:endParaRPr>
        </a:p>
      </xdr:txBody>
    </xdr:sp>
    <xdr:clientData/>
  </xdr:oneCellAnchor>
  <xdr:twoCellAnchor>
    <xdr:from>
      <xdr:col>23</xdr:col>
      <xdr:colOff>4483</xdr:colOff>
      <xdr:row>40</xdr:row>
      <xdr:rowOff>3961</xdr:rowOff>
    </xdr:from>
    <xdr:to>
      <xdr:col>25</xdr:col>
      <xdr:colOff>0</xdr:colOff>
      <xdr:row>42</xdr:row>
      <xdr:rowOff>127212</xdr:rowOff>
    </xdr:to>
    <xdr:sp macro="" textlink="">
      <xdr:nvSpPr>
        <xdr:cNvPr id="24" name="Rectangle 23"/>
        <xdr:cNvSpPr/>
      </xdr:nvSpPr>
      <xdr:spPr>
        <a:xfrm>
          <a:off x="14025283" y="6662123"/>
          <a:ext cx="1214717" cy="4563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NRC/D</a:t>
          </a:r>
        </a:p>
      </xdr:txBody>
    </xdr:sp>
    <xdr:clientData/>
  </xdr:twoCellAnchor>
  <xdr:twoCellAnchor>
    <xdr:from>
      <xdr:col>20</xdr:col>
      <xdr:colOff>275140</xdr:colOff>
      <xdr:row>4</xdr:row>
      <xdr:rowOff>0</xdr:rowOff>
    </xdr:from>
    <xdr:to>
      <xdr:col>21</xdr:col>
      <xdr:colOff>83</xdr:colOff>
      <xdr:row>6</xdr:row>
      <xdr:rowOff>34555</xdr:rowOff>
    </xdr:to>
    <xdr:sp macro="" textlink="">
      <xdr:nvSpPr>
        <xdr:cNvPr id="25" name="Right Arrow 24"/>
        <xdr:cNvSpPr/>
      </xdr:nvSpPr>
      <xdr:spPr>
        <a:xfrm rot="5400000">
          <a:off x="12382049" y="799654"/>
          <a:ext cx="510991" cy="328109"/>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21514</xdr:colOff>
      <xdr:row>29</xdr:row>
      <xdr:rowOff>39894</xdr:rowOff>
    </xdr:from>
    <xdr:to>
      <xdr:col>2</xdr:col>
      <xdr:colOff>311074</xdr:colOff>
      <xdr:row>31</xdr:row>
      <xdr:rowOff>151368</xdr:rowOff>
    </xdr:to>
    <xdr:sp macro="" textlink="">
      <xdr:nvSpPr>
        <xdr:cNvPr id="26" name="Right Arrow 25"/>
        <xdr:cNvSpPr/>
      </xdr:nvSpPr>
      <xdr:spPr>
        <a:xfrm rot="5400000">
          <a:off x="1160031" y="5069095"/>
          <a:ext cx="450925"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21514</xdr:colOff>
      <xdr:row>20</xdr:row>
      <xdr:rowOff>54166</xdr:rowOff>
    </xdr:from>
    <xdr:to>
      <xdr:col>2</xdr:col>
      <xdr:colOff>311074</xdr:colOff>
      <xdr:row>24</xdr:row>
      <xdr:rowOff>64922</xdr:rowOff>
    </xdr:to>
    <xdr:sp macro="" textlink="">
      <xdr:nvSpPr>
        <xdr:cNvPr id="27" name="Right Arrow 26"/>
        <xdr:cNvSpPr/>
      </xdr:nvSpPr>
      <xdr:spPr>
        <a:xfrm rot="5400000">
          <a:off x="1039457" y="3668361"/>
          <a:ext cx="692074"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21515</xdr:colOff>
      <xdr:row>12</xdr:row>
      <xdr:rowOff>9338</xdr:rowOff>
    </xdr:from>
    <xdr:to>
      <xdr:col>2</xdr:col>
      <xdr:colOff>311075</xdr:colOff>
      <xdr:row>16</xdr:row>
      <xdr:rowOff>69799</xdr:rowOff>
    </xdr:to>
    <xdr:sp macro="" textlink="">
      <xdr:nvSpPr>
        <xdr:cNvPr id="28" name="Right Arrow 27"/>
        <xdr:cNvSpPr/>
      </xdr:nvSpPr>
      <xdr:spPr>
        <a:xfrm rot="5400000">
          <a:off x="1023769" y="2076674"/>
          <a:ext cx="723452"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82923</xdr:colOff>
      <xdr:row>9</xdr:row>
      <xdr:rowOff>131631</xdr:rowOff>
    </xdr:from>
    <xdr:to>
      <xdr:col>3</xdr:col>
      <xdr:colOff>410583</xdr:colOff>
      <xdr:row>11</xdr:row>
      <xdr:rowOff>40259</xdr:rowOff>
    </xdr:to>
    <xdr:sp macro="" textlink="">
      <xdr:nvSpPr>
        <xdr:cNvPr id="29" name="Right Arrow 28"/>
        <xdr:cNvSpPr/>
      </xdr:nvSpPr>
      <xdr:spPr>
        <a:xfrm>
          <a:off x="1302123" y="1477831"/>
          <a:ext cx="937260" cy="238910"/>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17855</xdr:colOff>
      <xdr:row>0</xdr:row>
      <xdr:rowOff>0</xdr:rowOff>
    </xdr:from>
    <xdr:to>
      <xdr:col>3</xdr:col>
      <xdr:colOff>382354</xdr:colOff>
      <xdr:row>4</xdr:row>
      <xdr:rowOff>133010</xdr:rowOff>
    </xdr:to>
    <xdr:sp macro="" textlink="">
      <xdr:nvSpPr>
        <xdr:cNvPr id="30" name="Rounded Rectangle 29"/>
        <xdr:cNvSpPr/>
      </xdr:nvSpPr>
      <xdr:spPr>
        <a:xfrm>
          <a:off x="627455" y="0"/>
          <a:ext cx="1583699" cy="814328"/>
        </a:xfrm>
        <a:prstGeom prst="roundRect">
          <a:avLst>
            <a:gd name="adj" fmla="val 3533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000">
              <a:solidFill>
                <a:sysClr val="windowText" lastClr="000000"/>
              </a:solidFill>
            </a:rPr>
            <a:t>Start</a:t>
          </a:r>
        </a:p>
      </xdr:txBody>
    </xdr:sp>
    <xdr:clientData/>
  </xdr:twoCellAnchor>
  <xdr:twoCellAnchor>
    <xdr:from>
      <xdr:col>1</xdr:col>
      <xdr:colOff>231289</xdr:colOff>
      <xdr:row>31</xdr:row>
      <xdr:rowOff>144259</xdr:rowOff>
    </xdr:from>
    <xdr:to>
      <xdr:col>3</xdr:col>
      <xdr:colOff>101749</xdr:colOff>
      <xdr:row>38</xdr:row>
      <xdr:rowOff>13012</xdr:rowOff>
    </xdr:to>
    <xdr:sp macro="" textlink="">
      <xdr:nvSpPr>
        <xdr:cNvPr id="31" name="Diamond 30"/>
        <xdr:cNvSpPr/>
      </xdr:nvSpPr>
      <xdr:spPr>
        <a:xfrm>
          <a:off x="840889" y="5432165"/>
          <a:ext cx="1089660" cy="1054698"/>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231289</xdr:colOff>
      <xdr:row>7</xdr:row>
      <xdr:rowOff>61334</xdr:rowOff>
    </xdr:from>
    <xdr:to>
      <xdr:col>3</xdr:col>
      <xdr:colOff>101749</xdr:colOff>
      <xdr:row>13</xdr:row>
      <xdr:rowOff>92780</xdr:rowOff>
    </xdr:to>
    <xdr:sp macro="" textlink="">
      <xdr:nvSpPr>
        <xdr:cNvPr id="33" name="Diamond 32"/>
        <xdr:cNvSpPr/>
      </xdr:nvSpPr>
      <xdr:spPr>
        <a:xfrm>
          <a:off x="840889" y="1073524"/>
          <a:ext cx="1089660" cy="1029597"/>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406549</xdr:colOff>
      <xdr:row>9</xdr:row>
      <xdr:rowOff>90542</xdr:rowOff>
    </xdr:from>
    <xdr:to>
      <xdr:col>2</xdr:col>
      <xdr:colOff>528469</xdr:colOff>
      <xdr:row>11</xdr:row>
      <xdr:rowOff>30375</xdr:rowOff>
    </xdr:to>
    <xdr:sp macro="" textlink="">
      <xdr:nvSpPr>
        <xdr:cNvPr id="34" name="TextBox 33"/>
        <xdr:cNvSpPr txBox="1"/>
      </xdr:nvSpPr>
      <xdr:spPr>
        <a:xfrm>
          <a:off x="1016149" y="1438012"/>
          <a:ext cx="731520" cy="26877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B2=D</a:t>
          </a:r>
          <a:endParaRPr lang="en-US" sz="1100"/>
        </a:p>
      </xdr:txBody>
    </xdr:sp>
    <xdr:clientData/>
  </xdr:twoCellAnchor>
  <xdr:twoCellAnchor>
    <xdr:from>
      <xdr:col>3</xdr:col>
      <xdr:colOff>407895</xdr:colOff>
      <xdr:row>9</xdr:row>
      <xdr:rowOff>3960</xdr:rowOff>
    </xdr:from>
    <xdr:to>
      <xdr:col>5</xdr:col>
      <xdr:colOff>294042</xdr:colOff>
      <xdr:row>11</xdr:row>
      <xdr:rowOff>142575</xdr:rowOff>
    </xdr:to>
    <xdr:sp macro="" textlink="">
      <xdr:nvSpPr>
        <xdr:cNvPr id="35" name="Rectangle 34"/>
        <xdr:cNvSpPr/>
      </xdr:nvSpPr>
      <xdr:spPr>
        <a:xfrm>
          <a:off x="2236695" y="1351430"/>
          <a:ext cx="1105347" cy="4661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NW/D</a:t>
          </a:r>
        </a:p>
      </xdr:txBody>
    </xdr:sp>
    <xdr:clientData/>
  </xdr:twoCellAnchor>
  <xdr:twoCellAnchor>
    <xdr:from>
      <xdr:col>1</xdr:col>
      <xdr:colOff>327214</xdr:colOff>
      <xdr:row>48</xdr:row>
      <xdr:rowOff>21069</xdr:rowOff>
    </xdr:from>
    <xdr:to>
      <xdr:col>3</xdr:col>
      <xdr:colOff>39113</xdr:colOff>
      <xdr:row>50</xdr:row>
      <xdr:rowOff>125598</xdr:rowOff>
    </xdr:to>
    <xdr:sp macro="" textlink="">
      <xdr:nvSpPr>
        <xdr:cNvPr id="36" name="Rectangle 35"/>
        <xdr:cNvSpPr/>
      </xdr:nvSpPr>
      <xdr:spPr>
        <a:xfrm>
          <a:off x="936814" y="8205845"/>
          <a:ext cx="931099" cy="4451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Blank </a:t>
          </a:r>
        </a:p>
      </xdr:txBody>
    </xdr:sp>
    <xdr:clientData/>
  </xdr:twoCellAnchor>
  <xdr:twoCellAnchor>
    <xdr:from>
      <xdr:col>2</xdr:col>
      <xdr:colOff>30480</xdr:colOff>
      <xdr:row>4</xdr:row>
      <xdr:rowOff>133950</xdr:rowOff>
    </xdr:from>
    <xdr:to>
      <xdr:col>2</xdr:col>
      <xdr:colOff>320040</xdr:colOff>
      <xdr:row>7</xdr:row>
      <xdr:rowOff>80108</xdr:rowOff>
    </xdr:to>
    <xdr:sp macro="" textlink="">
      <xdr:nvSpPr>
        <xdr:cNvPr id="37" name="Right Arrow 36"/>
        <xdr:cNvSpPr/>
      </xdr:nvSpPr>
      <xdr:spPr>
        <a:xfrm rot="5400000">
          <a:off x="1173031" y="719869"/>
          <a:ext cx="442857" cy="28956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231289</xdr:colOff>
      <xdr:row>16</xdr:row>
      <xdr:rowOff>66265</xdr:rowOff>
    </xdr:from>
    <xdr:to>
      <xdr:col>3</xdr:col>
      <xdr:colOff>101749</xdr:colOff>
      <xdr:row>22</xdr:row>
      <xdr:rowOff>96371</xdr:rowOff>
    </xdr:to>
    <xdr:sp macro="" textlink="">
      <xdr:nvSpPr>
        <xdr:cNvPr id="38" name="Diamond 37"/>
        <xdr:cNvSpPr/>
      </xdr:nvSpPr>
      <xdr:spPr>
        <a:xfrm>
          <a:off x="840889" y="2579595"/>
          <a:ext cx="1089660" cy="1029597"/>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370690</xdr:colOff>
      <xdr:row>16</xdr:row>
      <xdr:rowOff>153669</xdr:rowOff>
    </xdr:from>
    <xdr:to>
      <xdr:col>2</xdr:col>
      <xdr:colOff>591670</xdr:colOff>
      <xdr:row>21</xdr:row>
      <xdr:rowOff>65354</xdr:rowOff>
    </xdr:to>
    <xdr:sp macro="" textlink="">
      <xdr:nvSpPr>
        <xdr:cNvPr id="39" name="TextBox 38"/>
        <xdr:cNvSpPr txBox="1"/>
      </xdr:nvSpPr>
      <xdr:spPr>
        <a:xfrm>
          <a:off x="980290" y="2707340"/>
          <a:ext cx="830580" cy="770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Y1=M</a:t>
          </a:r>
        </a:p>
        <a:p>
          <a:pPr algn="ctr"/>
          <a:r>
            <a:rPr lang="en-US" sz="1100">
              <a:solidFill>
                <a:schemeClr val="tx1"/>
              </a:solidFill>
              <a:effectLst/>
              <a:latin typeface="+mn-lt"/>
              <a:ea typeface="+mn-ea"/>
              <a:cs typeface="+mn-cs"/>
            </a:rPr>
            <a:t>B2=D+8 </a:t>
          </a:r>
        </a:p>
        <a:p>
          <a:pPr algn="ctr"/>
          <a:r>
            <a:rPr lang="en-US" sz="1100">
              <a:solidFill>
                <a:schemeClr val="tx1"/>
              </a:solidFill>
              <a:effectLst/>
              <a:latin typeface="+mn-lt"/>
              <a:ea typeface="+mn-ea"/>
              <a:cs typeface="+mn-cs"/>
            </a:rPr>
            <a:t>B2&gt;today()</a:t>
          </a:r>
          <a:endParaRPr lang="en-US" sz="1100"/>
        </a:p>
      </xdr:txBody>
    </xdr:sp>
    <xdr:clientData/>
  </xdr:twoCellAnchor>
  <xdr:twoCellAnchor>
    <xdr:from>
      <xdr:col>19</xdr:col>
      <xdr:colOff>268942</xdr:colOff>
      <xdr:row>36</xdr:row>
      <xdr:rowOff>117368</xdr:rowOff>
    </xdr:from>
    <xdr:to>
      <xdr:col>22</xdr:col>
      <xdr:colOff>45664</xdr:colOff>
      <xdr:row>45</xdr:row>
      <xdr:rowOff>53811</xdr:rowOff>
    </xdr:to>
    <xdr:sp macro="" textlink="">
      <xdr:nvSpPr>
        <xdr:cNvPr id="43" name="Diamond 42"/>
        <xdr:cNvSpPr/>
      </xdr:nvSpPr>
      <xdr:spPr>
        <a:xfrm>
          <a:off x="11851342" y="6086592"/>
          <a:ext cx="1611853" cy="1470656"/>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twoCellAnchor editAs="oneCell">
    <xdr:from>
      <xdr:col>20</xdr:col>
      <xdr:colOff>45720</xdr:colOff>
      <xdr:row>38</xdr:row>
      <xdr:rowOff>91440</xdr:rowOff>
    </xdr:from>
    <xdr:to>
      <xdr:col>21</xdr:col>
      <xdr:colOff>274320</xdr:colOff>
      <xdr:row>43</xdr:row>
      <xdr:rowOff>68580</xdr:rowOff>
    </xdr:to>
    <xdr:pic>
      <xdr:nvPicPr>
        <xdr:cNvPr id="30007189" name="Picture 4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37720" y="6469380"/>
          <a:ext cx="838200" cy="815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299418</xdr:colOff>
      <xdr:row>45</xdr:row>
      <xdr:rowOff>89207</xdr:rowOff>
    </xdr:from>
    <xdr:to>
      <xdr:col>20</xdr:col>
      <xdr:colOff>582683</xdr:colOff>
      <xdr:row>48</xdr:row>
      <xdr:rowOff>29144</xdr:rowOff>
    </xdr:to>
    <xdr:sp macro="" textlink="">
      <xdr:nvSpPr>
        <xdr:cNvPr id="45" name="Right Arrow 44"/>
        <xdr:cNvSpPr/>
      </xdr:nvSpPr>
      <xdr:spPr>
        <a:xfrm rot="5400000">
          <a:off x="12414769" y="7542016"/>
          <a:ext cx="442857"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19</xdr:col>
      <xdr:colOff>587189</xdr:colOff>
      <xdr:row>48</xdr:row>
      <xdr:rowOff>7619</xdr:rowOff>
    </xdr:from>
    <xdr:to>
      <xdr:col>21</xdr:col>
      <xdr:colOff>305420</xdr:colOff>
      <xdr:row>50</xdr:row>
      <xdr:rowOff>115629</xdr:rowOff>
    </xdr:to>
    <xdr:sp macro="" textlink="">
      <xdr:nvSpPr>
        <xdr:cNvPr id="46" name="Rectangle 45"/>
        <xdr:cNvSpPr/>
      </xdr:nvSpPr>
      <xdr:spPr>
        <a:xfrm>
          <a:off x="12169589" y="7886699"/>
          <a:ext cx="937431" cy="44823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Blank</a:t>
          </a:r>
        </a:p>
      </xdr:txBody>
    </xdr:sp>
    <xdr:clientData/>
  </xdr:twoCellAnchor>
  <xdr:twoCellAnchor>
    <xdr:from>
      <xdr:col>19</xdr:col>
      <xdr:colOff>334380</xdr:colOff>
      <xdr:row>6</xdr:row>
      <xdr:rowOff>0</xdr:rowOff>
    </xdr:from>
    <xdr:to>
      <xdr:col>21</xdr:col>
      <xdr:colOff>537882</xdr:colOff>
      <xdr:row>13</xdr:row>
      <xdr:rowOff>162616</xdr:rowOff>
    </xdr:to>
    <xdr:sp macro="" textlink="">
      <xdr:nvSpPr>
        <xdr:cNvPr id="65" name="Diamond 64"/>
        <xdr:cNvSpPr/>
      </xdr:nvSpPr>
      <xdr:spPr>
        <a:xfrm>
          <a:off x="11916780" y="851647"/>
          <a:ext cx="1422702" cy="1353671"/>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twoCellAnchor>
    <xdr:from>
      <xdr:col>19</xdr:col>
      <xdr:colOff>146122</xdr:colOff>
      <xdr:row>0</xdr:row>
      <xdr:rowOff>0</xdr:rowOff>
    </xdr:from>
    <xdr:to>
      <xdr:col>22</xdr:col>
      <xdr:colOff>114747</xdr:colOff>
      <xdr:row>0</xdr:row>
      <xdr:rowOff>0</xdr:rowOff>
    </xdr:to>
    <xdr:sp macro="" textlink="">
      <xdr:nvSpPr>
        <xdr:cNvPr id="66" name="Diamond 65"/>
        <xdr:cNvSpPr/>
      </xdr:nvSpPr>
      <xdr:spPr>
        <a:xfrm>
          <a:off x="11728522" y="0"/>
          <a:ext cx="1797425" cy="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twoCellAnchor>
    <xdr:from>
      <xdr:col>19</xdr:col>
      <xdr:colOff>235767</xdr:colOff>
      <xdr:row>15</xdr:row>
      <xdr:rowOff>117364</xdr:rowOff>
    </xdr:from>
    <xdr:to>
      <xdr:col>22</xdr:col>
      <xdr:colOff>62753</xdr:colOff>
      <xdr:row>23</xdr:row>
      <xdr:rowOff>117811</xdr:rowOff>
    </xdr:to>
    <xdr:sp macro="" textlink="">
      <xdr:nvSpPr>
        <xdr:cNvPr id="67" name="Diamond 66"/>
        <xdr:cNvSpPr/>
      </xdr:nvSpPr>
      <xdr:spPr>
        <a:xfrm>
          <a:off x="11818167" y="2500706"/>
          <a:ext cx="1655786" cy="136308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oneCellAnchor>
    <xdr:from>
      <xdr:col>19</xdr:col>
      <xdr:colOff>567017</xdr:colOff>
      <xdr:row>7</xdr:row>
      <xdr:rowOff>53941</xdr:rowOff>
    </xdr:from>
    <xdr:ext cx="956983" cy="866576"/>
    <xdr:sp macro="" textlink="">
      <xdr:nvSpPr>
        <xdr:cNvPr id="69" name="TextBox 68"/>
        <xdr:cNvSpPr txBox="1"/>
      </xdr:nvSpPr>
      <xdr:spPr>
        <a:xfrm>
          <a:off x="12149417" y="1082267"/>
          <a:ext cx="956983" cy="859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solidFill>
                <a:schemeClr val="tx1"/>
              </a:solidFill>
              <a:effectLst/>
              <a:latin typeface="+mn-lt"/>
              <a:ea typeface="+mn-ea"/>
              <a:cs typeface="+mn-cs"/>
            </a:rPr>
            <a:t>Y1=M,</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B2=today(),</a:t>
          </a:r>
          <a:endParaRPr lang="en-US">
            <a:effectLst/>
          </a:endParaRPr>
        </a:p>
        <a:p>
          <a:pPr algn="ctr"/>
          <a:r>
            <a:rPr lang="en-US" sz="1100">
              <a:solidFill>
                <a:schemeClr val="tx1"/>
              </a:solidFill>
              <a:effectLst/>
              <a:latin typeface="+mn-lt"/>
              <a:ea typeface="+mn-ea"/>
              <a:cs typeface="+mn-cs"/>
            </a:rPr>
            <a:t>B2&gt;D+8,</a:t>
          </a:r>
          <a:endParaRPr lang="en-US">
            <a:effectLst/>
          </a:endParaRPr>
        </a:p>
        <a:p>
          <a:pPr algn="ctr"/>
          <a:r>
            <a:rPr lang="en-US" sz="1100">
              <a:solidFill>
                <a:schemeClr val="tx1"/>
              </a:solidFill>
              <a:effectLst/>
              <a:latin typeface="+mn-lt"/>
              <a:ea typeface="+mn-ea"/>
              <a:cs typeface="+mn-cs"/>
            </a:rPr>
            <a:t>B&lt;D+12 </a:t>
          </a:r>
        </a:p>
        <a:p>
          <a:pPr algn="ctr"/>
          <a:endParaRPr lang="en-US" sz="500">
            <a:effectLst/>
          </a:endParaRPr>
        </a:p>
      </xdr:txBody>
    </xdr:sp>
    <xdr:clientData/>
  </xdr:oneCellAnchor>
  <xdr:twoCellAnchor editAs="oneCell">
    <xdr:from>
      <xdr:col>19</xdr:col>
      <xdr:colOff>586740</xdr:colOff>
      <xdr:row>16</xdr:row>
      <xdr:rowOff>160020</xdr:rowOff>
    </xdr:from>
    <xdr:to>
      <xdr:col>21</xdr:col>
      <xdr:colOff>289560</xdr:colOff>
      <xdr:row>22</xdr:row>
      <xdr:rowOff>30480</xdr:rowOff>
    </xdr:to>
    <xdr:pic>
      <xdr:nvPicPr>
        <xdr:cNvPr id="30007196" name="Picture 6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69140" y="2842260"/>
          <a:ext cx="92202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231289</xdr:colOff>
      <xdr:row>24</xdr:row>
      <xdr:rowOff>67610</xdr:rowOff>
    </xdr:from>
    <xdr:to>
      <xdr:col>3</xdr:col>
      <xdr:colOff>101749</xdr:colOff>
      <xdr:row>30</xdr:row>
      <xdr:rowOff>82402</xdr:rowOff>
    </xdr:to>
    <xdr:sp macro="" textlink="">
      <xdr:nvSpPr>
        <xdr:cNvPr id="71" name="Diamond 70"/>
        <xdr:cNvSpPr/>
      </xdr:nvSpPr>
      <xdr:spPr>
        <a:xfrm>
          <a:off x="840889" y="4161866"/>
          <a:ext cx="1089660" cy="1045733"/>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370690</xdr:colOff>
      <xdr:row>32</xdr:row>
      <xdr:rowOff>62752</xdr:rowOff>
    </xdr:from>
    <xdr:to>
      <xdr:col>2</xdr:col>
      <xdr:colOff>591670</xdr:colOff>
      <xdr:row>36</xdr:row>
      <xdr:rowOff>153755</xdr:rowOff>
    </xdr:to>
    <xdr:sp macro="" textlink="">
      <xdr:nvSpPr>
        <xdr:cNvPr id="72" name="TextBox 71"/>
        <xdr:cNvSpPr txBox="1"/>
      </xdr:nvSpPr>
      <xdr:spPr>
        <a:xfrm>
          <a:off x="980290" y="5522258"/>
          <a:ext cx="830580" cy="770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B2=Y1</a:t>
          </a:r>
        </a:p>
        <a:p>
          <a:pPr algn="ctr"/>
          <a:r>
            <a:rPr lang="en-US" sz="1100">
              <a:solidFill>
                <a:schemeClr val="tx1"/>
              </a:solidFill>
              <a:effectLst/>
              <a:latin typeface="+mn-lt"/>
              <a:ea typeface="+mn-ea"/>
              <a:cs typeface="+mn-cs"/>
            </a:rPr>
            <a:t>B2&gt;D,</a:t>
          </a:r>
        </a:p>
        <a:p>
          <a:pPr algn="ctr"/>
          <a:r>
            <a:rPr lang="en-US" sz="1100">
              <a:solidFill>
                <a:schemeClr val="tx1"/>
              </a:solidFill>
              <a:effectLst/>
              <a:latin typeface="+mn-lt"/>
              <a:ea typeface="+mn-ea"/>
              <a:cs typeface="+mn-cs"/>
            </a:rPr>
            <a:t>B2&lt;D+8 </a:t>
          </a:r>
        </a:p>
        <a:p>
          <a:pPr algn="ctr"/>
          <a:endParaRPr lang="en-US" sz="1100"/>
        </a:p>
      </xdr:txBody>
    </xdr:sp>
    <xdr:clientData/>
  </xdr:twoCellAnchor>
  <xdr:twoCellAnchor>
    <xdr:from>
      <xdr:col>1</xdr:col>
      <xdr:colOff>391235</xdr:colOff>
      <xdr:row>25</xdr:row>
      <xdr:rowOff>0</xdr:rowOff>
    </xdr:from>
    <xdr:to>
      <xdr:col>3</xdr:col>
      <xdr:colOff>2615</xdr:colOff>
      <xdr:row>29</xdr:row>
      <xdr:rowOff>80682</xdr:rowOff>
    </xdr:to>
    <xdr:sp macro="" textlink="">
      <xdr:nvSpPr>
        <xdr:cNvPr id="75" name="TextBox 74"/>
        <xdr:cNvSpPr txBox="1"/>
      </xdr:nvSpPr>
      <xdr:spPr>
        <a:xfrm>
          <a:off x="1007185" y="4258235"/>
          <a:ext cx="830580" cy="770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Y1=N</a:t>
          </a:r>
        </a:p>
        <a:p>
          <a:pPr algn="ctr"/>
          <a:r>
            <a:rPr lang="en-US" sz="1100">
              <a:solidFill>
                <a:schemeClr val="tx1"/>
              </a:solidFill>
              <a:effectLst/>
              <a:latin typeface="+mn-lt"/>
              <a:ea typeface="+mn-ea"/>
              <a:cs typeface="+mn-cs"/>
            </a:rPr>
            <a:t>B2=D+45</a:t>
          </a:r>
        </a:p>
        <a:p>
          <a:pPr algn="ctr"/>
          <a:r>
            <a:rPr lang="en-US" sz="1100">
              <a:solidFill>
                <a:schemeClr val="tx1"/>
              </a:solidFill>
              <a:effectLst/>
              <a:latin typeface="+mn-lt"/>
              <a:ea typeface="+mn-ea"/>
              <a:cs typeface="+mn-cs"/>
            </a:rPr>
            <a:t>B2&gt;today()</a:t>
          </a:r>
          <a:endParaRPr lang="en-US" sz="1100"/>
        </a:p>
      </xdr:txBody>
    </xdr:sp>
    <xdr:clientData/>
  </xdr:twoCellAnchor>
  <xdr:twoCellAnchor>
    <xdr:from>
      <xdr:col>1</xdr:col>
      <xdr:colOff>346411</xdr:colOff>
      <xdr:row>40</xdr:row>
      <xdr:rowOff>92262</xdr:rowOff>
    </xdr:from>
    <xdr:to>
      <xdr:col>2</xdr:col>
      <xdr:colOff>573754</xdr:colOff>
      <xdr:row>45</xdr:row>
      <xdr:rowOff>17978</xdr:rowOff>
    </xdr:to>
    <xdr:sp macro="" textlink="">
      <xdr:nvSpPr>
        <xdr:cNvPr id="76" name="TextBox 75"/>
        <xdr:cNvSpPr txBox="1"/>
      </xdr:nvSpPr>
      <xdr:spPr>
        <a:xfrm>
          <a:off x="962361" y="6920753"/>
          <a:ext cx="830580" cy="7709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B2=Y2</a:t>
          </a:r>
        </a:p>
        <a:p>
          <a:pPr algn="ctr"/>
          <a:r>
            <a:rPr lang="en-US" sz="1100">
              <a:solidFill>
                <a:schemeClr val="tx1"/>
              </a:solidFill>
              <a:effectLst/>
              <a:latin typeface="+mn-lt"/>
              <a:ea typeface="+mn-ea"/>
              <a:cs typeface="+mn-cs"/>
            </a:rPr>
            <a:t>B2&gt;D,</a:t>
          </a:r>
        </a:p>
        <a:p>
          <a:pPr algn="ctr"/>
          <a:r>
            <a:rPr lang="en-US" sz="1100">
              <a:solidFill>
                <a:schemeClr val="tx1"/>
              </a:solidFill>
              <a:effectLst/>
              <a:latin typeface="+mn-lt"/>
              <a:ea typeface="+mn-ea"/>
              <a:cs typeface="+mn-cs"/>
            </a:rPr>
            <a:t>B2&lt;D+45 </a:t>
          </a:r>
        </a:p>
        <a:p>
          <a:pPr algn="ctr"/>
          <a:endParaRPr lang="en-US" sz="1100"/>
        </a:p>
      </xdr:txBody>
    </xdr:sp>
    <xdr:clientData/>
  </xdr:twoCellAnchor>
  <xdr:twoCellAnchor>
    <xdr:from>
      <xdr:col>4</xdr:col>
      <xdr:colOff>4483</xdr:colOff>
      <xdr:row>41</xdr:row>
      <xdr:rowOff>51025</xdr:rowOff>
    </xdr:from>
    <xdr:to>
      <xdr:col>5</xdr:col>
      <xdr:colOff>493897</xdr:colOff>
      <xdr:row>44</xdr:row>
      <xdr:rowOff>18114</xdr:rowOff>
    </xdr:to>
    <xdr:sp macro="" textlink="">
      <xdr:nvSpPr>
        <xdr:cNvPr id="78" name="Rectangle 77"/>
        <xdr:cNvSpPr/>
      </xdr:nvSpPr>
      <xdr:spPr>
        <a:xfrm>
          <a:off x="2442883" y="7042226"/>
          <a:ext cx="1105347" cy="4715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NRC/D</a:t>
          </a:r>
        </a:p>
      </xdr:txBody>
    </xdr:sp>
    <xdr:clientData/>
  </xdr:twoCellAnchor>
  <xdr:twoCellAnchor>
    <xdr:from>
      <xdr:col>3</xdr:col>
      <xdr:colOff>497541</xdr:colOff>
      <xdr:row>33</xdr:row>
      <xdr:rowOff>68956</xdr:rowOff>
    </xdr:from>
    <xdr:to>
      <xdr:col>5</xdr:col>
      <xdr:colOff>383688</xdr:colOff>
      <xdr:row>36</xdr:row>
      <xdr:rowOff>35852</xdr:rowOff>
    </xdr:to>
    <xdr:sp macro="" textlink="">
      <xdr:nvSpPr>
        <xdr:cNvPr id="55" name="Rectangle 54"/>
        <xdr:cNvSpPr/>
      </xdr:nvSpPr>
      <xdr:spPr>
        <a:xfrm>
          <a:off x="2326341" y="5698791"/>
          <a:ext cx="1105347" cy="477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NRC/D</a:t>
          </a:r>
        </a:p>
      </xdr:txBody>
    </xdr:sp>
    <xdr:clientData/>
  </xdr:twoCellAnchor>
  <xdr:twoCellAnchor>
    <xdr:from>
      <xdr:col>5</xdr:col>
      <xdr:colOff>11207</xdr:colOff>
      <xdr:row>0</xdr:row>
      <xdr:rowOff>56029</xdr:rowOff>
    </xdr:from>
    <xdr:to>
      <xdr:col>7</xdr:col>
      <xdr:colOff>291353</xdr:colOff>
      <xdr:row>5</xdr:row>
      <xdr:rowOff>56029</xdr:rowOff>
    </xdr:to>
    <xdr:sp macro="" textlink="">
      <xdr:nvSpPr>
        <xdr:cNvPr id="3" name="Rectangle 2"/>
        <xdr:cNvSpPr/>
      </xdr:nvSpPr>
      <xdr:spPr>
        <a:xfrm>
          <a:off x="3036795" y="56029"/>
          <a:ext cx="1490382" cy="78441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2400"/>
            <a:t>Sticker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15</xdr:col>
      <xdr:colOff>25037</xdr:colOff>
      <xdr:row>0</xdr:row>
      <xdr:rowOff>185059</xdr:rowOff>
    </xdr:from>
    <xdr:to>
      <xdr:col>19</xdr:col>
      <xdr:colOff>2608217</xdr:colOff>
      <xdr:row>22</xdr:row>
      <xdr:rowOff>1</xdr:rowOff>
    </xdr:to>
    <xdr:graphicFrame macro="">
      <xdr:nvGraphicFramePr>
        <xdr:cNvPr id="2946446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239973</xdr:colOff>
      <xdr:row>67</xdr:row>
      <xdr:rowOff>70542</xdr:rowOff>
    </xdr:from>
    <xdr:to>
      <xdr:col>10</xdr:col>
      <xdr:colOff>90714</xdr:colOff>
      <xdr:row>68</xdr:row>
      <xdr:rowOff>112107</xdr:rowOff>
    </xdr:to>
    <xdr:sp macro="[0]!Macro5" textlink="">
      <xdr:nvSpPr>
        <xdr:cNvPr id="2" name="Rectangle 1"/>
        <xdr:cNvSpPr/>
      </xdr:nvSpPr>
      <xdr:spPr>
        <a:xfrm>
          <a:off x="5195455" y="11416145"/>
          <a:ext cx="1288472" cy="2078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Update </a:t>
          </a:r>
        </a:p>
      </xdr:txBody>
    </xdr:sp>
    <xdr:clientData/>
  </xdr:twoCellAnchor>
  <xdr:twoCellAnchor editAs="oneCell">
    <xdr:from>
      <xdr:col>26</xdr:col>
      <xdr:colOff>309910</xdr:colOff>
      <xdr:row>8</xdr:row>
      <xdr:rowOff>109106</xdr:rowOff>
    </xdr:from>
    <xdr:to>
      <xdr:col>28</xdr:col>
      <xdr:colOff>396847</xdr:colOff>
      <xdr:row>15</xdr:row>
      <xdr:rowOff>13857</xdr:rowOff>
    </xdr:to>
    <mc:AlternateContent xmlns:mc="http://schemas.openxmlformats.org/markup-compatibility/2006" xmlns:a14="http://schemas.microsoft.com/office/drawing/2010/main">
      <mc:Choice Requires="a14">
        <xdr:graphicFrame macro="">
          <xdr:nvGraphicFramePr>
            <xdr:cNvPr id="5" name="CgrCode"/>
            <xdr:cNvGraphicFramePr/>
          </xdr:nvGraphicFramePr>
          <xdr:xfrm>
            <a:off x="0" y="0"/>
            <a:ext cx="0" cy="0"/>
          </xdr:xfrm>
          <a:graphic>
            <a:graphicData uri="http://schemas.microsoft.com/office/drawing/2010/slicer">
              <sle:slicer xmlns:sle="http://schemas.microsoft.com/office/drawing/2010/slicer" name="CgrCode"/>
            </a:graphicData>
          </a:graphic>
        </xdr:graphicFrame>
      </mc:Choice>
      <mc:Fallback xmlns="">
        <xdr:sp macro="" textlink="">
          <xdr:nvSpPr>
            <xdr:cNvPr id="0" name=""/>
            <xdr:cNvSpPr>
              <a:spLocks noTextEdit="1"/>
            </xdr:cNvSpPr>
          </xdr:nvSpPr>
          <xdr:spPr>
            <a:xfrm>
              <a:off x="21242498" y="1812400"/>
              <a:ext cx="1947113"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33297</xdr:colOff>
      <xdr:row>23</xdr:row>
      <xdr:rowOff>227317</xdr:rowOff>
    </xdr:from>
    <xdr:to>
      <xdr:col>14</xdr:col>
      <xdr:colOff>478972</xdr:colOff>
      <xdr:row>43</xdr:row>
      <xdr:rowOff>119742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23</xdr:row>
      <xdr:rowOff>239482</xdr:rowOff>
    </xdr:from>
    <xdr:to>
      <xdr:col>3</xdr:col>
      <xdr:colOff>609473</xdr:colOff>
      <xdr:row>27</xdr:row>
      <xdr:rowOff>43544</xdr:rowOff>
    </xdr:to>
    <mc:AlternateContent xmlns:mc="http://schemas.openxmlformats.org/markup-compatibility/2006" xmlns:a14="http://schemas.microsoft.com/office/drawing/2010/main">
      <mc:Choice Requires="a14">
        <xdr:graphicFrame macro="">
          <xdr:nvGraphicFramePr>
            <xdr:cNvPr id="7" name="VS"/>
            <xdr:cNvGraphicFramePr>
              <a:graphicFrameLocks/>
            </xdr:cNvGraphicFramePr>
          </xdr:nvGraphicFramePr>
          <xdr:xfrm>
            <a:off x="0" y="0"/>
            <a:ext cx="0" cy="0"/>
          </xdr:xfrm>
          <a:graphic>
            <a:graphicData uri="http://schemas.microsoft.com/office/drawing/2010/slicer">
              <sle:slicer xmlns:sle="http://schemas.microsoft.com/office/drawing/2010/slicer" name="VS"/>
            </a:graphicData>
          </a:graphic>
        </xdr:graphicFrame>
      </mc:Choice>
      <mc:Fallback xmlns="">
        <xdr:sp macro="" textlink="">
          <xdr:nvSpPr>
            <xdr:cNvPr id="0" name=""/>
            <xdr:cNvSpPr>
              <a:spLocks noTextEdit="1"/>
            </xdr:cNvSpPr>
          </xdr:nvSpPr>
          <xdr:spPr>
            <a:xfrm>
              <a:off x="0" y="4321625"/>
              <a:ext cx="2884714" cy="609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854210</xdr:colOff>
      <xdr:row>22</xdr:row>
      <xdr:rowOff>141514</xdr:rowOff>
    </xdr:from>
    <xdr:to>
      <xdr:col>28</xdr:col>
      <xdr:colOff>3548104</xdr:colOff>
      <xdr:row>40</xdr:row>
      <xdr:rowOff>179295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4482</xdr:colOff>
      <xdr:row>28</xdr:row>
      <xdr:rowOff>42327</xdr:rowOff>
    </xdr:from>
    <xdr:to>
      <xdr:col>22</xdr:col>
      <xdr:colOff>1077742</xdr:colOff>
      <xdr:row>32</xdr:row>
      <xdr:rowOff>76842</xdr:rowOff>
    </xdr:to>
    <mc:AlternateContent xmlns:mc="http://schemas.openxmlformats.org/markup-compatibility/2006" xmlns:a14="http://schemas.microsoft.com/office/drawing/2010/main">
      <mc:Choice Requires="a14">
        <xdr:graphicFrame macro="">
          <xdr:nvGraphicFramePr>
            <xdr:cNvPr id="10" name="CgrCode 1"/>
            <xdr:cNvGraphicFramePr/>
          </xdr:nvGraphicFramePr>
          <xdr:xfrm>
            <a:off x="0" y="0"/>
            <a:ext cx="0" cy="0"/>
          </xdr:xfrm>
          <a:graphic>
            <a:graphicData uri="http://schemas.microsoft.com/office/drawing/2010/slicer">
              <sle:slicer xmlns:sle="http://schemas.microsoft.com/office/drawing/2010/slicer" name="CgrCode 1"/>
            </a:graphicData>
          </a:graphic>
        </xdr:graphicFrame>
      </mc:Choice>
      <mc:Fallback xmlns="">
        <xdr:sp macro="" textlink="">
          <xdr:nvSpPr>
            <xdr:cNvPr id="0" name=""/>
            <xdr:cNvSpPr>
              <a:spLocks noTextEdit="1"/>
            </xdr:cNvSpPr>
          </xdr:nvSpPr>
          <xdr:spPr>
            <a:xfrm>
              <a:off x="16768482" y="5353915"/>
              <a:ext cx="1073260" cy="7965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653144</xdr:colOff>
      <xdr:row>49</xdr:row>
      <xdr:rowOff>16328</xdr:rowOff>
    </xdr:from>
    <xdr:to>
      <xdr:col>11</xdr:col>
      <xdr:colOff>21772</xdr:colOff>
      <xdr:row>65</xdr:row>
      <xdr:rowOff>10885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313764</xdr:colOff>
      <xdr:row>2</xdr:row>
      <xdr:rowOff>176893</xdr:rowOff>
    </xdr:from>
    <xdr:to>
      <xdr:col>14</xdr:col>
      <xdr:colOff>224118</xdr:colOff>
      <xdr:row>19</xdr:row>
      <xdr:rowOff>89647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489857</xdr:colOff>
      <xdr:row>43</xdr:row>
      <xdr:rowOff>130627</xdr:rowOff>
    </xdr:from>
    <xdr:to>
      <xdr:col>28</xdr:col>
      <xdr:colOff>1469571</xdr:colOff>
      <xdr:row>61</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0.20817</cdr:x>
      <cdr:y>0.24512</cdr:y>
    </cdr:from>
    <cdr:to>
      <cdr:x>0.40246</cdr:x>
      <cdr:y>0.5471</cdr:y>
    </cdr:to>
    <cdr:sp macro="" textlink="">
      <cdr:nvSpPr>
        <cdr:cNvPr id="2" name="TextBox 1"/>
        <cdr:cNvSpPr txBox="1"/>
      </cdr:nvSpPr>
      <cdr:spPr>
        <a:xfrm xmlns:a="http://schemas.openxmlformats.org/drawingml/2006/main">
          <a:off x="491226" y="26323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228600</xdr:colOff>
      <xdr:row>2</xdr:row>
      <xdr:rowOff>1066800</xdr:rowOff>
    </xdr:from>
    <xdr:to>
      <xdr:col>0</xdr:col>
      <xdr:colOff>5334001</xdr:colOff>
      <xdr:row>2</xdr:row>
      <xdr:rowOff>1905000</xdr:rowOff>
    </xdr:to>
    <xdr:sp macro="" textlink="">
      <xdr:nvSpPr>
        <xdr:cNvPr id="2" name="Right Arrow 1"/>
        <xdr:cNvSpPr/>
      </xdr:nvSpPr>
      <xdr:spPr>
        <a:xfrm>
          <a:off x="228600" y="5829300"/>
          <a:ext cx="5010151" cy="838200"/>
        </a:xfrm>
        <a:prstGeom prst="rightArrow">
          <a:avLst>
            <a:gd name="adj1" fmla="val 50000"/>
            <a:gd name="adj2" fmla="val 142424"/>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mc:AlternateContent xmlns:mc="http://schemas.openxmlformats.org/markup-compatibility/2006">
    <mc:Choice xmlns:a14="http://schemas.microsoft.com/office/drawing/2010/main" Requires="a14">
      <xdr:twoCellAnchor>
        <xdr:from>
          <xdr:col>0</xdr:col>
          <xdr:colOff>0</xdr:colOff>
          <xdr:row>8</xdr:row>
          <xdr:rowOff>95250</xdr:rowOff>
        </xdr:from>
        <xdr:to>
          <xdr:col>1</xdr:col>
          <xdr:colOff>0</xdr:colOff>
          <xdr:row>11</xdr:row>
          <xdr:rowOff>1600200</xdr:rowOff>
        </xdr:to>
        <xdr:sp macro="" textlink="">
          <xdr:nvSpPr>
            <xdr:cNvPr id="29511681" name="Spinner 1" hidden="1">
              <a:extLst>
                <a:ext uri="{63B3BB69-23CF-44E3-9099-C40C66FF867C}">
                  <a14:compatExt spid="_x0000_s2951168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15</xdr:row>
          <xdr:rowOff>381000</xdr:rowOff>
        </xdr:from>
        <xdr:to>
          <xdr:col>0</xdr:col>
          <xdr:colOff>5143500</xdr:colOff>
          <xdr:row>18</xdr:row>
          <xdr:rowOff>1524000</xdr:rowOff>
        </xdr:to>
        <xdr:sp macro="" textlink="">
          <xdr:nvSpPr>
            <xdr:cNvPr id="29511682" name="Spinner 2" hidden="1">
              <a:extLst>
                <a:ext uri="{63B3BB69-23CF-44E3-9099-C40C66FF867C}">
                  <a14:compatExt spid="_x0000_s2951168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21</xdr:col>
          <xdr:colOff>3790950</xdr:colOff>
          <xdr:row>27</xdr:row>
          <xdr:rowOff>0</xdr:rowOff>
        </xdr:from>
        <xdr:to>
          <xdr:col>27</xdr:col>
          <xdr:colOff>3790950</xdr:colOff>
          <xdr:row>33</xdr:row>
          <xdr:rowOff>1828800</xdr:rowOff>
        </xdr:to>
        <xdr:sp macro="" textlink="">
          <xdr:nvSpPr>
            <xdr:cNvPr id="29511683" name="Spinner 3" hidden="1">
              <a:extLst>
                <a:ext uri="{63B3BB69-23CF-44E3-9099-C40C66FF867C}">
                  <a14:compatExt spid="_x0000_s29511683"/>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25</xdr:row>
      <xdr:rowOff>0</xdr:rowOff>
    </xdr:from>
    <xdr:to>
      <xdr:col>1</xdr:col>
      <xdr:colOff>0</xdr:colOff>
      <xdr:row>34</xdr:row>
      <xdr:rowOff>0</xdr:rowOff>
    </xdr:to>
    <xdr:sp macro="[10]!Module2.CommandButton1_Click" textlink="">
      <xdr:nvSpPr>
        <xdr:cNvPr id="6" name="Rectangle 5"/>
        <xdr:cNvSpPr/>
      </xdr:nvSpPr>
      <xdr:spPr>
        <a:xfrm>
          <a:off x="0" y="52787550"/>
          <a:ext cx="5238750" cy="16268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lstStyle/>
        <a:p>
          <a:pPr algn="ctr"/>
          <a:r>
            <a:rPr lang="en-US" sz="19900"/>
            <a:t>Send Email</a:t>
          </a:r>
          <a:endParaRPr lang="en-US" sz="11500"/>
        </a:p>
      </xdr:txBody>
    </xdr:sp>
    <xdr:clientData/>
  </xdr:twoCellAnchor>
  <xdr:twoCellAnchor>
    <xdr:from>
      <xdr:col>40</xdr:col>
      <xdr:colOff>2286000</xdr:colOff>
      <xdr:row>61</xdr:row>
      <xdr:rowOff>914400</xdr:rowOff>
    </xdr:from>
    <xdr:to>
      <xdr:col>42</xdr:col>
      <xdr:colOff>304800</xdr:colOff>
      <xdr:row>63</xdr:row>
      <xdr:rowOff>1752600</xdr:rowOff>
    </xdr:to>
    <xdr:sp macro="" textlink="">
      <xdr:nvSpPr>
        <xdr:cNvPr id="7" name="Oval Callout 6"/>
        <xdr:cNvSpPr/>
      </xdr:nvSpPr>
      <xdr:spPr>
        <a:xfrm>
          <a:off x="160943925" y="124853700"/>
          <a:ext cx="8115300" cy="5048250"/>
        </a:xfrm>
        <a:prstGeom prst="wedgeEllipseCallout">
          <a:avLst>
            <a:gd name="adj1" fmla="val 102435"/>
            <a:gd name="adj2" fmla="val 449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800"/>
            <a:t>Sr. No</a:t>
          </a:r>
          <a:r>
            <a:rPr lang="en-US" sz="12000"/>
            <a:t>.	</a:t>
          </a:r>
        </a:p>
      </xdr:txBody>
    </xdr:sp>
    <xdr:clientData/>
  </xdr:twoCellAnchor>
  <xdr:twoCellAnchor>
    <xdr:from>
      <xdr:col>39</xdr:col>
      <xdr:colOff>3200400</xdr:colOff>
      <xdr:row>63</xdr:row>
      <xdr:rowOff>5105400</xdr:rowOff>
    </xdr:from>
    <xdr:to>
      <xdr:col>41</xdr:col>
      <xdr:colOff>3505200</xdr:colOff>
      <xdr:row>65</xdr:row>
      <xdr:rowOff>4114800</xdr:rowOff>
    </xdr:to>
    <xdr:sp macro="" textlink="">
      <xdr:nvSpPr>
        <xdr:cNvPr id="8" name="Oval Callout 7"/>
        <xdr:cNvSpPr/>
      </xdr:nvSpPr>
      <xdr:spPr>
        <a:xfrm>
          <a:off x="156810075" y="130254375"/>
          <a:ext cx="10401300" cy="4200525"/>
        </a:xfrm>
        <a:prstGeom prst="wedgeEllipseCallout">
          <a:avLst>
            <a:gd name="adj1" fmla="val 76396"/>
            <a:gd name="adj2" fmla="val -662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8800"/>
            <a:t>Complaint  start date</a:t>
          </a:r>
          <a:r>
            <a:rPr lang="en-US" sz="12000"/>
            <a:t>	</a:t>
          </a:r>
        </a:p>
      </xdr:txBody>
    </xdr:sp>
    <xdr:clientData/>
  </xdr:twoCellAnchor>
  <xdr:twoCellAnchor>
    <xdr:from>
      <xdr:col>44</xdr:col>
      <xdr:colOff>2362200</xdr:colOff>
      <xdr:row>63</xdr:row>
      <xdr:rowOff>76200</xdr:rowOff>
    </xdr:from>
    <xdr:to>
      <xdr:col>47</xdr:col>
      <xdr:colOff>4572000</xdr:colOff>
      <xdr:row>65</xdr:row>
      <xdr:rowOff>4343400</xdr:rowOff>
    </xdr:to>
    <xdr:sp macro="" textlink="">
      <xdr:nvSpPr>
        <xdr:cNvPr id="9" name="Line Callout 1 8"/>
        <xdr:cNvSpPr/>
      </xdr:nvSpPr>
      <xdr:spPr>
        <a:xfrm>
          <a:off x="187880625" y="128225550"/>
          <a:ext cx="17354550" cy="6229350"/>
        </a:xfrm>
        <a:prstGeom prst="borderCallout1">
          <a:avLst>
            <a:gd name="adj1" fmla="val 18750"/>
            <a:gd name="adj2" fmla="val -8333"/>
            <a:gd name="adj3" fmla="val 17102"/>
            <a:gd name="adj4" fmla="val -31940"/>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0"/>
            <a:t>Colour code</a:t>
          </a:r>
        </a:p>
        <a:p>
          <a:pPr algn="l"/>
          <a:r>
            <a:rPr lang="en-US" sz="12000"/>
            <a:t>W- white </a:t>
          </a:r>
        </a:p>
        <a:p>
          <a:pPr algn="l"/>
          <a:r>
            <a:rPr lang="en-US" sz="12000"/>
            <a:t>B </a:t>
          </a:r>
          <a:r>
            <a:rPr lang="en-US" sz="12000" baseline="0"/>
            <a:t> - Blue  (D4)</a:t>
          </a:r>
          <a:endParaRPr lang="en-US" sz="12000"/>
        </a:p>
        <a:p>
          <a:pPr marL="0" marR="0" lvl="0" indent="0" algn="l" defTabSz="914400" eaLnBrk="1" fontAlgn="auto" latinLnBrk="0" hangingPunct="1">
            <a:lnSpc>
              <a:spcPct val="100000"/>
            </a:lnSpc>
            <a:spcBef>
              <a:spcPts val="0"/>
            </a:spcBef>
            <a:spcAft>
              <a:spcPts val="0"/>
            </a:spcAft>
            <a:buClrTx/>
            <a:buSzTx/>
            <a:buFontTx/>
            <a:buNone/>
            <a:tabLst/>
            <a:defRPr/>
          </a:pPr>
          <a:r>
            <a:rPr lang="en-US" sz="12000"/>
            <a:t>R -</a:t>
          </a:r>
          <a:r>
            <a:rPr lang="en-US" sz="12000" baseline="0"/>
            <a:t> Red (D8)</a:t>
          </a:r>
          <a:endParaRPr lang="en-US" sz="12000"/>
        </a:p>
        <a:p>
          <a:pPr algn="l"/>
          <a:r>
            <a:rPr lang="en-US" sz="12000"/>
            <a:t>BR</a:t>
          </a:r>
          <a:r>
            <a:rPr lang="en-US" sz="12000" baseline="0"/>
            <a:t> - Blue &amp; red overlap</a:t>
          </a:r>
          <a:endParaRPr lang="en-US" sz="12000"/>
        </a:p>
      </xdr:txBody>
    </xdr:sp>
    <xdr:clientData/>
  </xdr:twoCellAnchor>
  <xdr:twoCellAnchor editAs="oneCell">
    <xdr:from>
      <xdr:col>21</xdr:col>
      <xdr:colOff>761999</xdr:colOff>
      <xdr:row>45</xdr:row>
      <xdr:rowOff>685799</xdr:rowOff>
    </xdr:from>
    <xdr:to>
      <xdr:col>35</xdr:col>
      <xdr:colOff>3833286</xdr:colOff>
      <xdr:row>60</xdr:row>
      <xdr:rowOff>2133600</xdr:rowOff>
    </xdr:to>
    <xdr:pic>
      <xdr:nvPicPr>
        <xdr:cNvPr id="10" name="Picture 9"/>
        <xdr:cNvPicPr>
          <a:picLocks noChangeAspect="1"/>
        </xdr:cNvPicPr>
      </xdr:nvPicPr>
      <xdr:blipFill>
        <a:blip xmlns:r="http://schemas.openxmlformats.org/officeDocument/2006/relationships" r:embed="rId1"/>
        <a:stretch>
          <a:fillRect/>
        </a:stretch>
      </xdr:blipFill>
      <xdr:spPr>
        <a:xfrm>
          <a:off x="82696049" y="84820124"/>
          <a:ext cx="55077787" cy="38719126"/>
        </a:xfrm>
        <a:prstGeom prst="rect">
          <a:avLst/>
        </a:prstGeom>
      </xdr:spPr>
    </xdr:pic>
    <xdr:clientData/>
  </xdr:twoCellAnchor>
  <xdr:twoCellAnchor>
    <xdr:from>
      <xdr:col>32</xdr:col>
      <xdr:colOff>0</xdr:colOff>
      <xdr:row>2</xdr:row>
      <xdr:rowOff>0</xdr:rowOff>
    </xdr:from>
    <xdr:to>
      <xdr:col>32</xdr:col>
      <xdr:colOff>739140</xdr:colOff>
      <xdr:row>2</xdr:row>
      <xdr:rowOff>0</xdr:rowOff>
    </xdr:to>
    <xdr:sp macro="" textlink="">
      <xdr:nvSpPr>
        <xdr:cNvPr id="11" name="Line 1"/>
        <xdr:cNvSpPr>
          <a:spLocks noChangeShapeType="1"/>
        </xdr:cNvSpPr>
      </xdr:nvSpPr>
      <xdr:spPr bwMode="auto">
        <a:xfrm flipV="1">
          <a:off x="122796300" y="4762500"/>
          <a:ext cx="73914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xdr:from>
          <xdr:col>6</xdr:col>
          <xdr:colOff>428625</xdr:colOff>
          <xdr:row>0</xdr:row>
          <xdr:rowOff>0</xdr:rowOff>
        </xdr:from>
        <xdr:to>
          <xdr:col>6</xdr:col>
          <xdr:colOff>3276600</xdr:colOff>
          <xdr:row>1</xdr:row>
          <xdr:rowOff>0</xdr:rowOff>
        </xdr:to>
        <xdr:sp macro="" textlink="">
          <xdr:nvSpPr>
            <xdr:cNvPr id="29511684" name="Spinner 4" hidden="1">
              <a:extLst>
                <a:ext uri="{63B3BB69-23CF-44E3-9099-C40C66FF867C}">
                  <a14:compatExt spid="_x0000_s29511684"/>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xdr:from>
      <xdr:col>1</xdr:col>
      <xdr:colOff>604221</xdr:colOff>
      <xdr:row>45</xdr:row>
      <xdr:rowOff>84722</xdr:rowOff>
    </xdr:from>
    <xdr:to>
      <xdr:col>2</xdr:col>
      <xdr:colOff>284181</xdr:colOff>
      <xdr:row>48</xdr:row>
      <xdr:rowOff>18342</xdr:rowOff>
    </xdr:to>
    <xdr:sp macro="" textlink="">
      <xdr:nvSpPr>
        <xdr:cNvPr id="2" name="Right Arrow 1"/>
        <xdr:cNvSpPr/>
      </xdr:nvSpPr>
      <xdr:spPr>
        <a:xfrm rot="5400000">
          <a:off x="1148903" y="7436265"/>
          <a:ext cx="419395"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21514</xdr:colOff>
      <xdr:row>37</xdr:row>
      <xdr:rowOff>51475</xdr:rowOff>
    </xdr:from>
    <xdr:to>
      <xdr:col>2</xdr:col>
      <xdr:colOff>311074</xdr:colOff>
      <xdr:row>40</xdr:row>
      <xdr:rowOff>4934</xdr:rowOff>
    </xdr:to>
    <xdr:sp macro="" textlink="">
      <xdr:nvSpPr>
        <xdr:cNvPr id="3" name="Right Arrow 2"/>
        <xdr:cNvSpPr/>
      </xdr:nvSpPr>
      <xdr:spPr>
        <a:xfrm rot="5400000">
          <a:off x="1165877" y="6117537"/>
          <a:ext cx="439234"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163607</xdr:colOff>
      <xdr:row>42</xdr:row>
      <xdr:rowOff>32719</xdr:rowOff>
    </xdr:from>
    <xdr:to>
      <xdr:col>3</xdr:col>
      <xdr:colOff>491267</xdr:colOff>
      <xdr:row>43</xdr:row>
      <xdr:rowOff>106679</xdr:rowOff>
    </xdr:to>
    <xdr:sp macro="" textlink="">
      <xdr:nvSpPr>
        <xdr:cNvPr id="4" name="Right Arrow 3"/>
        <xdr:cNvSpPr/>
      </xdr:nvSpPr>
      <xdr:spPr>
        <a:xfrm>
          <a:off x="1382807" y="6833569"/>
          <a:ext cx="937260" cy="235885"/>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213360</xdr:colOff>
      <xdr:row>39</xdr:row>
      <xdr:rowOff>153224</xdr:rowOff>
    </xdr:from>
    <xdr:to>
      <xdr:col>3</xdr:col>
      <xdr:colOff>77487</xdr:colOff>
      <xdr:row>46</xdr:row>
      <xdr:rowOff>14343</xdr:rowOff>
    </xdr:to>
    <xdr:sp macro="" textlink="">
      <xdr:nvSpPr>
        <xdr:cNvPr id="5" name="Diamond 4"/>
        <xdr:cNvSpPr/>
      </xdr:nvSpPr>
      <xdr:spPr>
        <a:xfrm>
          <a:off x="822960" y="6468299"/>
          <a:ext cx="1083327" cy="994594"/>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244288</xdr:colOff>
      <xdr:row>26</xdr:row>
      <xdr:rowOff>119976</xdr:rowOff>
    </xdr:from>
    <xdr:to>
      <xdr:col>3</xdr:col>
      <xdr:colOff>571948</xdr:colOff>
      <xdr:row>28</xdr:row>
      <xdr:rowOff>13221</xdr:rowOff>
    </xdr:to>
    <xdr:sp macro="" textlink="">
      <xdr:nvSpPr>
        <xdr:cNvPr id="6" name="Right Arrow 5"/>
        <xdr:cNvSpPr/>
      </xdr:nvSpPr>
      <xdr:spPr>
        <a:xfrm>
          <a:off x="1463488" y="4330026"/>
          <a:ext cx="937260" cy="217095"/>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578223</xdr:colOff>
      <xdr:row>26</xdr:row>
      <xdr:rowOff>11505</xdr:rowOff>
    </xdr:from>
    <xdr:to>
      <xdr:col>5</xdr:col>
      <xdr:colOff>458037</xdr:colOff>
      <xdr:row>28</xdr:row>
      <xdr:rowOff>139714</xdr:rowOff>
    </xdr:to>
    <xdr:sp macro="" textlink="">
      <xdr:nvSpPr>
        <xdr:cNvPr id="7" name="Rectangle 6"/>
        <xdr:cNvSpPr/>
      </xdr:nvSpPr>
      <xdr:spPr>
        <a:xfrm>
          <a:off x="2407023" y="4221555"/>
          <a:ext cx="1099014" cy="4520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Display NR/D</a:t>
          </a:r>
          <a:endParaRPr lang="en-US">
            <a:effectLst/>
          </a:endParaRPr>
        </a:p>
      </xdr:txBody>
    </xdr:sp>
    <xdr:clientData/>
  </xdr:twoCellAnchor>
  <xdr:twoCellAnchor>
    <xdr:from>
      <xdr:col>20</xdr:col>
      <xdr:colOff>326312</xdr:colOff>
      <xdr:row>33</xdr:row>
      <xdr:rowOff>162119</xdr:rowOff>
    </xdr:from>
    <xdr:to>
      <xdr:col>21</xdr:col>
      <xdr:colOff>6272</xdr:colOff>
      <xdr:row>36</xdr:row>
      <xdr:rowOff>114821</xdr:rowOff>
    </xdr:to>
    <xdr:sp macro="" textlink="">
      <xdr:nvSpPr>
        <xdr:cNvPr id="8" name="Right Arrow 7"/>
        <xdr:cNvSpPr/>
      </xdr:nvSpPr>
      <xdr:spPr>
        <a:xfrm rot="5400000">
          <a:off x="12443853" y="5580103"/>
          <a:ext cx="438477"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20</xdr:col>
      <xdr:colOff>326315</xdr:colOff>
      <xdr:row>22</xdr:row>
      <xdr:rowOff>153227</xdr:rowOff>
    </xdr:from>
    <xdr:to>
      <xdr:col>20</xdr:col>
      <xdr:colOff>600635</xdr:colOff>
      <xdr:row>25</xdr:row>
      <xdr:rowOff>106305</xdr:rowOff>
    </xdr:to>
    <xdr:sp macro="" textlink="">
      <xdr:nvSpPr>
        <xdr:cNvPr id="9" name="Right Arrow 8"/>
        <xdr:cNvSpPr/>
      </xdr:nvSpPr>
      <xdr:spPr>
        <a:xfrm rot="5400000">
          <a:off x="12436048" y="3797844"/>
          <a:ext cx="438853" cy="27432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21</xdr:col>
      <xdr:colOff>511883</xdr:colOff>
      <xdr:row>40</xdr:row>
      <xdr:rowOff>49682</xdr:rowOff>
    </xdr:from>
    <xdr:to>
      <xdr:col>22</xdr:col>
      <xdr:colOff>600634</xdr:colOff>
      <xdr:row>41</xdr:row>
      <xdr:rowOff>144665</xdr:rowOff>
    </xdr:to>
    <xdr:sp macro="" textlink="">
      <xdr:nvSpPr>
        <xdr:cNvPr id="10" name="Right Arrow 9"/>
        <xdr:cNvSpPr/>
      </xdr:nvSpPr>
      <xdr:spPr>
        <a:xfrm>
          <a:off x="13313483" y="6526682"/>
          <a:ext cx="698351" cy="256908"/>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154642</xdr:colOff>
      <xdr:row>34</xdr:row>
      <xdr:rowOff>41684</xdr:rowOff>
    </xdr:from>
    <xdr:to>
      <xdr:col>3</xdr:col>
      <xdr:colOff>482302</xdr:colOff>
      <xdr:row>35</xdr:row>
      <xdr:rowOff>117084</xdr:rowOff>
    </xdr:to>
    <xdr:sp macro="" textlink="">
      <xdr:nvSpPr>
        <xdr:cNvPr id="11" name="Right Arrow 10"/>
        <xdr:cNvSpPr/>
      </xdr:nvSpPr>
      <xdr:spPr>
        <a:xfrm>
          <a:off x="1373842" y="5547134"/>
          <a:ext cx="937260" cy="237325"/>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127747</xdr:colOff>
      <xdr:row>18</xdr:row>
      <xdr:rowOff>126327</xdr:rowOff>
    </xdr:from>
    <xdr:to>
      <xdr:col>3</xdr:col>
      <xdr:colOff>455407</xdr:colOff>
      <xdr:row>20</xdr:row>
      <xdr:rowOff>36168</xdr:rowOff>
    </xdr:to>
    <xdr:sp macro="" textlink="">
      <xdr:nvSpPr>
        <xdr:cNvPr id="12" name="Right Arrow 11"/>
        <xdr:cNvSpPr/>
      </xdr:nvSpPr>
      <xdr:spPr>
        <a:xfrm>
          <a:off x="1346947" y="3040977"/>
          <a:ext cx="937260" cy="233691"/>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3</xdr:col>
      <xdr:colOff>455332</xdr:colOff>
      <xdr:row>17</xdr:row>
      <xdr:rowOff>152401</xdr:rowOff>
    </xdr:from>
    <xdr:to>
      <xdr:col>5</xdr:col>
      <xdr:colOff>341479</xdr:colOff>
      <xdr:row>20</xdr:row>
      <xdr:rowOff>115550</xdr:rowOff>
    </xdr:to>
    <xdr:sp macro="" textlink="">
      <xdr:nvSpPr>
        <xdr:cNvPr id="13" name="Rectangle 12"/>
        <xdr:cNvSpPr/>
      </xdr:nvSpPr>
      <xdr:spPr>
        <a:xfrm>
          <a:off x="2284132" y="2905126"/>
          <a:ext cx="1105347" cy="4489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NB/D</a:t>
          </a:r>
        </a:p>
      </xdr:txBody>
    </xdr:sp>
    <xdr:clientData/>
  </xdr:twoCellAnchor>
  <xdr:twoCellAnchor>
    <xdr:from>
      <xdr:col>21</xdr:col>
      <xdr:colOff>296731</xdr:colOff>
      <xdr:row>29</xdr:row>
      <xdr:rowOff>89199</xdr:rowOff>
    </xdr:from>
    <xdr:to>
      <xdr:col>23</xdr:col>
      <xdr:colOff>14791</xdr:colOff>
      <xdr:row>30</xdr:row>
      <xdr:rowOff>151852</xdr:rowOff>
    </xdr:to>
    <xdr:sp macro="" textlink="">
      <xdr:nvSpPr>
        <xdr:cNvPr id="14" name="Right Arrow 13"/>
        <xdr:cNvSpPr/>
      </xdr:nvSpPr>
      <xdr:spPr>
        <a:xfrm>
          <a:off x="13098331" y="4785024"/>
          <a:ext cx="937260" cy="224578"/>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23</xdr:col>
      <xdr:colOff>13448</xdr:colOff>
      <xdr:row>29</xdr:row>
      <xdr:rowOff>1347</xdr:rowOff>
    </xdr:from>
    <xdr:to>
      <xdr:col>25</xdr:col>
      <xdr:colOff>0</xdr:colOff>
      <xdr:row>31</xdr:row>
      <xdr:rowOff>129888</xdr:rowOff>
    </xdr:to>
    <xdr:sp macro="" textlink="">
      <xdr:nvSpPr>
        <xdr:cNvPr id="15" name="Rectangle 14"/>
        <xdr:cNvSpPr/>
      </xdr:nvSpPr>
      <xdr:spPr>
        <a:xfrm>
          <a:off x="14034248" y="4697172"/>
          <a:ext cx="1205752" cy="4523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NBC/D</a:t>
          </a:r>
        </a:p>
      </xdr:txBody>
    </xdr:sp>
    <xdr:clientData/>
  </xdr:twoCellAnchor>
  <xdr:twoCellAnchor>
    <xdr:from>
      <xdr:col>20</xdr:col>
      <xdr:colOff>299420</xdr:colOff>
      <xdr:row>13</xdr:row>
      <xdr:rowOff>15169</xdr:rowOff>
    </xdr:from>
    <xdr:to>
      <xdr:col>20</xdr:col>
      <xdr:colOff>582685</xdr:colOff>
      <xdr:row>15</xdr:row>
      <xdr:rowOff>125435</xdr:rowOff>
    </xdr:to>
    <xdr:sp macro="" textlink="">
      <xdr:nvSpPr>
        <xdr:cNvPr id="16" name="Right Arrow 15"/>
        <xdr:cNvSpPr/>
      </xdr:nvSpPr>
      <xdr:spPr>
        <a:xfrm rot="5400000">
          <a:off x="12415995" y="2195619"/>
          <a:ext cx="434116" cy="283265"/>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22</xdr:col>
      <xdr:colOff>12476</xdr:colOff>
      <xdr:row>19</xdr:row>
      <xdr:rowOff>4856</xdr:rowOff>
    </xdr:from>
    <xdr:to>
      <xdr:col>23</xdr:col>
      <xdr:colOff>26813</xdr:colOff>
      <xdr:row>20</xdr:row>
      <xdr:rowOff>73285</xdr:rowOff>
    </xdr:to>
    <xdr:sp macro="" textlink="">
      <xdr:nvSpPr>
        <xdr:cNvPr id="17" name="Right Arrow 16"/>
        <xdr:cNvSpPr/>
      </xdr:nvSpPr>
      <xdr:spPr>
        <a:xfrm>
          <a:off x="13423676" y="3081431"/>
          <a:ext cx="623937" cy="230354"/>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21</xdr:col>
      <xdr:colOff>459440</xdr:colOff>
      <xdr:row>9</xdr:row>
      <xdr:rowOff>36307</xdr:rowOff>
    </xdr:from>
    <xdr:to>
      <xdr:col>23</xdr:col>
      <xdr:colOff>26894</xdr:colOff>
      <xdr:row>10</xdr:row>
      <xdr:rowOff>153622</xdr:rowOff>
    </xdr:to>
    <xdr:sp macro="" textlink="">
      <xdr:nvSpPr>
        <xdr:cNvPr id="18" name="Right Arrow 17"/>
        <xdr:cNvSpPr/>
      </xdr:nvSpPr>
      <xdr:spPr>
        <a:xfrm>
          <a:off x="13261040" y="1493632"/>
          <a:ext cx="786654" cy="279240"/>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19</xdr:col>
      <xdr:colOff>275216</xdr:colOff>
      <xdr:row>0</xdr:row>
      <xdr:rowOff>53789</xdr:rowOff>
    </xdr:from>
    <xdr:to>
      <xdr:col>22</xdr:col>
      <xdr:colOff>23756</xdr:colOff>
      <xdr:row>4</xdr:row>
      <xdr:rowOff>0</xdr:rowOff>
    </xdr:to>
    <xdr:sp macro="" textlink="">
      <xdr:nvSpPr>
        <xdr:cNvPr id="19" name="Rounded Rectangle 18"/>
        <xdr:cNvSpPr/>
      </xdr:nvSpPr>
      <xdr:spPr>
        <a:xfrm>
          <a:off x="11857616" y="53789"/>
          <a:ext cx="1577340" cy="593911"/>
        </a:xfrm>
        <a:prstGeom prst="roundRect">
          <a:avLst>
            <a:gd name="adj" fmla="val 3533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000">
              <a:solidFill>
                <a:sysClr val="windowText" lastClr="000000"/>
              </a:solidFill>
            </a:rPr>
            <a:t>Start</a:t>
          </a:r>
        </a:p>
      </xdr:txBody>
    </xdr:sp>
    <xdr:clientData/>
  </xdr:twoCellAnchor>
  <xdr:twoCellAnchor>
    <xdr:from>
      <xdr:col>23</xdr:col>
      <xdr:colOff>13447</xdr:colOff>
      <xdr:row>18</xdr:row>
      <xdr:rowOff>62228</xdr:rowOff>
    </xdr:from>
    <xdr:to>
      <xdr:col>24</xdr:col>
      <xdr:colOff>591671</xdr:colOff>
      <xdr:row>21</xdr:row>
      <xdr:rowOff>24226</xdr:rowOff>
    </xdr:to>
    <xdr:sp macro="" textlink="">
      <xdr:nvSpPr>
        <xdr:cNvPr id="20" name="Rectangle 19"/>
        <xdr:cNvSpPr/>
      </xdr:nvSpPr>
      <xdr:spPr>
        <a:xfrm>
          <a:off x="14034247" y="2976878"/>
          <a:ext cx="1187824" cy="4477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NB/D</a:t>
          </a:r>
        </a:p>
      </xdr:txBody>
    </xdr:sp>
    <xdr:clientData/>
  </xdr:twoCellAnchor>
  <xdr:twoCellAnchor>
    <xdr:from>
      <xdr:col>23</xdr:col>
      <xdr:colOff>28761</xdr:colOff>
      <xdr:row>8</xdr:row>
      <xdr:rowOff>143809</xdr:rowOff>
    </xdr:from>
    <xdr:to>
      <xdr:col>24</xdr:col>
      <xdr:colOff>591701</xdr:colOff>
      <xdr:row>11</xdr:row>
      <xdr:rowOff>78874</xdr:rowOff>
    </xdr:to>
    <xdr:sp macro="" textlink="">
      <xdr:nvSpPr>
        <xdr:cNvPr id="21" name="Rectangle 20"/>
        <xdr:cNvSpPr/>
      </xdr:nvSpPr>
      <xdr:spPr>
        <a:xfrm>
          <a:off x="14049561" y="1439209"/>
          <a:ext cx="1172540" cy="420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NR/D</a:t>
          </a:r>
        </a:p>
      </xdr:txBody>
    </xdr:sp>
    <xdr:clientData/>
  </xdr:twoCellAnchor>
  <xdr:twoCellAnchor>
    <xdr:from>
      <xdr:col>19</xdr:col>
      <xdr:colOff>173017</xdr:colOff>
      <xdr:row>25</xdr:row>
      <xdr:rowOff>114751</xdr:rowOff>
    </xdr:from>
    <xdr:to>
      <xdr:col>22</xdr:col>
      <xdr:colOff>141642</xdr:colOff>
      <xdr:row>34</xdr:row>
      <xdr:rowOff>129013</xdr:rowOff>
    </xdr:to>
    <xdr:sp macro="" textlink="">
      <xdr:nvSpPr>
        <xdr:cNvPr id="22" name="Diamond 21"/>
        <xdr:cNvSpPr/>
      </xdr:nvSpPr>
      <xdr:spPr>
        <a:xfrm>
          <a:off x="11755417" y="4162876"/>
          <a:ext cx="1797425" cy="1471587"/>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oneCellAnchor>
    <xdr:from>
      <xdr:col>19</xdr:col>
      <xdr:colOff>522193</xdr:colOff>
      <xdr:row>27</xdr:row>
      <xdr:rowOff>139444</xdr:rowOff>
    </xdr:from>
    <xdr:ext cx="1172135" cy="749758"/>
    <xdr:sp macro="" textlink="">
      <xdr:nvSpPr>
        <xdr:cNvPr id="23" name="TextBox 22"/>
        <xdr:cNvSpPr txBox="1"/>
      </xdr:nvSpPr>
      <xdr:spPr>
        <a:xfrm>
          <a:off x="12104593" y="4511419"/>
          <a:ext cx="1172135" cy="7497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solidFill>
                <a:schemeClr val="tx1"/>
              </a:solidFill>
              <a:effectLst/>
              <a:latin typeface="+mn-lt"/>
              <a:ea typeface="+mn-ea"/>
              <a:cs typeface="+mn-cs"/>
            </a:rPr>
            <a:t>B2=Y1,</a:t>
          </a:r>
          <a:endParaRPr lang="en-US" sz="1200">
            <a:effectLst/>
          </a:endParaRPr>
        </a:p>
        <a:p>
          <a:pPr algn="ctr"/>
          <a:r>
            <a:rPr lang="en-US" sz="1200">
              <a:solidFill>
                <a:schemeClr val="tx1"/>
              </a:solidFill>
              <a:effectLst/>
              <a:latin typeface="+mn-lt"/>
              <a:ea typeface="+mn-ea"/>
              <a:cs typeface="+mn-cs"/>
            </a:rPr>
            <a:t>B2&gt;D+8,</a:t>
          </a:r>
          <a:endParaRPr lang="en-US" sz="1200">
            <a:effectLst/>
          </a:endParaRPr>
        </a:p>
        <a:p>
          <a:pPr algn="ctr"/>
          <a:r>
            <a:rPr lang="en-US" sz="1200">
              <a:solidFill>
                <a:schemeClr val="tx1"/>
              </a:solidFill>
              <a:effectLst/>
              <a:latin typeface="+mn-lt"/>
              <a:ea typeface="+mn-ea"/>
              <a:cs typeface="+mn-cs"/>
            </a:rPr>
            <a:t>B&lt;D+12 </a:t>
          </a:r>
        </a:p>
        <a:p>
          <a:pPr algn="ctr"/>
          <a:endParaRPr lang="en-US" sz="600">
            <a:effectLst/>
          </a:endParaRPr>
        </a:p>
      </xdr:txBody>
    </xdr:sp>
    <xdr:clientData/>
  </xdr:oneCellAnchor>
  <xdr:twoCellAnchor>
    <xdr:from>
      <xdr:col>23</xdr:col>
      <xdr:colOff>4483</xdr:colOff>
      <xdr:row>40</xdr:row>
      <xdr:rowOff>3961</xdr:rowOff>
    </xdr:from>
    <xdr:to>
      <xdr:col>25</xdr:col>
      <xdr:colOff>0</xdr:colOff>
      <xdr:row>42</xdr:row>
      <xdr:rowOff>127212</xdr:rowOff>
    </xdr:to>
    <xdr:sp macro="" textlink="">
      <xdr:nvSpPr>
        <xdr:cNvPr id="24" name="Rectangle 23"/>
        <xdr:cNvSpPr/>
      </xdr:nvSpPr>
      <xdr:spPr>
        <a:xfrm>
          <a:off x="14025283" y="6480961"/>
          <a:ext cx="1214717" cy="4471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NRC/D</a:t>
          </a:r>
        </a:p>
      </xdr:txBody>
    </xdr:sp>
    <xdr:clientData/>
  </xdr:twoCellAnchor>
  <xdr:twoCellAnchor>
    <xdr:from>
      <xdr:col>20</xdr:col>
      <xdr:colOff>275140</xdr:colOff>
      <xdr:row>4</xdr:row>
      <xdr:rowOff>0</xdr:rowOff>
    </xdr:from>
    <xdr:to>
      <xdr:col>21</xdr:col>
      <xdr:colOff>83</xdr:colOff>
      <xdr:row>6</xdr:row>
      <xdr:rowOff>34555</xdr:rowOff>
    </xdr:to>
    <xdr:sp macro="" textlink="">
      <xdr:nvSpPr>
        <xdr:cNvPr id="25" name="Right Arrow 24"/>
        <xdr:cNvSpPr/>
      </xdr:nvSpPr>
      <xdr:spPr>
        <a:xfrm rot="5400000">
          <a:off x="12455209" y="659631"/>
          <a:ext cx="358405" cy="334543"/>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21514</xdr:colOff>
      <xdr:row>29</xdr:row>
      <xdr:rowOff>39894</xdr:rowOff>
    </xdr:from>
    <xdr:to>
      <xdr:col>2</xdr:col>
      <xdr:colOff>311074</xdr:colOff>
      <xdr:row>31</xdr:row>
      <xdr:rowOff>151368</xdr:rowOff>
    </xdr:to>
    <xdr:sp macro="" textlink="">
      <xdr:nvSpPr>
        <xdr:cNvPr id="26" name="Right Arrow 25"/>
        <xdr:cNvSpPr/>
      </xdr:nvSpPr>
      <xdr:spPr>
        <a:xfrm rot="5400000">
          <a:off x="1167832" y="4808601"/>
          <a:ext cx="435324"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21514</xdr:colOff>
      <xdr:row>20</xdr:row>
      <xdr:rowOff>54166</xdr:rowOff>
    </xdr:from>
    <xdr:to>
      <xdr:col>2</xdr:col>
      <xdr:colOff>311074</xdr:colOff>
      <xdr:row>24</xdr:row>
      <xdr:rowOff>64922</xdr:rowOff>
    </xdr:to>
    <xdr:sp macro="" textlink="">
      <xdr:nvSpPr>
        <xdr:cNvPr id="27" name="Right Arrow 26"/>
        <xdr:cNvSpPr/>
      </xdr:nvSpPr>
      <xdr:spPr>
        <a:xfrm rot="5400000">
          <a:off x="1056266" y="3477114"/>
          <a:ext cx="658456"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21515</xdr:colOff>
      <xdr:row>12</xdr:row>
      <xdr:rowOff>9338</xdr:rowOff>
    </xdr:from>
    <xdr:to>
      <xdr:col>2</xdr:col>
      <xdr:colOff>311075</xdr:colOff>
      <xdr:row>16</xdr:row>
      <xdr:rowOff>69799</xdr:rowOff>
    </xdr:to>
    <xdr:sp macro="" textlink="">
      <xdr:nvSpPr>
        <xdr:cNvPr id="28" name="Right Arrow 27"/>
        <xdr:cNvSpPr/>
      </xdr:nvSpPr>
      <xdr:spPr>
        <a:xfrm rot="5400000">
          <a:off x="1031414" y="2161739"/>
          <a:ext cx="708161" cy="2895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82923</xdr:colOff>
      <xdr:row>9</xdr:row>
      <xdr:rowOff>131631</xdr:rowOff>
    </xdr:from>
    <xdr:to>
      <xdr:col>3</xdr:col>
      <xdr:colOff>410583</xdr:colOff>
      <xdr:row>11</xdr:row>
      <xdr:rowOff>40259</xdr:rowOff>
    </xdr:to>
    <xdr:sp macro="" textlink="">
      <xdr:nvSpPr>
        <xdr:cNvPr id="29" name="Right Arrow 28"/>
        <xdr:cNvSpPr/>
      </xdr:nvSpPr>
      <xdr:spPr>
        <a:xfrm>
          <a:off x="1302123" y="1588956"/>
          <a:ext cx="937260" cy="232478"/>
        </a:xfrm>
        <a:prstGeom prst="right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17855</xdr:colOff>
      <xdr:row>0</xdr:row>
      <xdr:rowOff>0</xdr:rowOff>
    </xdr:from>
    <xdr:to>
      <xdr:col>3</xdr:col>
      <xdr:colOff>382354</xdr:colOff>
      <xdr:row>4</xdr:row>
      <xdr:rowOff>133010</xdr:rowOff>
    </xdr:to>
    <xdr:sp macro="" textlink="">
      <xdr:nvSpPr>
        <xdr:cNvPr id="30" name="Rounded Rectangle 29"/>
        <xdr:cNvSpPr/>
      </xdr:nvSpPr>
      <xdr:spPr>
        <a:xfrm>
          <a:off x="627455" y="0"/>
          <a:ext cx="1583699" cy="780710"/>
        </a:xfrm>
        <a:prstGeom prst="roundRect">
          <a:avLst>
            <a:gd name="adj" fmla="val 3533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000">
              <a:solidFill>
                <a:sysClr val="windowText" lastClr="000000"/>
              </a:solidFill>
            </a:rPr>
            <a:t>Start</a:t>
          </a:r>
        </a:p>
      </xdr:txBody>
    </xdr:sp>
    <xdr:clientData/>
  </xdr:twoCellAnchor>
  <xdr:twoCellAnchor>
    <xdr:from>
      <xdr:col>1</xdr:col>
      <xdr:colOff>231289</xdr:colOff>
      <xdr:row>31</xdr:row>
      <xdr:rowOff>144259</xdr:rowOff>
    </xdr:from>
    <xdr:to>
      <xdr:col>3</xdr:col>
      <xdr:colOff>101749</xdr:colOff>
      <xdr:row>38</xdr:row>
      <xdr:rowOff>13012</xdr:rowOff>
    </xdr:to>
    <xdr:sp macro="" textlink="">
      <xdr:nvSpPr>
        <xdr:cNvPr id="31" name="Diamond 30"/>
        <xdr:cNvSpPr/>
      </xdr:nvSpPr>
      <xdr:spPr>
        <a:xfrm>
          <a:off x="840889" y="5163934"/>
          <a:ext cx="1089660" cy="1002228"/>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231289</xdr:colOff>
      <xdr:row>7</xdr:row>
      <xdr:rowOff>61334</xdr:rowOff>
    </xdr:from>
    <xdr:to>
      <xdr:col>3</xdr:col>
      <xdr:colOff>101749</xdr:colOff>
      <xdr:row>13</xdr:row>
      <xdr:rowOff>92780</xdr:rowOff>
    </xdr:to>
    <xdr:sp macro="" textlink="">
      <xdr:nvSpPr>
        <xdr:cNvPr id="32" name="Diamond 31"/>
        <xdr:cNvSpPr/>
      </xdr:nvSpPr>
      <xdr:spPr>
        <a:xfrm>
          <a:off x="840889" y="1194809"/>
          <a:ext cx="1089660" cy="1002996"/>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406549</xdr:colOff>
      <xdr:row>9</xdr:row>
      <xdr:rowOff>90542</xdr:rowOff>
    </xdr:from>
    <xdr:to>
      <xdr:col>2</xdr:col>
      <xdr:colOff>528469</xdr:colOff>
      <xdr:row>11</xdr:row>
      <xdr:rowOff>30375</xdr:rowOff>
    </xdr:to>
    <xdr:sp macro="" textlink="">
      <xdr:nvSpPr>
        <xdr:cNvPr id="33" name="TextBox 32"/>
        <xdr:cNvSpPr txBox="1"/>
      </xdr:nvSpPr>
      <xdr:spPr>
        <a:xfrm>
          <a:off x="1016149" y="1547867"/>
          <a:ext cx="731520" cy="26368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B2=D</a:t>
          </a:r>
          <a:endParaRPr lang="en-US" sz="1100"/>
        </a:p>
      </xdr:txBody>
    </xdr:sp>
    <xdr:clientData/>
  </xdr:twoCellAnchor>
  <xdr:twoCellAnchor>
    <xdr:from>
      <xdr:col>3</xdr:col>
      <xdr:colOff>407895</xdr:colOff>
      <xdr:row>9</xdr:row>
      <xdr:rowOff>3960</xdr:rowOff>
    </xdr:from>
    <xdr:to>
      <xdr:col>5</xdr:col>
      <xdr:colOff>294042</xdr:colOff>
      <xdr:row>11</xdr:row>
      <xdr:rowOff>142575</xdr:rowOff>
    </xdr:to>
    <xdr:sp macro="" textlink="">
      <xdr:nvSpPr>
        <xdr:cNvPr id="34" name="Rectangle 33"/>
        <xdr:cNvSpPr/>
      </xdr:nvSpPr>
      <xdr:spPr>
        <a:xfrm>
          <a:off x="2236695" y="1461285"/>
          <a:ext cx="1105347" cy="4624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NW/D</a:t>
          </a:r>
        </a:p>
      </xdr:txBody>
    </xdr:sp>
    <xdr:clientData/>
  </xdr:twoCellAnchor>
  <xdr:twoCellAnchor>
    <xdr:from>
      <xdr:col>1</xdr:col>
      <xdr:colOff>327214</xdr:colOff>
      <xdr:row>48</xdr:row>
      <xdr:rowOff>21069</xdr:rowOff>
    </xdr:from>
    <xdr:to>
      <xdr:col>3</xdr:col>
      <xdr:colOff>39113</xdr:colOff>
      <xdr:row>50</xdr:row>
      <xdr:rowOff>125598</xdr:rowOff>
    </xdr:to>
    <xdr:sp macro="" textlink="">
      <xdr:nvSpPr>
        <xdr:cNvPr id="35" name="Rectangle 34"/>
        <xdr:cNvSpPr/>
      </xdr:nvSpPr>
      <xdr:spPr>
        <a:xfrm>
          <a:off x="936814" y="7793469"/>
          <a:ext cx="931099" cy="4283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Blank </a:t>
          </a:r>
        </a:p>
      </xdr:txBody>
    </xdr:sp>
    <xdr:clientData/>
  </xdr:twoCellAnchor>
  <xdr:twoCellAnchor>
    <xdr:from>
      <xdr:col>2</xdr:col>
      <xdr:colOff>30480</xdr:colOff>
      <xdr:row>4</xdr:row>
      <xdr:rowOff>133950</xdr:rowOff>
    </xdr:from>
    <xdr:to>
      <xdr:col>2</xdr:col>
      <xdr:colOff>320040</xdr:colOff>
      <xdr:row>7</xdr:row>
      <xdr:rowOff>80108</xdr:rowOff>
    </xdr:to>
    <xdr:sp macro="" textlink="">
      <xdr:nvSpPr>
        <xdr:cNvPr id="36" name="Right Arrow 35"/>
        <xdr:cNvSpPr/>
      </xdr:nvSpPr>
      <xdr:spPr>
        <a:xfrm rot="5400000">
          <a:off x="1178493" y="852837"/>
          <a:ext cx="431933" cy="28956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231289</xdr:colOff>
      <xdr:row>16</xdr:row>
      <xdr:rowOff>66265</xdr:rowOff>
    </xdr:from>
    <xdr:to>
      <xdr:col>3</xdr:col>
      <xdr:colOff>101749</xdr:colOff>
      <xdr:row>22</xdr:row>
      <xdr:rowOff>96371</xdr:rowOff>
    </xdr:to>
    <xdr:sp macro="" textlink="">
      <xdr:nvSpPr>
        <xdr:cNvPr id="37" name="Diamond 36"/>
        <xdr:cNvSpPr/>
      </xdr:nvSpPr>
      <xdr:spPr>
        <a:xfrm>
          <a:off x="840889" y="2657065"/>
          <a:ext cx="1089660" cy="1001656"/>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370690</xdr:colOff>
      <xdr:row>16</xdr:row>
      <xdr:rowOff>153669</xdr:rowOff>
    </xdr:from>
    <xdr:to>
      <xdr:col>2</xdr:col>
      <xdr:colOff>591670</xdr:colOff>
      <xdr:row>21</xdr:row>
      <xdr:rowOff>65354</xdr:rowOff>
    </xdr:to>
    <xdr:sp macro="" textlink="">
      <xdr:nvSpPr>
        <xdr:cNvPr id="38" name="TextBox 37"/>
        <xdr:cNvSpPr txBox="1"/>
      </xdr:nvSpPr>
      <xdr:spPr>
        <a:xfrm>
          <a:off x="980290" y="2744469"/>
          <a:ext cx="830580" cy="7213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Y1=M</a:t>
          </a:r>
        </a:p>
        <a:p>
          <a:pPr algn="ctr"/>
          <a:r>
            <a:rPr lang="en-US" sz="1100">
              <a:solidFill>
                <a:schemeClr val="tx1"/>
              </a:solidFill>
              <a:effectLst/>
              <a:latin typeface="+mn-lt"/>
              <a:ea typeface="+mn-ea"/>
              <a:cs typeface="+mn-cs"/>
            </a:rPr>
            <a:t>B2=D+8 </a:t>
          </a:r>
        </a:p>
        <a:p>
          <a:pPr algn="ctr"/>
          <a:r>
            <a:rPr lang="en-US" sz="1100">
              <a:solidFill>
                <a:schemeClr val="tx1"/>
              </a:solidFill>
              <a:effectLst/>
              <a:latin typeface="+mn-lt"/>
              <a:ea typeface="+mn-ea"/>
              <a:cs typeface="+mn-cs"/>
            </a:rPr>
            <a:t>B2&gt;today()</a:t>
          </a:r>
          <a:endParaRPr lang="en-US" sz="1100"/>
        </a:p>
      </xdr:txBody>
    </xdr:sp>
    <xdr:clientData/>
  </xdr:twoCellAnchor>
  <xdr:twoCellAnchor>
    <xdr:from>
      <xdr:col>19</xdr:col>
      <xdr:colOff>268942</xdr:colOff>
      <xdr:row>36</xdr:row>
      <xdr:rowOff>117368</xdr:rowOff>
    </xdr:from>
    <xdr:to>
      <xdr:col>22</xdr:col>
      <xdr:colOff>45664</xdr:colOff>
      <xdr:row>45</xdr:row>
      <xdr:rowOff>53811</xdr:rowOff>
    </xdr:to>
    <xdr:sp macro="" textlink="">
      <xdr:nvSpPr>
        <xdr:cNvPr id="39" name="Diamond 38"/>
        <xdr:cNvSpPr/>
      </xdr:nvSpPr>
      <xdr:spPr>
        <a:xfrm>
          <a:off x="11851342" y="5946668"/>
          <a:ext cx="1605522" cy="1393768"/>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twoCellAnchor editAs="oneCell">
    <xdr:from>
      <xdr:col>20</xdr:col>
      <xdr:colOff>45720</xdr:colOff>
      <xdr:row>38</xdr:row>
      <xdr:rowOff>91440</xdr:rowOff>
    </xdr:from>
    <xdr:to>
      <xdr:col>21</xdr:col>
      <xdr:colOff>274320</xdr:colOff>
      <xdr:row>43</xdr:row>
      <xdr:rowOff>68580</xdr:rowOff>
    </xdr:to>
    <xdr:pic>
      <xdr:nvPicPr>
        <xdr:cNvPr id="40" name="Picture 4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37720" y="6244590"/>
          <a:ext cx="838200" cy="786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299418</xdr:colOff>
      <xdr:row>45</xdr:row>
      <xdr:rowOff>89207</xdr:rowOff>
    </xdr:from>
    <xdr:to>
      <xdr:col>20</xdr:col>
      <xdr:colOff>582683</xdr:colOff>
      <xdr:row>48</xdr:row>
      <xdr:rowOff>29144</xdr:rowOff>
    </xdr:to>
    <xdr:sp macro="" textlink="">
      <xdr:nvSpPr>
        <xdr:cNvPr id="41" name="Right Arrow 40"/>
        <xdr:cNvSpPr/>
      </xdr:nvSpPr>
      <xdr:spPr>
        <a:xfrm rot="5400000">
          <a:off x="12420195" y="7447055"/>
          <a:ext cx="425712" cy="283265"/>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19</xdr:col>
      <xdr:colOff>587189</xdr:colOff>
      <xdr:row>48</xdr:row>
      <xdr:rowOff>7619</xdr:rowOff>
    </xdr:from>
    <xdr:to>
      <xdr:col>21</xdr:col>
      <xdr:colOff>305420</xdr:colOff>
      <xdr:row>50</xdr:row>
      <xdr:rowOff>115629</xdr:rowOff>
    </xdr:to>
    <xdr:sp macro="" textlink="">
      <xdr:nvSpPr>
        <xdr:cNvPr id="42" name="Rectangle 41"/>
        <xdr:cNvSpPr/>
      </xdr:nvSpPr>
      <xdr:spPr>
        <a:xfrm>
          <a:off x="12169589" y="7780019"/>
          <a:ext cx="937431" cy="431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Blank</a:t>
          </a:r>
        </a:p>
      </xdr:txBody>
    </xdr:sp>
    <xdr:clientData/>
  </xdr:twoCellAnchor>
  <xdr:twoCellAnchor>
    <xdr:from>
      <xdr:col>19</xdr:col>
      <xdr:colOff>334380</xdr:colOff>
      <xdr:row>6</xdr:row>
      <xdr:rowOff>0</xdr:rowOff>
    </xdr:from>
    <xdr:to>
      <xdr:col>21</xdr:col>
      <xdr:colOff>537882</xdr:colOff>
      <xdr:row>13</xdr:row>
      <xdr:rowOff>162616</xdr:rowOff>
    </xdr:to>
    <xdr:sp macro="" textlink="">
      <xdr:nvSpPr>
        <xdr:cNvPr id="43" name="Diamond 42"/>
        <xdr:cNvSpPr/>
      </xdr:nvSpPr>
      <xdr:spPr>
        <a:xfrm>
          <a:off x="11916780" y="971550"/>
          <a:ext cx="1422702" cy="1296091"/>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twoCellAnchor>
    <xdr:from>
      <xdr:col>19</xdr:col>
      <xdr:colOff>146122</xdr:colOff>
      <xdr:row>0</xdr:row>
      <xdr:rowOff>0</xdr:rowOff>
    </xdr:from>
    <xdr:to>
      <xdr:col>22</xdr:col>
      <xdr:colOff>114747</xdr:colOff>
      <xdr:row>0</xdr:row>
      <xdr:rowOff>0</xdr:rowOff>
    </xdr:to>
    <xdr:sp macro="" textlink="">
      <xdr:nvSpPr>
        <xdr:cNvPr id="44" name="Diamond 43"/>
        <xdr:cNvSpPr/>
      </xdr:nvSpPr>
      <xdr:spPr>
        <a:xfrm>
          <a:off x="11728522" y="0"/>
          <a:ext cx="1797425" cy="0"/>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twoCellAnchor>
    <xdr:from>
      <xdr:col>19</xdr:col>
      <xdr:colOff>235767</xdr:colOff>
      <xdr:row>15</xdr:row>
      <xdr:rowOff>117364</xdr:rowOff>
    </xdr:from>
    <xdr:to>
      <xdr:col>22</xdr:col>
      <xdr:colOff>62753</xdr:colOff>
      <xdr:row>23</xdr:row>
      <xdr:rowOff>117811</xdr:rowOff>
    </xdr:to>
    <xdr:sp macro="" textlink="">
      <xdr:nvSpPr>
        <xdr:cNvPr id="45" name="Diamond 44"/>
        <xdr:cNvSpPr/>
      </xdr:nvSpPr>
      <xdr:spPr>
        <a:xfrm>
          <a:off x="11818167" y="2546239"/>
          <a:ext cx="1655786" cy="1295847"/>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200">
            <a:effectLst/>
          </a:endParaRPr>
        </a:p>
      </xdr:txBody>
    </xdr:sp>
    <xdr:clientData/>
  </xdr:twoCellAnchor>
  <xdr:oneCellAnchor>
    <xdr:from>
      <xdr:col>19</xdr:col>
      <xdr:colOff>567017</xdr:colOff>
      <xdr:row>7</xdr:row>
      <xdr:rowOff>53941</xdr:rowOff>
    </xdr:from>
    <xdr:ext cx="956983" cy="866576"/>
    <xdr:sp macro="" textlink="">
      <xdr:nvSpPr>
        <xdr:cNvPr id="46" name="TextBox 45"/>
        <xdr:cNvSpPr txBox="1"/>
      </xdr:nvSpPr>
      <xdr:spPr>
        <a:xfrm>
          <a:off x="12149417" y="1187416"/>
          <a:ext cx="956983" cy="866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100">
              <a:solidFill>
                <a:schemeClr val="tx1"/>
              </a:solidFill>
              <a:effectLst/>
              <a:latin typeface="+mn-lt"/>
              <a:ea typeface="+mn-ea"/>
              <a:cs typeface="+mn-cs"/>
            </a:rPr>
            <a:t>Y1=M,</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B2=today(),</a:t>
          </a:r>
          <a:endParaRPr lang="en-US">
            <a:effectLst/>
          </a:endParaRPr>
        </a:p>
        <a:p>
          <a:pPr algn="ctr"/>
          <a:r>
            <a:rPr lang="en-US" sz="1100">
              <a:solidFill>
                <a:schemeClr val="tx1"/>
              </a:solidFill>
              <a:effectLst/>
              <a:latin typeface="+mn-lt"/>
              <a:ea typeface="+mn-ea"/>
              <a:cs typeface="+mn-cs"/>
            </a:rPr>
            <a:t>B2&gt;D+8,</a:t>
          </a:r>
          <a:endParaRPr lang="en-US">
            <a:effectLst/>
          </a:endParaRPr>
        </a:p>
        <a:p>
          <a:pPr algn="ctr"/>
          <a:r>
            <a:rPr lang="en-US" sz="1100">
              <a:solidFill>
                <a:schemeClr val="tx1"/>
              </a:solidFill>
              <a:effectLst/>
              <a:latin typeface="+mn-lt"/>
              <a:ea typeface="+mn-ea"/>
              <a:cs typeface="+mn-cs"/>
            </a:rPr>
            <a:t>B&lt;D+12 </a:t>
          </a:r>
        </a:p>
        <a:p>
          <a:pPr algn="ctr"/>
          <a:endParaRPr lang="en-US" sz="500">
            <a:effectLst/>
          </a:endParaRPr>
        </a:p>
      </xdr:txBody>
    </xdr:sp>
    <xdr:clientData/>
  </xdr:oneCellAnchor>
  <xdr:twoCellAnchor editAs="oneCell">
    <xdr:from>
      <xdr:col>19</xdr:col>
      <xdr:colOff>586740</xdr:colOff>
      <xdr:row>16</xdr:row>
      <xdr:rowOff>160020</xdr:rowOff>
    </xdr:from>
    <xdr:to>
      <xdr:col>21</xdr:col>
      <xdr:colOff>289560</xdr:colOff>
      <xdr:row>22</xdr:row>
      <xdr:rowOff>30480</xdr:rowOff>
    </xdr:to>
    <xdr:pic>
      <xdr:nvPicPr>
        <xdr:cNvPr id="47" name="Picture 6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69140" y="2750820"/>
          <a:ext cx="922020" cy="842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231289</xdr:colOff>
      <xdr:row>24</xdr:row>
      <xdr:rowOff>67610</xdr:rowOff>
    </xdr:from>
    <xdr:to>
      <xdr:col>3</xdr:col>
      <xdr:colOff>101749</xdr:colOff>
      <xdr:row>30</xdr:row>
      <xdr:rowOff>82402</xdr:rowOff>
    </xdr:to>
    <xdr:sp macro="" textlink="">
      <xdr:nvSpPr>
        <xdr:cNvPr id="48" name="Diamond 47"/>
        <xdr:cNvSpPr/>
      </xdr:nvSpPr>
      <xdr:spPr>
        <a:xfrm>
          <a:off x="840889" y="3953810"/>
          <a:ext cx="1089660" cy="986342"/>
        </a:xfrm>
        <a:prstGeom prst="diamond">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xdr:col>
      <xdr:colOff>370690</xdr:colOff>
      <xdr:row>32</xdr:row>
      <xdr:rowOff>62752</xdr:rowOff>
    </xdr:from>
    <xdr:to>
      <xdr:col>2</xdr:col>
      <xdr:colOff>591670</xdr:colOff>
      <xdr:row>36</xdr:row>
      <xdr:rowOff>153755</xdr:rowOff>
    </xdr:to>
    <xdr:sp macro="" textlink="">
      <xdr:nvSpPr>
        <xdr:cNvPr id="49" name="TextBox 48"/>
        <xdr:cNvSpPr txBox="1"/>
      </xdr:nvSpPr>
      <xdr:spPr>
        <a:xfrm>
          <a:off x="980290" y="5244352"/>
          <a:ext cx="830580" cy="738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B2=Y1</a:t>
          </a:r>
        </a:p>
        <a:p>
          <a:pPr algn="ctr"/>
          <a:r>
            <a:rPr lang="en-US" sz="1100">
              <a:solidFill>
                <a:schemeClr val="tx1"/>
              </a:solidFill>
              <a:effectLst/>
              <a:latin typeface="+mn-lt"/>
              <a:ea typeface="+mn-ea"/>
              <a:cs typeface="+mn-cs"/>
            </a:rPr>
            <a:t>B2&gt;D,</a:t>
          </a:r>
        </a:p>
        <a:p>
          <a:pPr algn="ctr"/>
          <a:r>
            <a:rPr lang="en-US" sz="1100">
              <a:solidFill>
                <a:schemeClr val="tx1"/>
              </a:solidFill>
              <a:effectLst/>
              <a:latin typeface="+mn-lt"/>
              <a:ea typeface="+mn-ea"/>
              <a:cs typeface="+mn-cs"/>
            </a:rPr>
            <a:t>B2&lt;D+8 </a:t>
          </a:r>
        </a:p>
        <a:p>
          <a:pPr algn="ctr"/>
          <a:endParaRPr lang="en-US" sz="1100"/>
        </a:p>
      </xdr:txBody>
    </xdr:sp>
    <xdr:clientData/>
  </xdr:twoCellAnchor>
  <xdr:twoCellAnchor>
    <xdr:from>
      <xdr:col>1</xdr:col>
      <xdr:colOff>391235</xdr:colOff>
      <xdr:row>25</xdr:row>
      <xdr:rowOff>0</xdr:rowOff>
    </xdr:from>
    <xdr:to>
      <xdr:col>3</xdr:col>
      <xdr:colOff>2615</xdr:colOff>
      <xdr:row>29</xdr:row>
      <xdr:rowOff>80682</xdr:rowOff>
    </xdr:to>
    <xdr:sp macro="" textlink="">
      <xdr:nvSpPr>
        <xdr:cNvPr id="50" name="TextBox 49"/>
        <xdr:cNvSpPr txBox="1"/>
      </xdr:nvSpPr>
      <xdr:spPr>
        <a:xfrm>
          <a:off x="1000835" y="4048125"/>
          <a:ext cx="830580" cy="7283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Y1=N</a:t>
          </a:r>
        </a:p>
        <a:p>
          <a:pPr algn="ctr"/>
          <a:r>
            <a:rPr lang="en-US" sz="1100">
              <a:solidFill>
                <a:schemeClr val="tx1"/>
              </a:solidFill>
              <a:effectLst/>
              <a:latin typeface="+mn-lt"/>
              <a:ea typeface="+mn-ea"/>
              <a:cs typeface="+mn-cs"/>
            </a:rPr>
            <a:t>B2=D+45</a:t>
          </a:r>
        </a:p>
        <a:p>
          <a:pPr algn="ctr"/>
          <a:r>
            <a:rPr lang="en-US" sz="1100">
              <a:solidFill>
                <a:schemeClr val="tx1"/>
              </a:solidFill>
              <a:effectLst/>
              <a:latin typeface="+mn-lt"/>
              <a:ea typeface="+mn-ea"/>
              <a:cs typeface="+mn-cs"/>
            </a:rPr>
            <a:t>B2&gt;today()</a:t>
          </a:r>
          <a:endParaRPr lang="en-US" sz="1100"/>
        </a:p>
      </xdr:txBody>
    </xdr:sp>
    <xdr:clientData/>
  </xdr:twoCellAnchor>
  <xdr:twoCellAnchor>
    <xdr:from>
      <xdr:col>1</xdr:col>
      <xdr:colOff>346411</xdr:colOff>
      <xdr:row>40</xdr:row>
      <xdr:rowOff>92262</xdr:rowOff>
    </xdr:from>
    <xdr:to>
      <xdr:col>2</xdr:col>
      <xdr:colOff>573754</xdr:colOff>
      <xdr:row>45</xdr:row>
      <xdr:rowOff>17978</xdr:rowOff>
    </xdr:to>
    <xdr:sp macro="" textlink="">
      <xdr:nvSpPr>
        <xdr:cNvPr id="51" name="TextBox 50"/>
        <xdr:cNvSpPr txBox="1"/>
      </xdr:nvSpPr>
      <xdr:spPr>
        <a:xfrm>
          <a:off x="956011" y="6569262"/>
          <a:ext cx="836943" cy="735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solidFill>
                <a:schemeClr val="tx1"/>
              </a:solidFill>
              <a:effectLst/>
              <a:latin typeface="+mn-lt"/>
              <a:ea typeface="+mn-ea"/>
              <a:cs typeface="+mn-cs"/>
            </a:rPr>
            <a:t>B2=Y2</a:t>
          </a:r>
        </a:p>
        <a:p>
          <a:pPr algn="ctr"/>
          <a:r>
            <a:rPr lang="en-US" sz="1100">
              <a:solidFill>
                <a:schemeClr val="tx1"/>
              </a:solidFill>
              <a:effectLst/>
              <a:latin typeface="+mn-lt"/>
              <a:ea typeface="+mn-ea"/>
              <a:cs typeface="+mn-cs"/>
            </a:rPr>
            <a:t>B2&gt;D,</a:t>
          </a:r>
        </a:p>
        <a:p>
          <a:pPr algn="ctr"/>
          <a:r>
            <a:rPr lang="en-US" sz="1100">
              <a:solidFill>
                <a:schemeClr val="tx1"/>
              </a:solidFill>
              <a:effectLst/>
              <a:latin typeface="+mn-lt"/>
              <a:ea typeface="+mn-ea"/>
              <a:cs typeface="+mn-cs"/>
            </a:rPr>
            <a:t>B2&lt;D+45 </a:t>
          </a:r>
        </a:p>
        <a:p>
          <a:pPr algn="ctr"/>
          <a:endParaRPr lang="en-US" sz="1100"/>
        </a:p>
      </xdr:txBody>
    </xdr:sp>
    <xdr:clientData/>
  </xdr:twoCellAnchor>
  <xdr:twoCellAnchor>
    <xdr:from>
      <xdr:col>4</xdr:col>
      <xdr:colOff>4483</xdr:colOff>
      <xdr:row>41</xdr:row>
      <xdr:rowOff>51025</xdr:rowOff>
    </xdr:from>
    <xdr:to>
      <xdr:col>5</xdr:col>
      <xdr:colOff>493897</xdr:colOff>
      <xdr:row>44</xdr:row>
      <xdr:rowOff>18114</xdr:rowOff>
    </xdr:to>
    <xdr:sp macro="" textlink="">
      <xdr:nvSpPr>
        <xdr:cNvPr id="52" name="Rectangle 51"/>
        <xdr:cNvSpPr/>
      </xdr:nvSpPr>
      <xdr:spPr>
        <a:xfrm>
          <a:off x="2442883" y="6689950"/>
          <a:ext cx="1099014" cy="4528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NRC/D</a:t>
          </a:r>
        </a:p>
      </xdr:txBody>
    </xdr:sp>
    <xdr:clientData/>
  </xdr:twoCellAnchor>
  <xdr:twoCellAnchor>
    <xdr:from>
      <xdr:col>3</xdr:col>
      <xdr:colOff>497541</xdr:colOff>
      <xdr:row>33</xdr:row>
      <xdr:rowOff>68956</xdr:rowOff>
    </xdr:from>
    <xdr:to>
      <xdr:col>5</xdr:col>
      <xdr:colOff>383688</xdr:colOff>
      <xdr:row>36</xdr:row>
      <xdr:rowOff>35852</xdr:rowOff>
    </xdr:to>
    <xdr:sp macro="" textlink="">
      <xdr:nvSpPr>
        <xdr:cNvPr id="53" name="Rectangle 52"/>
        <xdr:cNvSpPr/>
      </xdr:nvSpPr>
      <xdr:spPr>
        <a:xfrm>
          <a:off x="2326341" y="5412481"/>
          <a:ext cx="1105347" cy="4526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Display NRC/D</a:t>
          </a: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15</xdr:col>
          <xdr:colOff>76200</xdr:colOff>
          <xdr:row>19</xdr:row>
          <xdr:rowOff>152400</xdr:rowOff>
        </xdr:from>
        <xdr:to>
          <xdr:col>17</xdr:col>
          <xdr:colOff>1066800</xdr:colOff>
          <xdr:row>22</xdr:row>
          <xdr:rowOff>1066800</xdr:rowOff>
        </xdr:to>
        <xdr:sp macro="" textlink="">
          <xdr:nvSpPr>
            <xdr:cNvPr id="29467649" name="Spinner 1" hidden="1">
              <a:extLst>
                <a:ext uri="{63B3BB69-23CF-44E3-9099-C40C66FF867C}">
                  <a14:compatExt spid="_x0000_s294676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Qa\D\New%20Folder\TS%20CERTIFICATION%20(NILESH)\Training\N\nilesh\SPC\NEW%20MC%20CP%20Cpk\HISTOG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chopade\c\TS%20Report\Memco\TS%20Report-Production%20MEMCO%20ENGINEERING%20PVT%20LTD%20site%20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chopade\c\TS%20Report\Memco\TS%20Report-Production%20MEMCO%20ENGINEERING%20PVT%20LTD%20site%20I.xls!!%20Don't%20change"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Qa\D\New%20Folder\TS%20CERTIFICATION%20(NILESH)\Training\N\nilesh\SPC\software%20of%20spc\HISTOGAM.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rchopade\c\Documents%20and%20Settings\pbonnaerens.EUA\My%20Documents\REQUEST%20FOR%20AUDIT%20DAYS%20REDUCTIO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08_Cross%20Functional\Indirect_Material_claims_management\Templates\8D\8D_Template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omputerii\d\sudhir%2005\HALDEX\SABA%20of%20PPAP%20KiT%20V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Ji3003\QSG\Documents%20and%20Settings\mui4ji\Local%20Settings\Temporary%20Internet%20Files\OLKD\Qsg3\RW\Qsg31\ZIELWERT\Stand_aktuell\0KM%20Paredo%20Rai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chopade\c\Documents%20and%20Settings\abc\My%20Documents\Certification%20Audit%20-%2021.06.2007\Memco%20NCR-2206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pki_data\8D%20PK-2019_.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TOGRAM"/>
      <sheetName val="MCS OK"/>
      <sheetName val="Z"/>
      <sheetName val="PROCESS CAP"/>
    </sheetNames>
    <sheetDataSet>
      <sheetData sheetId="0" refreshError="1"/>
      <sheetData sheetId="1" refreshError="1"/>
      <sheetData sheetId="2" refreshError="1"/>
      <sheetData sheetId="3" refreshError="1">
        <row r="7">
          <cell r="B7">
            <v>-30</v>
          </cell>
          <cell r="C7">
            <v>-13</v>
          </cell>
        </row>
        <row r="8">
          <cell r="B8">
            <v>-15</v>
          </cell>
          <cell r="C8">
            <v>-13</v>
          </cell>
        </row>
        <row r="9">
          <cell r="B9">
            <v>-20</v>
          </cell>
          <cell r="C9">
            <v>-12</v>
          </cell>
        </row>
        <row r="10">
          <cell r="B10">
            <v>-20</v>
          </cell>
          <cell r="C10">
            <v>-15</v>
          </cell>
        </row>
        <row r="11">
          <cell r="B11">
            <v>-28</v>
          </cell>
          <cell r="C11">
            <v>-15</v>
          </cell>
        </row>
        <row r="12">
          <cell r="B12">
            <v>-20</v>
          </cell>
          <cell r="C12">
            <v>-10</v>
          </cell>
        </row>
        <row r="13">
          <cell r="B13">
            <v>-18</v>
          </cell>
          <cell r="C13">
            <v>0</v>
          </cell>
        </row>
        <row r="14">
          <cell r="B14">
            <v>-20</v>
          </cell>
          <cell r="C14">
            <v>-12</v>
          </cell>
        </row>
        <row r="15">
          <cell r="B15">
            <v>-18</v>
          </cell>
          <cell r="C15">
            <v>-15</v>
          </cell>
        </row>
        <row r="16">
          <cell r="B16">
            <v>-15</v>
          </cell>
          <cell r="C16">
            <v>-25</v>
          </cell>
        </row>
        <row r="86">
          <cell r="J86">
            <v>-35</v>
          </cell>
          <cell r="P86">
            <v>1</v>
          </cell>
        </row>
        <row r="87">
          <cell r="J87">
            <v>-27</v>
          </cell>
          <cell r="P87">
            <v>3</v>
          </cell>
        </row>
        <row r="88">
          <cell r="J88">
            <v>-19</v>
          </cell>
          <cell r="P88">
            <v>7</v>
          </cell>
        </row>
        <row r="89">
          <cell r="J89">
            <v>-11</v>
          </cell>
          <cell r="P89">
            <v>13</v>
          </cell>
        </row>
        <row r="90">
          <cell r="J90">
            <v>-3</v>
          </cell>
          <cell r="P90">
            <v>8</v>
          </cell>
        </row>
        <row r="91">
          <cell r="J91">
            <v>5</v>
          </cell>
          <cell r="P91">
            <v>18</v>
          </cell>
        </row>
        <row r="92">
          <cell r="J92">
            <v>13</v>
          </cell>
          <cell r="P92">
            <v>0</v>
          </cell>
        </row>
        <row r="93">
          <cell r="J93">
            <v>21</v>
          </cell>
          <cell r="P93">
            <v>0</v>
          </cell>
        </row>
        <row r="94">
          <cell r="J94">
            <v>29</v>
          </cell>
          <cell r="P94">
            <v>0</v>
          </cell>
        </row>
        <row r="95">
          <cell r="J95">
            <v>37</v>
          </cell>
          <cell r="P95">
            <v>0</v>
          </cell>
        </row>
        <row r="96">
          <cell r="J96">
            <v>45</v>
          </cell>
          <cell r="P96">
            <v>0</v>
          </cell>
        </row>
        <row r="97">
          <cell r="P97">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ent control"/>
      <sheetName val="Instruction sheet"/>
      <sheetName val="Sheet1"/>
      <sheetName val="Contract review"/>
      <sheetName val="RR - Front page planning"/>
      <sheetName val="RR - Planning"/>
      <sheetName val="RR - Front page audit report"/>
      <sheetName val="RR - Readiness review findings"/>
      <sheetName val="RR - Front page follow up"/>
      <sheetName val="RR - Follow up findings"/>
      <sheetName val="IA - Front page planning"/>
      <sheetName val="IA - Planning"/>
      <sheetName val="IA - Audit report front page"/>
      <sheetName val="IA - Auditor notes"/>
      <sheetName val="IA - Opportunity for improvemen"/>
      <sheetName val="IA - Audit findings overview"/>
      <sheetName val="IA - Audit summary report"/>
      <sheetName val="IA - Surveillance plan"/>
      <sheetName val="IA - SF02 (1)"/>
      <sheetName val="IA - Follow up - Front page"/>
      <sheetName val="IA Follow up - Audit summary "/>
      <sheetName val="Certificate after IA"/>
      <sheetName val="Letter of conformance after IA"/>
      <sheetName val="Letter of conformance after SA1"/>
      <sheetName val="SA1 - Front page planning"/>
      <sheetName val="SA1 - Planning"/>
      <sheetName val="SA1 - Audit report front page"/>
      <sheetName val="SA1 - Process information"/>
      <sheetName val="SA1 - Customer information"/>
      <sheetName val="SA1 - Auditor notes"/>
      <sheetName val="SA1 - Opportunity for improv"/>
      <sheetName val="SA1 - Audit findings overview"/>
      <sheetName val="SA1 - Audit summary report"/>
      <sheetName val="SA1 - Surveillance plan"/>
      <sheetName val="SA1 - SF02 (1)"/>
      <sheetName val="SA1 - Follow up - Front page"/>
      <sheetName val="SA1 - Follow up - Audit summary"/>
      <sheetName val="Certificate after SA1"/>
      <sheetName val="SA2 - Front page planning"/>
      <sheetName val="SA2 - Planning"/>
      <sheetName val="SA2 - Audit report front page"/>
      <sheetName val="SA2 - Process information"/>
      <sheetName val="SA2 - Customer information"/>
      <sheetName val="SA2 - Auditor notes"/>
      <sheetName val="SA2 - Opportunity for impro"/>
      <sheetName val="SA2 - Audit findings overvi"/>
      <sheetName val="SA2 - Audit summary report"/>
      <sheetName val="SA2 - SF02 (1)"/>
      <sheetName val="SA2 - Follow up - Front pag"/>
      <sheetName val="SA2 - Follow up - Audit sum"/>
      <sheetName val="Certificate after SA2"/>
      <sheetName val="Letter of conformance after SA2"/>
      <sheetName val="SSA1 - Audit report front page"/>
      <sheetName val="SSA1 - Process information"/>
      <sheetName val="SSA1 - Customer information"/>
      <sheetName val="SSA1 - Auditor notes"/>
      <sheetName val="SSA1 - Opportunity for impro"/>
      <sheetName val="SSA1 - Audit findings overview"/>
      <sheetName val="SSA1 - Audit summary report"/>
      <sheetName val="SSA1 - SF02 (1)"/>
      <sheetName val="SSA1 - Follow up - Front page"/>
      <sheetName val="SSA1 - Follow up - Audit sum"/>
      <sheetName val="SSA2 - Audit report front page"/>
      <sheetName val="SSA2 - Process information"/>
      <sheetName val="SSA2 - Customer information"/>
      <sheetName val="SSA2 - Auditor notes"/>
      <sheetName val="SSA2 - Opportunity for impr"/>
      <sheetName val="SSA2 - Audit findings overview"/>
      <sheetName val="SSA2 - Audit summary report"/>
      <sheetName val="SSA2 - SF02 (1)"/>
      <sheetName val="SSA2 - Follow up - Front page"/>
      <sheetName val="SSA2 - Follow up - Audit summar"/>
      <sheetName val="POV check list"/>
      <sheetName val="IATF data base"/>
      <sheetName val="Performance review"/>
      <sheetName val="Sheet2"/>
      <sheetName val="!! Don't change"/>
    </sheetNames>
    <sheetDataSet>
      <sheetData sheetId="0"/>
      <sheetData sheetId="1"/>
      <sheetData sheetId="2"/>
      <sheetData sheetId="3"/>
      <sheetData sheetId="4"/>
      <sheetData sheetId="5"/>
      <sheetData sheetId="6"/>
      <sheetData sheetId="7" refreshError="1">
        <row r="134">
          <cell r="C134" t="str">
            <v>MARKETING</v>
          </cell>
        </row>
        <row r="135">
          <cell r="C135" t="str">
            <v>MR</v>
          </cell>
        </row>
        <row r="136">
          <cell r="C136" t="str">
            <v>ENGINEERING</v>
          </cell>
        </row>
        <row r="137">
          <cell r="C137" t="str">
            <v>MANUFACTURING</v>
          </cell>
        </row>
        <row r="138">
          <cell r="C138" t="str">
            <v>QUALITY ASSUARANCE</v>
          </cell>
        </row>
        <row r="139">
          <cell r="C139" t="str">
            <v>PURCHASE</v>
          </cell>
        </row>
        <row r="140">
          <cell r="C140" t="str">
            <v>STORES</v>
          </cell>
        </row>
        <row r="141">
          <cell r="C141" t="str">
            <v>HUMAN RESOURCE</v>
          </cell>
        </row>
        <row r="142">
          <cell r="C142" t="str">
            <v>-</v>
          </cell>
        </row>
        <row r="143">
          <cell r="C143" t="str">
            <v>-</v>
          </cell>
        </row>
        <row r="144">
          <cell r="C144" t="str">
            <v>-</v>
          </cell>
        </row>
        <row r="145">
          <cell r="C145" t="str">
            <v>-</v>
          </cell>
        </row>
        <row r="146">
          <cell r="C146" t="str">
            <v>-</v>
          </cell>
        </row>
        <row r="147">
          <cell r="C147" t="str">
            <v>-</v>
          </cell>
        </row>
        <row r="148">
          <cell r="C148" t="str">
            <v>-</v>
          </cell>
        </row>
        <row r="149">
          <cell r="C149" t="str">
            <v>-</v>
          </cell>
        </row>
        <row r="150">
          <cell r="C150" t="str">
            <v>-</v>
          </cell>
        </row>
        <row r="151">
          <cell r="C151" t="str">
            <v>-</v>
          </cell>
        </row>
        <row r="152">
          <cell r="C152" t="str">
            <v>-</v>
          </cell>
        </row>
        <row r="153">
          <cell r="C153" t="str">
            <v>-</v>
          </cell>
        </row>
        <row r="154">
          <cell r="C154" t="str">
            <v>-</v>
          </cell>
        </row>
        <row r="155">
          <cell r="C155" t="str">
            <v>-</v>
          </cell>
        </row>
        <row r="156">
          <cell r="C156" t="str">
            <v>-</v>
          </cell>
        </row>
        <row r="157">
          <cell r="C157" t="str">
            <v>-</v>
          </cell>
        </row>
        <row r="158">
          <cell r="C158" t="str">
            <v>-</v>
          </cell>
        </row>
        <row r="159">
          <cell r="C159" t="str">
            <v>-</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 Report-Production MEMCO ENGI"/>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2)"/>
      <sheetName val="MCS"/>
      <sheetName val="MCk1"/>
      <sheetName val="PGG13"/>
      <sheetName val="Sheet1"/>
    </sheetNames>
    <sheetDataSet>
      <sheetData sheetId="0"/>
      <sheetData sheetId="1"/>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row r="60">
          <cell r="B60" t="str">
            <v>approved</v>
          </cell>
        </row>
        <row r="61">
          <cell r="B61" t="str">
            <v>rejected</v>
          </cell>
        </row>
      </sheetData>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D Form"/>
      <sheetName val="D2 - Failure Visualization"/>
      <sheetName val="D4 - Ishikawa"/>
      <sheetName val="D4 - 5 Why Form"/>
      <sheetName val="8D Checklist"/>
      <sheetName val="8D Self-Evaluation"/>
      <sheetName val="Instruction 8D Evaluation"/>
      <sheetName val="Sheet1"/>
    </sheetNames>
    <sheetDataSet>
      <sheetData sheetId="0"/>
      <sheetData sheetId="1"/>
      <sheetData sheetId="2"/>
      <sheetData sheetId="3"/>
      <sheetData sheetId="4"/>
      <sheetData sheetId="5"/>
      <sheetData sheetId="6"/>
      <sheetData sheetId="7">
        <row r="1">
          <cell r="A1" t="str">
            <v>Choose item from list</v>
          </cell>
        </row>
        <row r="2">
          <cell r="A2" t="str">
            <v>1. Stop Sign</v>
          </cell>
        </row>
        <row r="3">
          <cell r="A3" t="str">
            <v>2. Andon cord</v>
          </cell>
        </row>
        <row r="4">
          <cell r="A4" t="str">
            <v>3. Instructions</v>
          </cell>
        </row>
        <row r="5">
          <cell r="A5" t="str">
            <v>4. Process Parameters</v>
          </cell>
        </row>
        <row r="6">
          <cell r="A6" t="str">
            <v>5. Measurement &amp; Test Equipm.</v>
          </cell>
        </row>
        <row r="7">
          <cell r="A7" t="str">
            <v>6. Check the Checker</v>
          </cell>
        </row>
        <row r="8">
          <cell r="A8" t="str">
            <v>7. TPM</v>
          </cell>
        </row>
        <row r="9">
          <cell r="A9" t="str">
            <v>8. Tools</v>
          </cell>
        </row>
        <row r="10">
          <cell r="A10" t="str">
            <v>9. Restart</v>
          </cell>
        </row>
        <row r="11">
          <cell r="A11" t="str">
            <v>10. Labelling</v>
          </cell>
        </row>
        <row r="12">
          <cell r="A12" t="str">
            <v>11. Rework</v>
          </cell>
        </row>
        <row r="13">
          <cell r="A13" t="str">
            <v>12. Dropped Parts</v>
          </cell>
        </row>
        <row r="14">
          <cell r="A14" t="str">
            <v>13. Correct Products</v>
          </cell>
        </row>
        <row r="15">
          <cell r="A15" t="str">
            <v>14. Remaining Items</v>
          </cell>
        </row>
        <row r="16">
          <cell r="A16" t="str">
            <v>15. Not Applicable</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AP Info"/>
      <sheetName val="CHKLST"/>
      <sheetName val="PSW"/>
      <sheetName val="PFD"/>
      <sheetName val="PFMEA"/>
      <sheetName val="PFMEA (2)"/>
      <sheetName val="CP-CPK( 1 )"/>
      <sheetName val="CP-CPK (2)"/>
      <sheetName val="CP-CPK (3)"/>
      <sheetName val="CP-CPK (4)"/>
      <sheetName val="CP-CPK (5)"/>
      <sheetName val="GRR-Var(1)"/>
      <sheetName val="GRR-Var(2)"/>
      <sheetName val="GRR-Att"/>
      <sheetName val="QLIB"/>
      <sheetName val="CCP"/>
      <sheetName val="CA"/>
      <sheetName val="CAPA"/>
      <sheetName val="PDS -01"/>
      <sheetName val="PDS -02"/>
    </sheetNames>
    <sheetDataSet>
      <sheetData sheetId="0">
        <row r="19">
          <cell r="AT19" t="str">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samt 99"/>
      <sheetName val="Gesamt 98"/>
      <sheetName val="DC 99"/>
      <sheetName val="DC 98 "/>
      <sheetName val="Fiat 98"/>
      <sheetName val="Fiat 99"/>
      <sheetName val="BMW 98"/>
      <sheetName val="BMW 99"/>
      <sheetName val="PSA 98"/>
      <sheetName val="PSA 99"/>
      <sheetName val="IVECO 98"/>
      <sheetName val="IVECO 99"/>
      <sheetName val="RVI 99"/>
      <sheetName val="RSA 1999"/>
      <sheetName val="Tabelle3"/>
      <sheetName val="Tabelle4"/>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 - SF02 (1)"/>
      <sheetName val="MR-F-09"/>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 "/>
      <sheetName val="Digital Heijunka "/>
      <sheetName val="flow charts"/>
      <sheetName val="Emails ID"/>
      <sheetName val="Sheet2"/>
      <sheetName val="EDITABLE"/>
      <sheetName val="8D PK-2019_"/>
    </sheetNames>
    <definedNames>
      <definedName name="Module2.Command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FIXED-TERM Kolhe Pranav Yadav (M/PQA-NaP)" refreshedDate="43811.539570370369" createdVersion="6" refreshedVersion="6" minRefreshableVersion="3" recordCount="62">
  <cacheSource type="worksheet">
    <worksheetSource name="Table16"/>
  </cacheSource>
  <cacheFields count="22">
    <cacheField name="Notification" numFmtId="179">
      <sharedItems containsSemiMixedTypes="0" containsNonDate="0" containsDate="1" containsString="0" minDate="2019-01-02T00:00:00" maxDate="2019-12-12T00:00:00"/>
    </cacheField>
    <cacheField name="Typ" numFmtId="14">
      <sharedItems containsNonDate="0" containsDate="1" containsString="0" containsBlank="1" minDate="2019-03-03T00:00:00" maxDate="2019-11-30T00:00:00"/>
    </cacheField>
    <cacheField name="CgrCode" numFmtId="0">
      <sharedItems count="3">
        <s v="9020"/>
        <s v="Q2-RM001" u="1"/>
        <s v="Q2-RM002" u="1"/>
      </sharedItems>
    </cacheField>
    <cacheField name="Mat. Doc." numFmtId="0">
      <sharedItems/>
    </cacheField>
    <cacheField name="Material" numFmtId="0">
      <sharedItems/>
    </cacheField>
    <cacheField name="Description" numFmtId="0">
      <sharedItems/>
    </cacheField>
    <cacheField name="Created" numFmtId="0">
      <sharedItems/>
    </cacheField>
    <cacheField name="Created On" numFmtId="0">
      <sharedItems/>
    </cacheField>
    <cacheField name="Month" numFmtId="0">
      <sharedItems/>
    </cacheField>
    <cacheField name="Vendor" numFmtId="0">
      <sharedItems/>
    </cacheField>
    <cacheField name="Vendor name" numFmtId="0">
      <sharedItems count="81">
        <s v="Collar height less"/>
        <s v="Unclean patch after grinding at nap"/>
        <s v="Carack on Threads"/>
        <s v="For Debiting VA cost"/>
        <s v="Guide bore with lower limit ."/>
        <s v="Counter bore oversize"/>
        <s v="Wrong operation on injector body"/>
        <s v="Step at dia 10"/>
        <s v="Length 24.3±0.23 found less by 0.237mm"/>
        <s v="Thread tight due to Burr"/>
        <s v="Gauge to Gauge variation in depth"/>
        <s v="Lower tolerance used"/>
        <s v="unclean Patch in Guide bore"/>
        <s v="EC1 Total lengh less"/>
        <s v="Grooves on guide bore"/>
        <s v="Guide bore lower size of Tolerance."/>
        <s v="Improper Mould preperation"/>
        <s v="Collar height"/>
        <s v="Q-alert from HoP1"/>
        <s v="EC1 Unclean patch after grinding"/>
        <s v="Chamfer 0.3 mm ess"/>
        <s v="Total length 34.65±0.1 found less"/>
        <s v="Operation Missing"/>
        <s v="Guide bore depth 24.60 +0.25 found less"/>
        <s v="Length 6.18±0.04 found less by 40"/>
        <s v="Damage on chamfer"/>
        <s v="unclean patch on step dia."/>
        <s v="Wounded circular chips on OD groove"/>
        <s v="Q-Alert guide bore depth more"/>
        <s v="Wrong shipment received"/>
        <s v="Wrong delivery"/>
        <s v="Dents on Magnet sleeve"/>
        <s v="Deep line marks noticed at Shaft end"/>
        <s v="Rusty parts"/>
        <s v="Hexagonal profile suspected as uneven"/>
        <s v="Au plating thickness measuring less"/>
        <s v="part after grinding"/>
        <s v="Crack on NSS Face"/>
        <s v="Patch mark after grinding at Ø 5.25"/>
        <s v="Parts found Rusty"/>
        <s v="Uneven Hexagon Milling"/>
        <s v="Needle length less"/>
        <s v="Ball height 2.9+/-0.05 found 2.470 mm"/>
        <s v="Tool Marks on AF 29 mm"/>
        <s v="Step inside Guide bore"/>
        <s v="Tool Marks on AF 29 mm Visually Not Ok"/>
        <s v="Unclearn patch on shaft dia near balltip"/>
        <s v="Dent &amp; deep line marks on collar"/>
        <s v="Flashes on edges of protection cap"/>
        <s v="Unclean patch and damages on shaft"/>
        <s v="Dent marks on crimping edge while handli"/>
        <s v="Run out Variation"/>
        <s v="Guide Bore not done"/>
        <s v="Length 12+/-0.3 more by 0.135"/>
        <s v="for debitting partial defect cost"/>
        <s v="Dent mark at entry of oring groove"/>
        <s v="Another_Type_Mix-Up"/>
        <s v="Internal Threads M22x1.56H no go passed"/>
        <s v="Pintle and Pressure pin length less"/>
        <s v="Damage at Inlet Hole Start for DLT_NB"/>
        <s v="Hirschvogel Automotive Components" u="1"/>
        <s v="CENGIZ MAKINA Sanayi ve Ticaret A.S" u="1"/>
        <s v="VAISHNAVI AUTO P LTD" u="1"/>
        <s v="SANSERA ENGINEERING PVT LTD" u="1"/>
        <s v="BAJAJSONS LIMITED" u="1"/>
        <s v="M G INDUSTRIES" u="1"/>
        <s v="CNC AUTOMOTIVE" u="1"/>
        <s v="FIRAT PLASTIK VE KAUCUK A.S." u="1"/>
        <s v="Murat Teknik Otomat Sanayi" u="1"/>
        <s v="PUNE BHAT METALS" u="1"/>
        <s v="HOLZHAUER GmbH Co. KG" u="1"/>
        <s v="Elite Auto Engineers" u="1"/>
        <s v="L G BALAKRISHNAN &amp; BROS LTD" u="1"/>
        <s v="Turvo International Co., Ltd." u="1"/>
        <s v="PATCO PRECISION COMPONENTS PVT. LTD" u="1"/>
        <s v="GLOBAL PMX CO., LTD." u="1"/>
        <s v="REICH GMBH" u="1"/>
        <s v="SINTERWERKE Herne GmbH" u="1"/>
        <s v="Burgmaier Precision Slovakia s.r.o." u="1"/>
        <s v="Nitesh Auto Engineering Pvt Ltd" u="1"/>
        <s v="Kramski Stamping and Molding India" u="1"/>
      </sharedItems>
    </cacheField>
    <cacheField name="Ref. qty" numFmtId="0">
      <sharedItems/>
    </cacheField>
    <cacheField name="CompltQty" numFmtId="0">
      <sharedItems/>
    </cacheField>
    <cacheField name="Retrnd Qty" numFmtId="3">
      <sharedItems containsSemiMixedTypes="0" containsString="0" containsNumber="1" containsInteger="1" minValue="154" maxValue="120000"/>
    </cacheField>
    <cacheField name="Change" numFmtId="3">
      <sharedItems containsSemiMixedTypes="0" containsString="0" containsNumber="1" containsInteger="1" minValue="1" maxValue="55296"/>
    </cacheField>
    <cacheField name="Material Text" numFmtId="3">
      <sharedItems containsSemiMixedTypes="0" containsString="0" containsNumber="1" containsInteger="1" minValue="0" maxValue="96"/>
    </cacheField>
    <cacheField name="System status" numFmtId="3">
      <sharedItems containsSemiMixedTypes="0" containsString="0" containsNumber="1" containsInteger="1" minValue="0" maxValue="96"/>
    </cacheField>
    <cacheField name="Plnt" numFmtId="0">
      <sharedItems/>
    </cacheField>
    <cacheField name="Code" numFmtId="14">
      <sharedItems containsSemiMixedTypes="0" containsNonDate="0" containsDate="1" containsString="0" minDate="2019-01-02T00:00:00" maxDate="2019-12-12T00:00:00"/>
    </cacheField>
    <cacheField name="UserStatus" numFmtId="0">
      <sharedItems/>
    </cacheField>
    <cacheField name="Purch.Doc." numFmtId="0">
      <sharedItems containsNonDate="0" containsString="0" containsBlank="1"/>
    </cacheField>
    <cacheField name="Completio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FIXED-TERM Kolhe Pranav Yadav (M/PQA-NaP)" refreshedDate="43836.662242824073" createdVersion="6" refreshedVersion="6" minRefreshableVersion="3" recordCount="57">
  <cacheSource type="worksheet">
    <worksheetSource name="Table3"/>
  </cacheSource>
  <cacheFields count="48">
    <cacheField name="Sr._x000a_No." numFmtId="0">
      <sharedItems containsString="0" containsBlank="1" containsNumber="1" containsInteger="1" minValue="1" maxValue="1"/>
    </cacheField>
    <cacheField name="COMPLAINT REPORT DATE " numFmtId="179">
      <sharedItems containsNonDate="0" containsDate="1" containsString="0" containsBlank="1" minDate="2019-01-02T00:00:00" maxDate="2019-01-03T00:00:00"/>
    </cacheField>
    <cacheField name="Month" numFmtId="0">
      <sharedItems containsBlank="1" count="13">
        <s v="Jan"/>
        <m/>
        <s v="Sep" u="1"/>
        <s v="Feb" u="1"/>
        <s v="Apr" u="1"/>
        <s v="Nov" u="1"/>
        <s v="Dec" u="1"/>
        <s v="Oct" u="1"/>
        <s v="Jul" u="1"/>
        <s v="Mar" u="1"/>
        <s v="Aug" u="1"/>
        <s v="Jun" u="1"/>
        <s v="May" u="1"/>
      </sharedItems>
    </cacheField>
    <cacheField name="CgrCode" numFmtId="0">
      <sharedItems containsBlank="1" count="3">
        <s v="Q2-RM001"/>
        <m/>
        <s v="Q2-RM002" u="1"/>
      </sharedItems>
    </cacheField>
    <cacheField name="Code" numFmtId="0">
      <sharedItems containsBlank="1" count="3">
        <s v="FER"/>
        <m/>
        <s v="WES" u="1"/>
      </sharedItems>
    </cacheField>
    <cacheField name="NOTIFICATION NO" numFmtId="1">
      <sharedItems containsString="0" containsBlank="1" containsNumber="1" containsInteger="1" minValue="200000155818" maxValue="200000155818"/>
    </cacheField>
    <cacheField name="PART NO" numFmtId="0">
      <sharedItems containsBlank="1"/>
    </cacheField>
    <cacheField name="PART NAME" numFmtId="0">
      <sharedItems containsBlank="1"/>
    </cacheField>
    <cacheField name="Column1" numFmtId="0">
      <sharedItems containsBlank="1"/>
    </cacheField>
    <cacheField name="COMP. QTY" numFmtId="0">
      <sharedItems containsString="0" containsBlank="1" containsNumber="1" containsInteger="1" minValue="1" maxValue="1"/>
    </cacheField>
    <cacheField name="Compaint Accepted / Not Accepted" numFmtId="0">
      <sharedItems containsBlank="1"/>
    </cacheField>
    <cacheField name="8D STATUS" numFmtId="0">
      <sharedItems containsBlank="1"/>
    </cacheField>
    <cacheField name="VENDOR" numFmtId="0">
      <sharedItems containsBlank="1" count="40">
        <s v="BAJAJSONS LIMITED"/>
        <m/>
        <s v="Hirschvogel Automotive Components" u="1"/>
        <s v="ISCAR INDIA LIMITED" u="1"/>
        <s v="KAIZEN MEASURING SYSTEMS (P) LTD." u="1"/>
        <s v="KENNAMETAL INDIA LIMITED" u="1"/>
        <s v="Omkar Engineering Works" u="1"/>
        <s v="OMEGA PLASTIC INDUSTRIES" u="1"/>
        <s v="CENGIZ MAKINA Sanayi ve Ticaret A.S" u="1"/>
        <s v="VAISHNAVI AUTO P LTD" u="1"/>
        <s v="SANSERA ENGINEERING PVT LTD" u="1"/>
        <s v="NIMBUS INDUSTRIES" u="1"/>
        <s v="M G INDUSTRIES" u="1"/>
        <s v="CNC AUTOMOTIVE" u="1"/>
        <s v="Shivam" u="1"/>
        <s v="Vaishnavi" u="1"/>
        <s v="FIRAT PLASTIK VE KAUCUK A.S." u="1"/>
        <s v="JUPITER TECHNOLOGIES" u="1"/>
        <s v="Kiran Engineering Works" u="1"/>
        <s v="Murat Teknik Otomat Sanayi" u="1"/>
        <s v="PUNE BHAT METALS" u="1"/>
        <s v="HOLZHAUER GmbH Co. KG" u="1"/>
        <s v="Elite Auto Engineers" u="1"/>
        <s v="L G BALAKRISHNAN &amp; BROS LTD" u="1"/>
        <s v="Turvo International Co., Ltd." u="1"/>
        <s v="Hirschvogal" u="1"/>
        <s v="PATCO PRECISION COMPONENTS PVT. LTD" u="1"/>
        <s v="GLOBAL PMX CO., LTD." u="1"/>
        <s v="MEISTER ABRASIVES AG" u="1"/>
        <s v="TYROLIT LIMITED" u="1"/>
        <s v="HELMUT HECHINGER GMBH &amp; CO KG" u="1"/>
        <s v="PATIL ENGINEERING WORKS" u="1"/>
        <s v="REICH GMBH" u="1"/>
        <s v="SINTERWERKE Herne GmbH" u="1"/>
        <s v="Burgmaier Precision Slovakia s.r.o." u="1"/>
        <s v="Nitesh Auto Engineering Pvt Ltd" u="1"/>
        <s v="Kramski Stamping and Molding India" u="1"/>
        <s v="Firat Plastiks " u="1"/>
        <s v="MERIDIAN MARKET RESOURCES" u="1"/>
        <s v="Renuka Roll-Tech Industries" u="1"/>
      </sharedItems>
    </cacheField>
    <cacheField name="COMPLAINT DESCRIPTION" numFmtId="0">
      <sharedItems containsBlank="1"/>
    </cacheField>
    <cacheField name="Complaint Qty" numFmtId="0">
      <sharedItems containsString="0" containsBlank="1" containsNumber="1" containsInteger="1" minValue="1" maxValue="1"/>
    </cacheField>
    <cacheField name="VS" numFmtId="0">
      <sharedItems containsBlank="1" count="6">
        <s v="MFN2"/>
        <m/>
        <s v="MFN1" u="1"/>
        <s v="PQA" u="1"/>
        <s v="MFC2" u="1"/>
        <s v="MFC1" u="1"/>
      </sharedItems>
    </cacheField>
    <cacheField name="COMPLAINT REPORT DATE 2" numFmtId="164">
      <sharedItems containsNonDate="0" containsDate="1" containsString="0" containsBlank="1" minDate="2019-01-02T00:00:00" maxDate="2019-01-03T00:00:00"/>
    </cacheField>
    <cacheField name="D3 STATUS (2 Days)_x000a_Expected on" numFmtId="164">
      <sharedItems containsNonDate="0" containsDate="1" containsString="0" containsBlank="1" minDate="2019-01-04T00:00:00" maxDate="2019-01-05T00:00:00"/>
    </cacheField>
    <cacheField name="D3 STATUS (2 Days)_x000a_received on" numFmtId="164">
      <sharedItems containsNonDate="0" containsDate="1" containsString="0" containsBlank="1" minDate="2019-01-04T00:00:00" maxDate="2019-01-05T00:00:00"/>
    </cacheField>
    <cacheField name="D4 REPORT (14 Days up to D5)_x000a_EXPTD.ON" numFmtId="164">
      <sharedItems containsNonDate="0" containsDate="1" containsString="0" containsBlank="1" minDate="2019-01-16T00:00:00" maxDate="2019-01-17T00:00:00"/>
    </cacheField>
    <cacheField name="D4 REPORT (14 Days up to D5)_x000a_Received on" numFmtId="164">
      <sharedItems containsNonDate="0" containsDate="1" containsString="0" containsBlank="1" minDate="2019-01-16T00:00:00" maxDate="2019-01-17T00:00:00"/>
    </cacheField>
    <cacheField name="8D REPORT (60 Days) _x000a_Expected on" numFmtId="164">
      <sharedItems containsNonDate="0" containsDate="1" containsString="0" containsBlank="1" minDate="2019-03-03T00:00:00" maxDate="2019-03-04T00:00:00"/>
    </cacheField>
    <cacheField name="8D REPORT (60 Days) _x000a_Received  on" numFmtId="0">
      <sharedItems containsNonDate="0" containsString="0" containsBlank="1"/>
    </cacheField>
    <cacheField name="NO OF DAYS FOR CLOSING " numFmtId="0">
      <sharedItems containsNonDate="0" containsString="0" containsBlank="1"/>
    </cacheField>
    <cacheField name="Column2" numFmtId="0">
      <sharedItems containsNonDate="0" containsString="0" containsBlank="1"/>
    </cacheField>
    <cacheField name="8D availability_x000a_Y/N" numFmtId="0">
      <sharedItems containsBlank="1"/>
    </cacheField>
    <cacheField name="Stop sign" numFmtId="0">
      <sharedItems containsNonDate="0" containsString="0" containsBlank="1"/>
    </cacheField>
    <cacheField name="Risk assessment" numFmtId="0">
      <sharedItems containsNonDate="0" containsString="0" containsBlank="1"/>
    </cacheField>
    <cacheField name="Ishikawa" numFmtId="0">
      <sharedItems containsNonDate="0" containsString="0" containsBlank="1"/>
    </cacheField>
    <cacheField name="Root cause validation" numFmtId="0">
      <sharedItems containsNonDate="0" containsString="0" containsBlank="1"/>
    </cacheField>
    <cacheField name="updated W. Inst." numFmtId="0">
      <sharedItems containsNonDate="0" containsString="0" containsBlank="1"/>
    </cacheField>
    <cacheField name="FMEA" numFmtId="0">
      <sharedItems containsNonDate="0" containsString="0" containsBlank="1"/>
    </cacheField>
    <cacheField name="Control plan" numFmtId="0">
      <sharedItems containsNonDate="0" containsString="0" containsBlank="1"/>
    </cacheField>
    <cacheField name="lessons learnt" numFmtId="0">
      <sharedItems containsNonDate="0" containsString="0" containsBlank="1"/>
    </cacheField>
    <cacheField name="Effectiveness verification" numFmtId="0">
      <sharedItems containsNonDate="0" containsString="0" containsBlank="1"/>
    </cacheField>
    <cacheField name="Actions closed" numFmtId="0">
      <sharedItems containsNonDate="0" containsString="0" containsBlank="1"/>
    </cacheField>
    <cacheField name="Horiz. Dep. (other parts)" numFmtId="0">
      <sharedItems containsNonDate="0" containsString="0" containsBlank="1"/>
    </cacheField>
    <cacheField name="Horiz. Depl. (other supply)" numFmtId="0">
      <sharedItems containsNonDate="0" containsString="0" containsBlank="1"/>
    </cacheField>
    <cacheField name="8D with sign" numFmtId="0">
      <sharedItems containsNonDate="0" containsString="0" containsBlank="1"/>
    </cacheField>
    <cacheField name="Actions overdue?" numFmtId="0">
      <sharedItems containsNonDate="0" containsString="0" containsBlank="1"/>
    </cacheField>
    <cacheField name="Q2-Notification_x000a_Status (SAP)" numFmtId="0">
      <sharedItems containsBlank="1"/>
    </cacheField>
    <cacheField name="Complaint_x000a_reported  by." numFmtId="0">
      <sharedItems containsNonDate="0" containsString="0" containsBlank="1"/>
    </cacheField>
    <cacheField name="Part type_x000a_FHMI/MAZE/HIBE" numFmtId="0">
      <sharedItems containsNonDate="0" containsString="0" containsBlank="1"/>
    </cacheField>
    <cacheField name="8D_x000a_Is-condition_x000a_Score % _x000a_" numFmtId="0">
      <sharedItems containsNonDate="0" containsString="0" containsBlank="1"/>
    </cacheField>
    <cacheField name="8D_x000a_ASSESMENT SCORE%" numFmtId="0">
      <sharedItems containsString="0" containsBlank="1" containsNumber="1" containsInteger="1" minValue="70" maxValue="70"/>
    </cacheField>
    <cacheField name="IP Updation " numFmtId="0">
      <sharedItems containsBlank="1"/>
    </cacheField>
    <cacheField name="DTR_x000a_Status" numFmtId="0">
      <sharedItems containsNonDate="0" containsString="0" containsBlank="1"/>
    </cacheField>
    <cacheField name="Complaint Repeat" numFmtId="0">
      <sharedItems containsBlank="1"/>
    </cacheField>
  </cacheFields>
  <extLst>
    <ext xmlns:x14="http://schemas.microsoft.com/office/spreadsheetml/2009/9/main" uri="{725AE2AE-9491-48be-B2B4-4EB974FC3084}">
      <x14:pivotCacheDefinition pivotCacheId="2"/>
    </ext>
  </extLst>
</pivotCacheDefinition>
</file>

<file path=xl/pivotCache/pivotCacheDefinition3.xml><?xml version="1.0" encoding="utf-8"?>
<pivotCacheDefinition xmlns="http://schemas.openxmlformats.org/spreadsheetml/2006/main" xmlns:r="http://schemas.openxmlformats.org/officeDocument/2006/relationships" r:id="rId1" refreshedBy="FIXED-TERM Kolhe Pranav Yadav (M/PQA-NaP)" refreshedDate="43836.662249537039" createdVersion="6" refreshedVersion="6" minRefreshableVersion="3" recordCount="61">
  <cacheSource type="worksheet">
    <worksheetSource name="Table13"/>
  </cacheSource>
  <cacheFields count="20">
    <cacheField name="Created On" numFmtId="179">
      <sharedItems containsSemiMixedTypes="0" containsNonDate="0" containsDate="1" containsString="0" minDate="2019-01-02T00:00:00" maxDate="2019-12-12T00:00:00"/>
    </cacheField>
    <cacheField name="Completion by date" numFmtId="14">
      <sharedItems containsNonDate="0" containsDate="1" containsString="0" containsBlank="1" minDate="2019-03-03T00:00:00" maxDate="2019-11-30T00:00:00"/>
    </cacheField>
    <cacheField name="Plant for material" numFmtId="0">
      <sharedItems/>
    </cacheField>
    <cacheField name="Notification" numFmtId="0">
      <sharedItems/>
    </cacheField>
    <cacheField name="Material Document" numFmtId="0">
      <sharedItems/>
    </cacheField>
    <cacheField name="Notification type" numFmtId="0">
      <sharedItems/>
    </cacheField>
    <cacheField name="Material" numFmtId="0">
      <sharedItems/>
    </cacheField>
    <cacheField name="Vendor" numFmtId="0">
      <sharedItems/>
    </cacheField>
    <cacheField name="Vendor name" numFmtId="0">
      <sharedItems count="24">
        <s v="BAJAJSONS LIMITED"/>
        <s v="CENGIZ MAKINA Sanayi ve Ticaret A.S"/>
        <s v="SANSERA ENGINEERING PVT LTD"/>
        <s v="M G INDUSTRIES"/>
        <s v="Elite Auto Engineers"/>
        <s v="L G BALAKRISHNAN &amp; BROS LTD"/>
        <s v="VAISHNAVI AUTO P LTD"/>
        <s v="CNC AUTOMOTIVE"/>
        <s v="PATCO PRECISION COMPONENTS PVT. LTD"/>
        <s v="PUNE BHAT METALS"/>
        <s v="Nitesh Auto Engineering Pvt Ltd"/>
        <s v="REICH GMBH"/>
        <s v="Murat Teknik Otomat Sanayi"/>
        <s v="Turvo International Co., Ltd."/>
        <s v="HELMUT HECHINGER GMBH &amp; CO KG"/>
        <s v="GLOBAL PMX CO., LTD."/>
        <s v="Kramski Stamping and Molding India"/>
        <s v="Hirschvogel Automotive Components"/>
        <s v="HOLZHAUER GmbH Co. KG"/>
        <s v="Burgmaier Precision Slovakia s.r.o."/>
        <s v="FIRAT PLASTIK VE KAUCUK A.S."/>
        <s v="SINTERWERKE Herne GmbH"/>
        <s v="Hirschvogel Eisenach GmbH"/>
        <s v="Shivam Auotech Limited"/>
      </sharedItems>
    </cacheField>
    <cacheField name="Material Text" numFmtId="0">
      <sharedItems/>
    </cacheField>
    <cacheField name="Description" numFmtId="0">
      <sharedItems/>
    </cacheField>
    <cacheField name="Created By" numFmtId="0">
      <sharedItems/>
    </cacheField>
    <cacheField name="Code group" numFmtId="0">
      <sharedItems count="3">
        <s v="Q2-RM001"/>
        <s v="Q2-RM002"/>
        <s v="Q2-RM003" u="1"/>
      </sharedItems>
    </cacheField>
    <cacheField name="Ref. quantity" numFmtId="3">
      <sharedItems containsSemiMixedTypes="0" containsString="0" containsNumber="1" containsInteger="1" minValue="154" maxValue="120000"/>
    </cacheField>
    <cacheField name="Complaint quantity" numFmtId="3">
      <sharedItems containsSemiMixedTypes="0" containsString="0" containsNumber="1" containsInteger="1" minValue="1" maxValue="55296"/>
    </cacheField>
    <cacheField name="Return delivery qty" numFmtId="3">
      <sharedItems containsSemiMixedTypes="0" containsString="0" containsNumber="1" containsInteger="1" minValue="0" maxValue="96"/>
    </cacheField>
    <cacheField name="Defective (internal)" numFmtId="3">
      <sharedItems containsSemiMixedTypes="0" containsString="0" containsNumber="1" containsInteger="1" minValue="0" maxValue="96"/>
    </cacheField>
    <cacheField name="System status" numFmtId="0">
      <sharedItems/>
    </cacheField>
    <cacheField name="Notification date" numFmtId="14">
      <sharedItems containsSemiMixedTypes="0" containsNonDate="0" containsDate="1" containsString="0" minDate="2019-01-02T00:00:00" maxDate="2019-12-12T00:00:00"/>
    </cacheField>
    <cacheField name="Purch. Organization"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EXTERNAL Desai Mallikarjun (Neem Lease, CP/PQA-NaP)" refreshedDate="43599.368068171294" createdVersion="6" refreshedVersion="6" minRefreshableVersion="3" recordCount="56">
  <cacheSource type="worksheet">
    <worksheetSource ref="A3:P58" sheet="CUSTOMER SHOP AND INWARDING"/>
  </cacheSource>
  <cacheFields count="16">
    <cacheField name="Sr._x000a_No." numFmtId="0">
      <sharedItems containsString="0" containsBlank="1" containsNumber="1" containsInteger="1" minValue="1" maxValue="15"/>
    </cacheField>
    <cacheField name="COMPLAINT REPORT DATE " numFmtId="164">
      <sharedItems containsNonDate="0" containsDate="1" containsString="0" containsBlank="1" minDate="2019-01-11T00:00:00" maxDate="2019-05-12T00:00:00"/>
    </cacheField>
    <cacheField name="Month" numFmtId="0">
      <sharedItems containsString="0" containsBlank="1" containsNumber="1" containsInteger="1" minValue="1" maxValue="5"/>
    </cacheField>
    <cacheField name="Month2" numFmtId="0">
      <sharedItems containsBlank="1"/>
    </cacheField>
    <cacheField name="CgrCode" numFmtId="0">
      <sharedItems containsBlank="1" count="3">
        <m/>
        <s v="Q2-RM001"/>
        <s v="Q2-RM002"/>
      </sharedItems>
    </cacheField>
    <cacheField name="Code" numFmtId="0">
      <sharedItems containsBlank="1"/>
    </cacheField>
    <cacheField name="NOTIFICATION NO" numFmtId="1">
      <sharedItems containsString="0" containsBlank="1" containsNumber="1" containsInteger="1" minValue="200000156134" maxValue="200000160745"/>
    </cacheField>
    <cacheField name="PART NO" numFmtId="0">
      <sharedItems containsBlank="1"/>
    </cacheField>
    <cacheField name="PART NAME" numFmtId="0">
      <sharedItems containsBlank="1"/>
    </cacheField>
    <cacheField name="Material Group " numFmtId="0">
      <sharedItems containsBlank="1"/>
    </cacheField>
    <cacheField name="COMP. QTY" numFmtId="0">
      <sharedItems containsString="0" containsBlank="1" containsNumber="1" containsInteger="1" minValue="1" maxValue="80"/>
    </cacheField>
    <cacheField name="Compaint Accepted / Not Accepted" numFmtId="0">
      <sharedItems containsBlank="1"/>
    </cacheField>
    <cacheField name="8D STATUS" numFmtId="0">
      <sharedItems containsBlank="1"/>
    </cacheField>
    <cacheField name="VENDOR" numFmtId="0">
      <sharedItems containsBlank="1" count="10">
        <m/>
        <s v="KAIZEN MEASURING SYSTEMS (P) LTD."/>
        <s v="MEISTER ABRASIVES AG"/>
        <s v="Kiran Engineering Works"/>
        <s v="TYROLIT LIMITED"/>
        <s v="Renuka Roll-Tech Industries"/>
        <s v="Omkar Engineering Works"/>
        <s v="KENNAMETAL INDIA LIMITED"/>
        <s v="ISCAR INDIA LIMITED"/>
        <s v="vaishnavi" u="1"/>
      </sharedItems>
    </cacheField>
    <cacheField name="COMPLAINT DESCRIPTION" numFmtId="0">
      <sharedItems containsBlank="1"/>
    </cacheField>
    <cacheField name="VS" numFmtId="0">
      <sharedItems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2">
  <r>
    <d v="2019-01-02T00:00:00"/>
    <d v="2019-03-03T00:00:00"/>
    <x v="0"/>
    <s v="200000155818"/>
    <s v="5008886109"/>
    <s v="Q2"/>
    <s v="F002.C41.023"/>
    <s v="97010780"/>
    <s v="BAJAJSONS LIMITED"/>
    <s v="DSLA NOZZLE BODY"/>
    <x v="0"/>
    <s v="KKP4BAN"/>
    <s v="Q2-RM001"/>
    <n v="9300"/>
    <n v="1"/>
    <n v="0"/>
    <n v="0"/>
    <s v="NOCO ORAS NOTE ATCO"/>
    <d v="2019-01-02T00:00:00"/>
    <s v="4991"/>
    <m/>
    <m/>
  </r>
  <r>
    <d v="2019-01-04T00:00:00"/>
    <m/>
    <x v="0"/>
    <s v="200000155924"/>
    <s v="5008849424"/>
    <s v="Q2"/>
    <s v="F00V.C08.003"/>
    <s v="97009934"/>
    <s v="CENGIZ MAKINA Sanayi ve Ticaret A.S"/>
    <s v="ARMATURE BASE PLATE;"/>
    <x v="1"/>
    <s v="PJS1NA"/>
    <s v="Q2-RM002"/>
    <n v="20000"/>
    <n v="20000"/>
    <n v="0"/>
    <n v="0"/>
    <s v="OSNO NOTE"/>
    <d v="2019-01-04T00:00:00"/>
    <s v="4991"/>
    <m/>
    <m/>
  </r>
  <r>
    <d v="2019-01-05T00:00:00"/>
    <m/>
    <x v="0"/>
    <s v="200000155929"/>
    <s v="5008881713"/>
    <s v="Q2"/>
    <s v="F00Z.C0D.462"/>
    <s v="97098009"/>
    <s v="SANSERA ENGINEERING PVT LTD"/>
    <s v="BODY"/>
    <x v="2"/>
    <s v="KKP4BAN"/>
    <s v="Q2-RM002"/>
    <n v="2700"/>
    <n v="2700"/>
    <n v="0"/>
    <n v="0"/>
    <s v="OSNO NOTE OSTS"/>
    <d v="2019-01-05T00:00:00"/>
    <s v="4991"/>
    <m/>
    <m/>
  </r>
  <r>
    <d v="2019-01-15T00:00:00"/>
    <m/>
    <x v="0"/>
    <s v="200000156206"/>
    <s v="5008409710"/>
    <s v="Q2"/>
    <s v="F002.C41.023"/>
    <s v="97008495"/>
    <s v="M G INDUSTRIES"/>
    <s v="DSLA NOZZLE BODY"/>
    <x v="3"/>
    <s v="KKP4BAN"/>
    <s v="Q2-RM002"/>
    <n v="8400"/>
    <n v="7149"/>
    <n v="0"/>
    <n v="0"/>
    <s v="NOPR ORAS NOTE"/>
    <d v="2019-01-15T00:00:00"/>
    <s v="4991"/>
    <m/>
    <m/>
  </r>
  <r>
    <d v="2019-01-16T00:00:00"/>
    <m/>
    <x v="0"/>
    <s v="200000156254"/>
    <s v="5008904702"/>
    <s v="Q2"/>
    <s v="F002.C41.024"/>
    <s v="97010780"/>
    <s v="BAJAJSONS LIMITED"/>
    <s v="DLLA P NOZZLE BODY"/>
    <x v="4"/>
    <s v="KKP4BAN"/>
    <s v="Q2-RM002"/>
    <n v="2100"/>
    <n v="2100"/>
    <n v="0"/>
    <n v="0"/>
    <s v="OSNO NOTE OSTS"/>
    <d v="2019-01-16T00:00:00"/>
    <s v="4991"/>
    <m/>
    <m/>
  </r>
  <r>
    <d v="2019-01-21T00:00:00"/>
    <m/>
    <x v="0"/>
    <s v="200000156455"/>
    <s v="5008891275"/>
    <s v="Q2"/>
    <s v="F002.C31.323"/>
    <s v="97331584"/>
    <s v="Elite Auto Engineers"/>
    <s v="DLL Nozzle Body"/>
    <x v="5"/>
    <s v="KKP4BAN"/>
    <s v="Q2-RM002"/>
    <n v="400"/>
    <n v="400"/>
    <n v="0"/>
    <n v="0"/>
    <s v="OSNO NOTE OSTS"/>
    <d v="2019-01-21T00:00:00"/>
    <s v="4991"/>
    <m/>
    <m/>
  </r>
  <r>
    <d v="2019-01-25T00:00:00"/>
    <d v="2019-03-26T00:00:00"/>
    <x v="0"/>
    <s v="200000156679"/>
    <s v="5008887394"/>
    <s v="Q2"/>
    <s v="F00Z.C0D.464"/>
    <s v="97098009"/>
    <s v="SANSERA ENGINEERING PVT LTD"/>
    <s v="BODY"/>
    <x v="6"/>
    <s v="KKP4BAN"/>
    <s v="Q2-RM001"/>
    <n v="2700"/>
    <n v="2"/>
    <n v="0"/>
    <n v="0"/>
    <s v="NOCO NOTE ATCO"/>
    <d v="2019-01-25T00:00:00"/>
    <s v="4991"/>
    <m/>
    <m/>
  </r>
  <r>
    <d v="2019-02-07T00:00:00"/>
    <m/>
    <x v="0"/>
    <s v="200000157172"/>
    <s v="5008942264"/>
    <s v="Q2"/>
    <s v="F00Z.C0D.441"/>
    <s v="97326565"/>
    <s v="L G BALAKRISHNAN &amp; BROS LTD"/>
    <s v="BODY;"/>
    <x v="7"/>
    <s v="KKP4BAN"/>
    <s v="Q2-RM002"/>
    <n v="1800"/>
    <n v="1800"/>
    <n v="0"/>
    <n v="0"/>
    <s v="OSNO NOTE OSTS"/>
    <d v="2019-02-07T00:00:00"/>
    <s v="4991"/>
    <m/>
    <m/>
  </r>
  <r>
    <d v="2019-02-08T00:00:00"/>
    <d v="2019-04-09T00:00:00"/>
    <x v="0"/>
    <s v="200000157230"/>
    <s v="5008942823"/>
    <s v="Q2"/>
    <s v="F00V.C40.004"/>
    <s v="97008392"/>
    <s v="VAISHNAVI AUTO P LTD"/>
    <s v="MAGNET HOUSING"/>
    <x v="8"/>
    <s v="KKP4BAN"/>
    <s v="Q2-RM001"/>
    <n v="10600"/>
    <n v="10600"/>
    <n v="0"/>
    <n v="1"/>
    <s v="NOCO NOTE ATCO"/>
    <d v="2019-02-08T00:00:00"/>
    <s v="4991"/>
    <m/>
    <m/>
  </r>
  <r>
    <d v="2019-02-11T00:00:00"/>
    <m/>
    <x v="0"/>
    <s v="200000157311"/>
    <s v="5008995458"/>
    <s v="Q2"/>
    <s v="F00Z.C0D.441"/>
    <s v="97326565"/>
    <s v="L G BALAKRISHNAN &amp; BROS LTD"/>
    <s v="BODY;"/>
    <x v="9"/>
    <s v="KKP4BAN"/>
    <s v="Q2-RM002"/>
    <n v="1800"/>
    <n v="97"/>
    <n v="0"/>
    <n v="0"/>
    <s v="NOPR ORAS NOTE OSTS"/>
    <d v="2019-02-11T00:00:00"/>
    <s v="4991"/>
    <m/>
    <m/>
  </r>
  <r>
    <d v="2019-02-12T00:00:00"/>
    <m/>
    <x v="0"/>
    <s v="200000157313"/>
    <s v="5008944545"/>
    <s v="Q2"/>
    <s v="F002.C11.031"/>
    <s v="97006441"/>
    <s v="CNC AUTOMOTIVE"/>
    <s v="DN NOZZLE Body - Guide Bore"/>
    <x v="10"/>
    <s v="KKP4BAN"/>
    <s v="Q2-RM002"/>
    <n v="1000"/>
    <n v="1000"/>
    <n v="0"/>
    <n v="0"/>
    <s v="OSNO NOTE OSTS"/>
    <d v="2019-02-12T00:00:00"/>
    <s v="4991"/>
    <m/>
    <m/>
  </r>
  <r>
    <d v="2019-02-12T00:00:00"/>
    <m/>
    <x v="0"/>
    <s v="200000157349"/>
    <s v="5008933124"/>
    <s v="Q2"/>
    <s v="F002.C32.145"/>
    <s v="97008392"/>
    <s v="VAISHNAVI AUTO P LTD"/>
    <s v="DLL S NOZZLE NEEDLE"/>
    <x v="11"/>
    <s v="KKP4BAN"/>
    <s v="Q2-RM002"/>
    <n v="7000"/>
    <n v="7000"/>
    <n v="0"/>
    <n v="0"/>
    <s v="OSNO NOTE"/>
    <d v="2019-02-12T00:00:00"/>
    <s v="4991"/>
    <m/>
    <m/>
  </r>
  <r>
    <d v="2019-02-20T00:00:00"/>
    <m/>
    <x v="0"/>
    <s v="200000157645"/>
    <s v="5008961498"/>
    <s v="Q2"/>
    <s v="F002.C41.023"/>
    <s v="97010780"/>
    <s v="BAJAJSONS LIMITED"/>
    <s v="DSLA NOZZLE BODY"/>
    <x v="12"/>
    <s v="KKP4BAN"/>
    <s v="Q2-RM002"/>
    <n v="5700"/>
    <n v="5700"/>
    <n v="0"/>
    <n v="0"/>
    <s v="OSNO NOTE OSTS"/>
    <d v="2019-02-20T00:00:00"/>
    <s v="4991"/>
    <m/>
    <m/>
  </r>
  <r>
    <d v="2019-03-04T00:00:00"/>
    <m/>
    <x v="0"/>
    <s v="200000158163"/>
    <s v="5008961604"/>
    <s v="Q2"/>
    <s v="F00V.C40.004"/>
    <s v="97008392"/>
    <s v="VAISHNAVI AUTO P LTD"/>
    <s v="MAGNET HOUSING"/>
    <x v="13"/>
    <s v="KKP4BAN"/>
    <s v="Q2-RM002"/>
    <n v="8000"/>
    <n v="2"/>
    <n v="0"/>
    <n v="0"/>
    <s v="NOPR ORAS NOTE ATCO"/>
    <d v="2019-03-04T00:00:00"/>
    <s v="4991"/>
    <m/>
    <m/>
  </r>
  <r>
    <d v="2019-03-05T00:00:00"/>
    <m/>
    <x v="0"/>
    <s v="200000158223"/>
    <s v="5008984636"/>
    <s v="Q2"/>
    <s v="F002.C11.023"/>
    <s v="97008392"/>
    <s v="VAISHNAVI AUTO P LTD"/>
    <s v="DN NOZZLE BODY"/>
    <x v="14"/>
    <s v="KKP4BAN"/>
    <s v="Q2-RM002"/>
    <n v="900"/>
    <n v="6"/>
    <n v="0"/>
    <n v="0"/>
    <s v="OSNO NOTE OSTS"/>
    <d v="2019-03-05T00:00:00"/>
    <s v="4991"/>
    <m/>
    <m/>
  </r>
  <r>
    <d v="2019-03-11T00:00:00"/>
    <m/>
    <x v="0"/>
    <s v="200000158369"/>
    <s v="5008973533"/>
    <s v="Q2"/>
    <s v="F002.C21.007"/>
    <s v="97105523"/>
    <s v="PATCO PRECISION COMPONENTS PVT. LTD"/>
    <s v="DL T Nozzle Body"/>
    <x v="15"/>
    <s v="KKP4BAN"/>
    <s v="Q2-RM002"/>
    <n v="1100"/>
    <n v="28"/>
    <n v="0"/>
    <n v="0"/>
    <s v="OSNO NOTE OSTS"/>
    <d v="2019-03-11T00:00:00"/>
    <s v="4991"/>
    <m/>
    <m/>
  </r>
  <r>
    <d v="2019-03-14T00:00:00"/>
    <m/>
    <x v="0"/>
    <s v="200000158454"/>
    <s v="5008994850"/>
    <s v="Q2"/>
    <s v="F002.C42.002"/>
    <s v="97363882"/>
    <s v="PUNE BHAT METALS"/>
    <s v="DSLA NOZZLE NEEDLE - HTO"/>
    <x v="16"/>
    <s v="KKP4BAN"/>
    <s v="Q2-RM002"/>
    <n v="24000"/>
    <n v="24000"/>
    <n v="0"/>
    <n v="0"/>
    <s v="OSNO NOTE OSTS"/>
    <d v="2019-03-14T00:00:00"/>
    <s v="4991"/>
    <m/>
    <m/>
  </r>
  <r>
    <d v="2019-04-04T00:00:00"/>
    <m/>
    <x v="0"/>
    <s v="200000159245"/>
    <s v="5009033488"/>
    <s v="Q2"/>
    <s v="F002.C41.024"/>
    <s v="97007509"/>
    <s v="Nitesh Auto Engineering Pvt Ltd"/>
    <s v="DLLA P NOZZLE BODY"/>
    <x v="17"/>
    <s v="KKP4BAN"/>
    <s v="Q2-RM002"/>
    <n v="1200"/>
    <n v="96"/>
    <n v="0"/>
    <n v="96"/>
    <s v="OSNO NOTE"/>
    <d v="2019-04-04T00:00:00"/>
    <s v="4991"/>
    <m/>
    <m/>
  </r>
  <r>
    <d v="2019-04-15T00:00:00"/>
    <m/>
    <x v="0"/>
    <s v="200000159632"/>
    <s v="5008706847"/>
    <s v="Q2"/>
    <s v="F00V.C16.024"/>
    <s v="11921"/>
    <s v="REICH GMBH"/>
    <s v="INLET CONNECTOR;"/>
    <x v="18"/>
    <s v="PJS1NA"/>
    <s v="Q2-RM002"/>
    <n v="154"/>
    <n v="154"/>
    <n v="0"/>
    <n v="0"/>
    <s v="OSNO NOTE"/>
    <d v="2019-04-15T00:00:00"/>
    <s v="4991"/>
    <m/>
    <m/>
  </r>
  <r>
    <d v="2019-04-16T00:00:00"/>
    <m/>
    <x v="0"/>
    <s v="200000159698"/>
    <s v="5008854883"/>
    <s v="Q2"/>
    <s v="F00V.C07.304"/>
    <s v="97317550"/>
    <s v="Murat Teknik Otomat Sanayi"/>
    <s v="Ankerbolzen"/>
    <x v="19"/>
    <s v="PJS1NA"/>
    <s v="Q2-RM002"/>
    <n v="180"/>
    <n v="180"/>
    <n v="0"/>
    <n v="0"/>
    <s v="OSNO NOTE"/>
    <d v="2019-04-16T00:00:00"/>
    <s v="4991"/>
    <m/>
    <m/>
  </r>
  <r>
    <d v="2019-04-19T00:00:00"/>
    <m/>
    <x v="0"/>
    <s v="200000160058"/>
    <s v="5009005077"/>
    <s v="Q2"/>
    <s v="F002.C41.023"/>
    <s v="97010780"/>
    <s v="BAJAJSONS LIMITED"/>
    <s v="DSLA NOZZLE BODY"/>
    <x v="12"/>
    <s v="KKP4BAN"/>
    <s v="Q2-RM002"/>
    <n v="9300"/>
    <n v="9300"/>
    <n v="0"/>
    <n v="0"/>
    <s v="OSNO NOTE OSTS"/>
    <d v="2019-04-19T00:00:00"/>
    <s v="4991"/>
    <m/>
    <m/>
  </r>
  <r>
    <d v="2019-04-19T00:00:00"/>
    <m/>
    <x v="0"/>
    <s v="200000160059"/>
    <s v="5008991719"/>
    <s v="Q2"/>
    <s v="F002.C41.023"/>
    <s v="97007509"/>
    <s v="Nitesh Auto Engineering Pvt Ltd"/>
    <s v="DSLA NOZZLE BODY"/>
    <x v="12"/>
    <s v="KKP4BAN"/>
    <s v="Q2-RM002"/>
    <n v="3000"/>
    <n v="3000"/>
    <n v="0"/>
    <n v="0"/>
    <s v="OSNO NOTE OSTS"/>
    <d v="2019-04-19T00:00:00"/>
    <s v="4991"/>
    <m/>
    <m/>
  </r>
  <r>
    <d v="2019-04-27T00:00:00"/>
    <d v="2019-06-26T00:00:00"/>
    <x v="0"/>
    <s v="200000160296"/>
    <s v="5009003175"/>
    <s v="Q2"/>
    <s v="F00V.C07.006"/>
    <s v="97317550"/>
    <s v="Murat Teknik Otomat Sanayi"/>
    <s v="Armature Bolt"/>
    <x v="20"/>
    <s v="KKP4BAN"/>
    <s v="Q2-RM001"/>
    <n v="16000"/>
    <n v="6"/>
    <n v="0"/>
    <n v="0"/>
    <s v="NOCO ORAS NOTE ATCO"/>
    <d v="2019-04-27T00:00:00"/>
    <s v="4991"/>
    <m/>
    <m/>
  </r>
  <r>
    <d v="2019-05-09T00:00:00"/>
    <m/>
    <x v="0"/>
    <s v="200000160655"/>
    <s v="5009055587"/>
    <s v="Q2"/>
    <s v="F00D.064.001"/>
    <s v="97008392"/>
    <s v="VAISHNAVI AUTO P LTD"/>
    <s v="NOZZLE NEEDLE W10-DN"/>
    <x v="21"/>
    <s v="DEA4NA"/>
    <s v="Q2-RM002"/>
    <n v="9000"/>
    <n v="6"/>
    <n v="0"/>
    <n v="0"/>
    <s v="OSNO NOTE"/>
    <d v="2019-05-09T00:00:00"/>
    <s v="4991"/>
    <m/>
    <m/>
  </r>
  <r>
    <d v="2019-05-14T00:00:00"/>
    <d v="2019-07-11T00:00:00"/>
    <x v="0"/>
    <s v="200000160827"/>
    <s v="5009201652"/>
    <s v="Q2"/>
    <s v="F002.C11.651"/>
    <s v="97006441"/>
    <s v="CNC AUTOMOTIVE"/>
    <s v="NOZZLE BODY W10 DN"/>
    <x v="22"/>
    <s v="KKP4BAN"/>
    <s v="Q2-RM001"/>
    <n v="400"/>
    <n v="3"/>
    <n v="0"/>
    <n v="0"/>
    <s v="NOCO ORAS NOTE ATCO"/>
    <d v="2019-05-14T00:00:00"/>
    <s v="4991"/>
    <m/>
    <m/>
  </r>
  <r>
    <d v="2019-05-23T00:00:00"/>
    <m/>
    <x v="0"/>
    <s v="200000161197"/>
    <s v="5009098051"/>
    <s v="Q2"/>
    <s v="F002.C21.211"/>
    <s v="97006441"/>
    <s v="CNC AUTOMOTIVE"/>
    <s v="DL Nozzle Body - W10"/>
    <x v="23"/>
    <s v="DEA4NA"/>
    <s v="Q2-RM002"/>
    <n v="1400"/>
    <n v="5"/>
    <n v="0"/>
    <n v="0"/>
    <s v="OSNO NOTE"/>
    <d v="2019-05-23T00:00:00"/>
    <s v="4991"/>
    <m/>
    <m/>
  </r>
  <r>
    <d v="2019-05-29T00:00:00"/>
    <m/>
    <x v="0"/>
    <s v="200000161341"/>
    <s v="5009093913"/>
    <s v="Q2"/>
    <s v="F00Z.C08.009"/>
    <s v="631585"/>
    <s v="Turvo International Co., Ltd."/>
    <s v="ARMATURE;"/>
    <x v="24"/>
    <s v="DEA4NA"/>
    <s v="Q2-RM002"/>
    <n v="15000"/>
    <n v="23"/>
    <n v="0"/>
    <n v="0"/>
    <s v="OSNO NOTE"/>
    <d v="2019-05-29T00:00:00"/>
    <s v="4991"/>
    <m/>
    <m/>
  </r>
  <r>
    <d v="2019-06-10T00:00:00"/>
    <m/>
    <x v="0"/>
    <s v="200000161652"/>
    <s v="5009123167"/>
    <s v="Q2"/>
    <s v="F002.C41.023"/>
    <s v="97010780"/>
    <s v="BAJAJSONS LIMITED"/>
    <s v="DSLA NOZZLE BODY"/>
    <x v="25"/>
    <s v="KKP4BAN"/>
    <s v="Q2-RM002"/>
    <n v="5400"/>
    <n v="77"/>
    <n v="0"/>
    <n v="0"/>
    <s v="OSNO NOTE OSTS"/>
    <d v="2019-06-10T00:00:00"/>
    <s v="4991"/>
    <m/>
    <m/>
  </r>
  <r>
    <d v="2019-06-13T00:00:00"/>
    <d v="2019-08-12T00:00:00"/>
    <x v="0"/>
    <s v="200000161750"/>
    <s v="5009152875"/>
    <s v="Q2"/>
    <s v="F002.C41.023"/>
    <s v="97010780"/>
    <s v="BAJAJSONS LIMITED"/>
    <s v="DSLA NOZZLE BODY"/>
    <x v="26"/>
    <s v="HHA4NH"/>
    <s v="Q2-RM001"/>
    <n v="2700"/>
    <n v="30"/>
    <n v="0"/>
    <n v="0"/>
    <s v="NOCO NOTE ATCO"/>
    <d v="2019-06-13T00:00:00"/>
    <s v="4991"/>
    <m/>
    <m/>
  </r>
  <r>
    <d v="2019-06-18T00:00:00"/>
    <d v="2019-08-11T00:00:00"/>
    <x v="0"/>
    <s v="200000161937"/>
    <s v="5009136016"/>
    <s v="Q2"/>
    <s v="F00V.C40.004"/>
    <s v="97008392"/>
    <s v="VAISHNAVI AUTO P LTD"/>
    <s v="MAGNET HOUSING"/>
    <x v="27"/>
    <s v="HAK1NA"/>
    <s v="Q2-RM001"/>
    <n v="12000"/>
    <n v="1"/>
    <n v="0"/>
    <n v="0"/>
    <s v="NOCO ORAS NOTE ATCO"/>
    <d v="2019-06-18T00:00:00"/>
    <s v="4991"/>
    <m/>
    <m/>
  </r>
  <r>
    <d v="2019-06-18T00:00:00"/>
    <m/>
    <x v="0"/>
    <s v="200000161918"/>
    <s v="5009148469"/>
    <s v="Q2"/>
    <s v="F002.C11.024"/>
    <s v="97008392"/>
    <s v="VAISHNAVI AUTO P LTD"/>
    <s v="DN NOZZLE BODY"/>
    <x v="28"/>
    <s v="DEA4NA"/>
    <s v="Q2-RM002"/>
    <n v="500"/>
    <n v="500"/>
    <n v="0"/>
    <n v="0"/>
    <s v="OSNO NOTE"/>
    <d v="2019-06-18T00:00:00"/>
    <s v="4991"/>
    <m/>
    <m/>
  </r>
  <r>
    <d v="2019-06-18T00:00:00"/>
    <m/>
    <x v="0"/>
    <s v="200000161945"/>
    <s v="5009119103"/>
    <s v="Q2"/>
    <s v="F00V.C33.302"/>
    <s v="14483"/>
    <s v="HELMUT HECHINGER GMBH &amp; CO KG"/>
    <s v="SOLENOID;"/>
    <x v="29"/>
    <s v="DEA4NA"/>
    <s v="Q2-RM001"/>
    <n v="45600"/>
    <n v="45600"/>
    <n v="0"/>
    <n v="0"/>
    <s v="OSNO NOTE"/>
    <d v="2019-06-18T00:00:00"/>
    <s v="4991"/>
    <m/>
    <m/>
  </r>
  <r>
    <d v="2019-06-25T00:00:00"/>
    <m/>
    <x v="0"/>
    <s v="200000162220"/>
    <s v="5009148486"/>
    <s v="Q2"/>
    <s v="F00V.C33.302"/>
    <s v="14483"/>
    <s v="HELMUT HECHINGER GMBH &amp; CO KG"/>
    <s v="SOLENOID;"/>
    <x v="30"/>
    <s v="KKP4BAN"/>
    <s v="Q2-RM003"/>
    <n v="45600"/>
    <n v="45600"/>
    <n v="0"/>
    <n v="0"/>
    <s v="OSNO NOTE OSTS"/>
    <d v="2019-06-25T00:00:00"/>
    <s v="4991"/>
    <m/>
    <m/>
  </r>
  <r>
    <d v="2019-06-25T00:00:00"/>
    <m/>
    <x v="0"/>
    <s v="200000162221"/>
    <s v="5009165130"/>
    <s v="Q2"/>
    <s v="F00V.C40.004"/>
    <s v="97008392"/>
    <s v="VAISHNAVI AUTO P LTD"/>
    <s v="MAGNET HOUSING"/>
    <x v="31"/>
    <s v="KKP4BAN"/>
    <s v="Q2-RM002"/>
    <n v="6200"/>
    <n v="18"/>
    <n v="0"/>
    <n v="0"/>
    <s v="OSNO NOTE OSTS"/>
    <d v="2019-06-25T00:00:00"/>
    <s v="4991"/>
    <m/>
    <m/>
  </r>
  <r>
    <d v="2019-06-27T00:00:00"/>
    <m/>
    <x v="0"/>
    <s v="200000162264"/>
    <s v="5009144579"/>
    <s v="Q2"/>
    <s v="F002.C41.021"/>
    <s v="97007509"/>
    <s v="Nitesh Auto Engineering Pvt Ltd"/>
    <s v="DSLA NOZZLE BODY"/>
    <x v="32"/>
    <s v="HHA4NH"/>
    <s v="Q2-RM002"/>
    <n v="4200"/>
    <n v="4200"/>
    <n v="0"/>
    <n v="0"/>
    <s v="OSNO NOTE OSTS"/>
    <d v="2019-06-27T00:00:00"/>
    <s v="4991"/>
    <m/>
    <m/>
  </r>
  <r>
    <d v="2019-06-27T00:00:00"/>
    <m/>
    <x v="0"/>
    <s v="200000162257"/>
    <s v="5009165034"/>
    <s v="Q2"/>
    <s v="F00V.C39.002"/>
    <s v="97008392"/>
    <s v="VAISHNAVI AUTO P LTD"/>
    <s v="Magnet nut"/>
    <x v="33"/>
    <s v="KKP4BAN"/>
    <s v="Q2-RM002"/>
    <n v="4800"/>
    <n v="13"/>
    <n v="0"/>
    <n v="0"/>
    <s v="NOPR ORAS NOTE OSTS"/>
    <d v="2019-06-27T00:00:00"/>
    <s v="4991"/>
    <m/>
    <m/>
  </r>
  <r>
    <d v="2019-06-28T00:00:00"/>
    <m/>
    <x v="0"/>
    <s v="200000162320"/>
    <s v="5009087278"/>
    <s v="Q2"/>
    <s v="F00V.C39.002"/>
    <s v="634239"/>
    <s v="GLOBAL PMX CO., LTD."/>
    <s v="Magnet nut"/>
    <x v="34"/>
    <s v="HAK1NA"/>
    <s v="Q2-RM002"/>
    <n v="42000"/>
    <n v="1"/>
    <n v="1"/>
    <n v="1"/>
    <s v="OSNO NOTE"/>
    <d v="2019-06-28T00:00:00"/>
    <s v="4991"/>
    <m/>
    <m/>
  </r>
  <r>
    <d v="2019-07-08T00:00:00"/>
    <m/>
    <x v="0"/>
    <s v="200000162589"/>
    <s v="5008975489"/>
    <s v="Q2"/>
    <s v="F00V.C36.016"/>
    <s v="97101454"/>
    <s v="Kramski Stamping and Molding India"/>
    <s v="Flachstecker - Mag"/>
    <x v="35"/>
    <s v="DEA4NA"/>
    <s v="Q2-RM002"/>
    <n v="36000"/>
    <n v="3"/>
    <n v="0"/>
    <n v="0"/>
    <s v="OSNO NOTE"/>
    <d v="2019-07-08T00:00:00"/>
    <s v="4991"/>
    <m/>
    <m/>
  </r>
  <r>
    <d v="2019-07-09T00:00:00"/>
    <m/>
    <x v="0"/>
    <s v="200000162639"/>
    <s v="5009003175"/>
    <s v="Q2"/>
    <s v="F00V.C07.006"/>
    <s v="97317550"/>
    <s v="Murat Teknik Otomat Sanayi"/>
    <s v="Armature Bolt"/>
    <x v="36"/>
    <s v="PJS1NA"/>
    <s v="Q2-RM002"/>
    <n v="2101"/>
    <n v="2101"/>
    <n v="0"/>
    <n v="0"/>
    <s v="OSNO NOTE"/>
    <d v="2019-07-09T00:00:00"/>
    <s v="4991"/>
    <m/>
    <m/>
  </r>
  <r>
    <d v="2019-07-17T00:00:00"/>
    <m/>
    <x v="0"/>
    <s v="200000162890"/>
    <s v="5009036489"/>
    <s v="Q2"/>
    <s v="F00Z.C00.143"/>
    <s v="97053226"/>
    <s v="Hirschvogel Automotive Components"/>
    <s v="BODY;"/>
    <x v="37"/>
    <s v="KKP4BAN"/>
    <s v="Q2-RM002"/>
    <n v="4000"/>
    <n v="13"/>
    <n v="0"/>
    <n v="0"/>
    <s v="OSNO NOTE"/>
    <d v="2019-07-17T00:00:00"/>
    <s v="4991"/>
    <m/>
    <m/>
  </r>
  <r>
    <d v="2019-07-26T00:00:00"/>
    <m/>
    <x v="0"/>
    <s v="200000163198"/>
    <s v="5009150487"/>
    <s v="Q2"/>
    <s v="F00V.C08.003"/>
    <s v="97009934"/>
    <s v="CENGIZ MAKINA Sanayi ve Ticaret A.S"/>
    <s v="ARMATURE BASE PLATE;"/>
    <x v="38"/>
    <s v="DEA4NA"/>
    <s v="Q2-RM002"/>
    <n v="4606"/>
    <n v="400"/>
    <n v="0"/>
    <n v="0"/>
    <s v="OSNO NOTE"/>
    <d v="2019-07-26T00:00:00"/>
    <s v="4991"/>
    <m/>
    <m/>
  </r>
  <r>
    <d v="2019-07-26T00:00:00"/>
    <m/>
    <x v="0"/>
    <s v="200000163231"/>
    <s v="5009199840"/>
    <s v="Q2"/>
    <s v="2438.620.418"/>
    <s v="27896"/>
    <s v="HOLZHAUER GmbH Co. KG"/>
    <s v="NOZZLE BODY"/>
    <x v="39"/>
    <s v="HHA4NH"/>
    <s v="Q2-RM001"/>
    <n v="55296"/>
    <n v="55296"/>
    <n v="0"/>
    <n v="0"/>
    <s v="OSNO NOTE OSTS"/>
    <d v="2019-07-26T00:00:00"/>
    <s v="4991"/>
    <m/>
    <m/>
  </r>
  <r>
    <d v="2019-08-06T00:00:00"/>
    <d v="2019-10-04T00:00:00"/>
    <x v="0"/>
    <s v="200000163513"/>
    <s v="5009225930"/>
    <s v="Q2"/>
    <s v="F00V.C39.002"/>
    <s v="97008392"/>
    <s v="VAISHNAVI AUTO P LTD"/>
    <s v="Magnet nut"/>
    <x v="40"/>
    <s v="KKP4BAN"/>
    <s v="Q2-RM001"/>
    <n v="16000"/>
    <n v="2"/>
    <n v="0"/>
    <n v="0"/>
    <s v="NOCO ORAS NOTE ATCO"/>
    <d v="2019-08-06T00:00:00"/>
    <s v="4991"/>
    <m/>
    <m/>
  </r>
  <r>
    <d v="2019-08-12T00:00:00"/>
    <d v="2019-10-09T00:00:00"/>
    <x v="0"/>
    <s v="200000163670"/>
    <s v="5009222287"/>
    <s v="Q2"/>
    <s v="F00D.064.001"/>
    <s v="97008392"/>
    <s v="VAISHNAVI AUTO P LTD"/>
    <s v="NOZZLE NEEDLE W10-DN"/>
    <x v="41"/>
    <s v="KKP4BAN"/>
    <s v="Q2-RM001"/>
    <n v="9000"/>
    <n v="121"/>
    <n v="0"/>
    <n v="0"/>
    <s v="NOCO ORAS NOTE ATCO"/>
    <d v="2019-08-12T00:00:00"/>
    <s v="4991"/>
    <m/>
    <m/>
  </r>
  <r>
    <d v="2019-08-12T00:00:00"/>
    <d v="2019-10-10T00:00:00"/>
    <x v="0"/>
    <s v="200000163689"/>
    <s v="5009239472"/>
    <s v="Q2"/>
    <s v="F002.C41.045"/>
    <s v="97010780"/>
    <s v="BAJAJSONS LIMITED"/>
    <s v="NOZZLE BODY"/>
    <x v="42"/>
    <s v="HAK1NA"/>
    <s v="Q2-RM001"/>
    <n v="15000"/>
    <n v="17"/>
    <n v="17"/>
    <n v="0"/>
    <s v="NOCO ORAS NOTE ATCO"/>
    <d v="2019-08-12T00:00:00"/>
    <s v="4991"/>
    <m/>
    <m/>
  </r>
  <r>
    <d v="2019-08-22T00:00:00"/>
    <m/>
    <x v="0"/>
    <s v="200000164036"/>
    <s v="5009249888"/>
    <s v="Q2"/>
    <s v="F00V.C39.002"/>
    <s v="653729"/>
    <s v="Burgmaier Precision Slovakia s.r.o."/>
    <s v="Magnet nut"/>
    <x v="43"/>
    <s v="HAK1NA"/>
    <s v="Q2-RM002"/>
    <n v="28000"/>
    <n v="1"/>
    <n v="1"/>
    <n v="1"/>
    <s v="OSNO NOTE"/>
    <d v="2019-08-22T00:00:00"/>
    <s v="4991"/>
    <m/>
    <m/>
  </r>
  <r>
    <d v="2019-09-05T00:00:00"/>
    <d v="2019-11-01T00:00:00"/>
    <x v="0"/>
    <s v="200000164346"/>
    <s v="5009266549"/>
    <s v="Q2"/>
    <s v="F002.C11.023"/>
    <s v="97006441"/>
    <s v="CNC AUTOMOTIVE"/>
    <s v="DN NOZZLE BODY"/>
    <x v="44"/>
    <s v="KKP4BAN"/>
    <s v="Q2-RM001"/>
    <n v="3400"/>
    <n v="2380"/>
    <n v="0"/>
    <n v="0"/>
    <s v="NOCO ORAS NOTE ATCO"/>
    <d v="2019-09-05T00:00:00"/>
    <s v="4991"/>
    <m/>
    <m/>
  </r>
  <r>
    <d v="2019-09-06T00:00:00"/>
    <d v="2019-10-14T00:00:00"/>
    <x v="0"/>
    <s v="200000164404"/>
    <s v="5009251565"/>
    <s v="Q2"/>
    <s v="F00V.C39.002"/>
    <s v="653729"/>
    <s v="Burgmaier Precision Slovakia s.r.o."/>
    <s v="Magnet nut"/>
    <x v="45"/>
    <s v="HAK1NA"/>
    <s v="Q2-RM001"/>
    <n v="28000"/>
    <n v="1"/>
    <n v="0"/>
    <n v="0"/>
    <s v="NOCO ORAS NOTE ATCO"/>
    <d v="2019-09-06T00:00:00"/>
    <s v="4991"/>
    <m/>
    <m/>
  </r>
  <r>
    <d v="2019-09-16T00:00:00"/>
    <m/>
    <x v="0"/>
    <s v="200000164637"/>
    <s v="5009270096"/>
    <s v="Q2"/>
    <s v="F002.C41.045"/>
    <s v="97010780"/>
    <s v="BAJAJSONS LIMITED"/>
    <s v="NOZZLE BODY"/>
    <x v="46"/>
    <s v="HHA4NH"/>
    <s v="Q2-RM002"/>
    <n v="11400"/>
    <n v="1"/>
    <n v="0"/>
    <n v="0"/>
    <s v="OSNO NOTE ATCO"/>
    <d v="2019-09-16T00:00:00"/>
    <s v="4991"/>
    <m/>
    <m/>
  </r>
  <r>
    <d v="2019-09-20T00:00:00"/>
    <m/>
    <x v="0"/>
    <s v="200000164774"/>
    <s v="5009259301"/>
    <s v="Q2"/>
    <s v="2438.620.418"/>
    <s v="27896"/>
    <s v="HOLZHAUER GmbH Co. KG"/>
    <s v="NOZZLE BODY"/>
    <x v="47"/>
    <s v="DEA4NA"/>
    <s v="Q2-RM002"/>
    <n v="55296"/>
    <n v="4"/>
    <n v="0"/>
    <n v="0"/>
    <s v="OSNO NOTE"/>
    <d v="2019-09-20T00:00:00"/>
    <s v="4991"/>
    <m/>
    <m/>
  </r>
  <r>
    <d v="2019-09-20T00:00:00"/>
    <d v="2019-11-09T00:00:00"/>
    <x v="0"/>
    <s v="200000164758"/>
    <s v="5009303607"/>
    <s v="Q2"/>
    <s v="6000.900.359"/>
    <s v="126867"/>
    <s v="FIRAT PLASTIK VE KAUCUK A.S."/>
    <s v="PROTECTIVE CAP"/>
    <x v="48"/>
    <s v="HAK1NA"/>
    <s v="Q2-RM001"/>
    <n v="120000"/>
    <n v="171"/>
    <n v="0"/>
    <n v="3"/>
    <s v="NOCO ORAS NOTE ATCO"/>
    <d v="2019-09-20T00:00:00"/>
    <s v="4991"/>
    <m/>
    <m/>
  </r>
  <r>
    <d v="2019-10-01T00:00:00"/>
    <d v="2019-11-29T00:00:00"/>
    <x v="0"/>
    <s v="200000165129"/>
    <s v="5009312999"/>
    <s v="Q2"/>
    <s v="F002.C41.045"/>
    <s v="97010780"/>
    <s v="BAJAJSONS LIMITED"/>
    <s v="NOZZLE BODY"/>
    <x v="49"/>
    <s v="HHA4NH"/>
    <s v="Q2-RM001"/>
    <n v="12000"/>
    <n v="19"/>
    <n v="0"/>
    <n v="0"/>
    <s v="NOCO ORAS NOTE ATCO"/>
    <d v="2019-10-01T00:00:00"/>
    <s v="4991"/>
    <m/>
    <m/>
  </r>
  <r>
    <d v="2019-10-09T00:00:00"/>
    <m/>
    <x v="0"/>
    <s v="200000165226"/>
    <s v="5009307692"/>
    <s v="Q2"/>
    <s v="F00Z.C40.003"/>
    <s v="97008392"/>
    <s v="VAISHNAVI AUTO P LTD"/>
    <s v="SLEEVE;"/>
    <x v="50"/>
    <s v="HAK1NA"/>
    <s v="Q2-RM002"/>
    <n v="14700"/>
    <n v="4"/>
    <n v="0"/>
    <n v="0"/>
    <s v="OSNO NOTE"/>
    <d v="2019-10-09T00:00:00"/>
    <s v="4991"/>
    <m/>
    <m/>
  </r>
  <r>
    <d v="2019-11-12T00:00:00"/>
    <m/>
    <x v="0"/>
    <s v="200000166020"/>
    <s v="5009338823"/>
    <s v="Q2"/>
    <s v="F00V.C31.005"/>
    <s v="97260677"/>
    <s v="SINTERWERKE Herne GmbH"/>
    <s v="MAGNETIC CORE"/>
    <x v="51"/>
    <s v="KKP4BAN"/>
    <s v="Q2-RM002"/>
    <n v="10000"/>
    <n v="2"/>
    <n v="0"/>
    <n v="0"/>
    <s v="OSNO NOTE OSTS"/>
    <d v="2019-11-12T00:00:00"/>
    <s v="4991"/>
    <m/>
    <m/>
  </r>
  <r>
    <d v="2019-11-28T00:00:00"/>
    <m/>
    <x v="0"/>
    <s v="200000166389"/>
    <s v="5009372442"/>
    <s v="Q2"/>
    <s v="F002.C31.368"/>
    <s v="97331584"/>
    <s v="Elite Auto Engineers"/>
    <s v="DLL Nozzle Body"/>
    <x v="52"/>
    <s v="ADD4NA"/>
    <s v="Q2-RM001"/>
    <n v="3500"/>
    <n v="1"/>
    <n v="0"/>
    <n v="0"/>
    <s v="NOPR ORAS NOTE OSTS"/>
    <d v="2019-11-28T00:00:00"/>
    <s v="4991"/>
    <m/>
    <m/>
  </r>
  <r>
    <d v="2019-11-28T00:00:00"/>
    <m/>
    <x v="0"/>
    <s v="200000166378"/>
    <s v="5009372489"/>
    <s v="Q2"/>
    <s v="F00V.C00.114"/>
    <s v="97016260"/>
    <s v="Hirschvogel Eisenach GmbH"/>
    <s v="BODY;"/>
    <x v="53"/>
    <s v="HAK1NA"/>
    <s v="Q2-RM001"/>
    <n v="2000"/>
    <n v="10"/>
    <n v="0"/>
    <n v="0"/>
    <s v="OSNO NOTE OSTS"/>
    <d v="2019-11-28T00:00:00"/>
    <s v="4991"/>
    <m/>
    <m/>
  </r>
  <r>
    <d v="2019-11-29T00:00:00"/>
    <m/>
    <x v="0"/>
    <s v="200000166420"/>
    <s v="5009318269"/>
    <s v="Q2"/>
    <s v="6000.900.359"/>
    <s v="126867"/>
    <s v="FIRAT PLASTIK VE KAUCUK A.S."/>
    <s v="PROTECTIVE CAP"/>
    <x v="54"/>
    <s v="HAK1NA"/>
    <s v="Q2-RM002"/>
    <n v="120000"/>
    <n v="53"/>
    <n v="0"/>
    <n v="53"/>
    <s v="NOPR ORAS NOTE"/>
    <d v="2019-11-29T00:00:00"/>
    <s v="4991"/>
    <m/>
    <m/>
  </r>
  <r>
    <d v="2019-11-29T00:00:00"/>
    <m/>
    <x v="0"/>
    <s v="200000166454"/>
    <s v="5009370287"/>
    <s v="Q2"/>
    <s v="F00Z.C40.003"/>
    <s v="97008392"/>
    <s v="VAISHNAVI AUTO P LTD"/>
    <s v="SLEEVE;"/>
    <x v="55"/>
    <s v="HAK1NA"/>
    <s v="Q2-RM002"/>
    <n v="7500"/>
    <n v="1"/>
    <n v="1"/>
    <n v="1"/>
    <s v="OSNO NOTE OSTS"/>
    <d v="2019-11-29T00:00:00"/>
    <s v="4991"/>
    <m/>
    <m/>
  </r>
  <r>
    <d v="2019-12-02T00:00:00"/>
    <m/>
    <x v="0"/>
    <s v="200000166539"/>
    <s v="5009370873"/>
    <s v="Q2"/>
    <s v="F00Z.C00.163"/>
    <s v="97343097"/>
    <s v="Shivam Auotech Limited"/>
    <s v="BODY;"/>
    <x v="56"/>
    <s v="HAK1NA"/>
    <s v="Q2-RM001"/>
    <n v="1500"/>
    <n v="12"/>
    <n v="12"/>
    <n v="0"/>
    <s v="NOPR ORAS NOTE OSTS"/>
    <d v="2019-12-02T00:00:00"/>
    <s v="4991"/>
    <m/>
    <m/>
  </r>
  <r>
    <d v="2019-12-04T00:00:00"/>
    <m/>
    <x v="0"/>
    <s v="200000166605"/>
    <s v="5009378334"/>
    <s v="Q2"/>
    <s v="2433.458.154"/>
    <s v="97008392"/>
    <s v="VAISHNAVI AUTO P LTD"/>
    <s v="NOZZLE RETAINING NUT"/>
    <x v="57"/>
    <s v="HAK1NA"/>
    <s v="Q2-RM001"/>
    <n v="2396"/>
    <n v="96"/>
    <n v="96"/>
    <n v="93"/>
    <s v="NOPR ORAS NOTE OSTS"/>
    <d v="2019-12-04T00:00:00"/>
    <s v="4991"/>
    <m/>
    <m/>
  </r>
  <r>
    <d v="2019-12-09T00:00:00"/>
    <m/>
    <x v="0"/>
    <s v="200000166739"/>
    <s v="5009263694"/>
    <s v="Q2"/>
    <s v="F002.C22.102"/>
    <s v="97008392"/>
    <s v="VAISHNAVI AUTO P LTD"/>
    <s v="DL NOZZLE NEEDLE-W10"/>
    <x v="58"/>
    <s v="ADD4NA"/>
    <s v="Q2-RM001"/>
    <n v="3000"/>
    <n v="1"/>
    <n v="0"/>
    <n v="0"/>
    <s v="NOPR ORAS NOTE OSTS"/>
    <d v="2019-12-09T00:00:00"/>
    <s v="4991"/>
    <m/>
    <m/>
  </r>
  <r>
    <d v="2019-12-11T00:00:00"/>
    <m/>
    <x v="0"/>
    <s v="200000166803"/>
    <s v="5009385131"/>
    <s v="Q2"/>
    <s v="F002.C21.007"/>
    <s v="97105523"/>
    <s v="PATCO PRECISION COMPONENTS PVT. LTD"/>
    <s v="DL T Nozzle Body"/>
    <x v="59"/>
    <s v="ADD4NA"/>
    <s v="Q2-RM001"/>
    <n v="600"/>
    <n v="1"/>
    <n v="0"/>
    <n v="0"/>
    <s v="OSNO NOTE OSTS"/>
    <d v="2019-12-11T00:00:00"/>
    <s v="4991"/>
    <m/>
    <m/>
  </r>
</pivotCacheRecords>
</file>

<file path=xl/pivotCache/pivotCacheRecords2.xml><?xml version="1.0" encoding="utf-8"?>
<pivotCacheRecords xmlns="http://schemas.openxmlformats.org/spreadsheetml/2006/main" xmlns:r="http://schemas.openxmlformats.org/officeDocument/2006/relationships" count="57">
  <r>
    <n v="1"/>
    <d v="2019-01-02T00:00:00"/>
    <x v="0"/>
    <x v="0"/>
    <x v="0"/>
    <n v="200000155818"/>
    <s v="F002C41023"/>
    <s v="DSLA NOZZLE BODY"/>
    <s v="Tools"/>
    <n v="1"/>
    <s v="Accepted"/>
    <s v="final 8D received"/>
    <x v="0"/>
    <s v="Collar height less"/>
    <n v="1"/>
    <x v="0"/>
    <d v="2019-01-02T00:00:00"/>
    <d v="2019-01-04T00:00:00"/>
    <d v="2019-01-04T00:00:00"/>
    <d v="2019-01-16T00:00:00"/>
    <d v="2019-01-16T00:00:00"/>
    <d v="2019-03-03T00:00:00"/>
    <m/>
    <m/>
    <m/>
    <s v="Y"/>
    <m/>
    <m/>
    <m/>
    <m/>
    <m/>
    <m/>
    <m/>
    <m/>
    <m/>
    <m/>
    <m/>
    <m/>
    <m/>
    <m/>
    <s v="NOCO"/>
    <m/>
    <m/>
    <m/>
    <n v="70"/>
    <s v="Y"/>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N"/>
    <m/>
    <s v="NA"/>
  </r>
  <r>
    <m/>
    <m/>
    <x v="1"/>
    <x v="1"/>
    <x v="1"/>
    <m/>
    <m/>
    <m/>
    <m/>
    <m/>
    <m/>
    <m/>
    <x v="1"/>
    <m/>
    <m/>
    <x v="1"/>
    <m/>
    <m/>
    <m/>
    <m/>
    <m/>
    <m/>
    <m/>
    <m/>
    <m/>
    <m/>
    <m/>
    <m/>
    <m/>
    <m/>
    <m/>
    <m/>
    <m/>
    <m/>
    <m/>
    <m/>
    <m/>
    <m/>
    <m/>
    <m/>
    <m/>
    <m/>
    <m/>
    <m/>
    <m/>
    <s v="Y"/>
    <m/>
    <s v="NA"/>
  </r>
  <r>
    <m/>
    <m/>
    <x v="1"/>
    <x v="1"/>
    <x v="1"/>
    <m/>
    <m/>
    <m/>
    <m/>
    <m/>
    <m/>
    <m/>
    <x v="1"/>
    <m/>
    <m/>
    <x v="1"/>
    <m/>
    <m/>
    <m/>
    <m/>
    <m/>
    <m/>
    <m/>
    <m/>
    <m/>
    <m/>
    <m/>
    <m/>
    <m/>
    <m/>
    <m/>
    <m/>
    <m/>
    <m/>
    <m/>
    <m/>
    <m/>
    <m/>
    <m/>
    <m/>
    <m/>
    <m/>
    <m/>
    <m/>
    <m/>
    <s v="N"/>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N"/>
    <m/>
    <s v="NA"/>
  </r>
  <r>
    <m/>
    <m/>
    <x v="1"/>
    <x v="1"/>
    <x v="1"/>
    <m/>
    <m/>
    <m/>
    <m/>
    <m/>
    <m/>
    <m/>
    <x v="1"/>
    <m/>
    <m/>
    <x v="1"/>
    <m/>
    <m/>
    <m/>
    <m/>
    <m/>
    <m/>
    <m/>
    <m/>
    <m/>
    <m/>
    <m/>
    <m/>
    <m/>
    <m/>
    <m/>
    <m/>
    <m/>
    <m/>
    <m/>
    <m/>
    <m/>
    <m/>
    <m/>
    <m/>
    <m/>
    <m/>
    <m/>
    <m/>
    <m/>
    <s v="N"/>
    <m/>
    <s v="NA"/>
  </r>
  <r>
    <m/>
    <m/>
    <x v="1"/>
    <x v="1"/>
    <x v="1"/>
    <m/>
    <m/>
    <m/>
    <m/>
    <m/>
    <m/>
    <m/>
    <x v="1"/>
    <m/>
    <m/>
    <x v="1"/>
    <m/>
    <m/>
    <m/>
    <m/>
    <m/>
    <m/>
    <m/>
    <m/>
    <m/>
    <m/>
    <m/>
    <m/>
    <m/>
    <m/>
    <m/>
    <m/>
    <m/>
    <m/>
    <m/>
    <m/>
    <m/>
    <m/>
    <m/>
    <m/>
    <m/>
    <m/>
    <m/>
    <m/>
    <m/>
    <s v="N"/>
    <m/>
    <s v="NA"/>
  </r>
  <r>
    <m/>
    <m/>
    <x v="1"/>
    <x v="1"/>
    <x v="1"/>
    <m/>
    <m/>
    <m/>
    <m/>
    <m/>
    <m/>
    <m/>
    <x v="1"/>
    <m/>
    <m/>
    <x v="1"/>
    <m/>
    <m/>
    <m/>
    <m/>
    <m/>
    <m/>
    <m/>
    <m/>
    <m/>
    <m/>
    <m/>
    <m/>
    <m/>
    <m/>
    <m/>
    <m/>
    <m/>
    <m/>
    <m/>
    <m/>
    <m/>
    <m/>
    <m/>
    <m/>
    <m/>
    <m/>
    <m/>
    <m/>
    <m/>
    <s v="N"/>
    <m/>
    <s v="NA"/>
  </r>
  <r>
    <m/>
    <m/>
    <x v="1"/>
    <x v="1"/>
    <x v="1"/>
    <m/>
    <m/>
    <m/>
    <m/>
    <m/>
    <m/>
    <m/>
    <x v="1"/>
    <m/>
    <m/>
    <x v="1"/>
    <m/>
    <m/>
    <m/>
    <m/>
    <m/>
    <m/>
    <m/>
    <m/>
    <m/>
    <m/>
    <m/>
    <m/>
    <m/>
    <m/>
    <m/>
    <m/>
    <m/>
    <m/>
    <m/>
    <m/>
    <m/>
    <m/>
    <m/>
    <m/>
    <m/>
    <m/>
    <m/>
    <m/>
    <m/>
    <s v="N"/>
    <m/>
    <s v="NA"/>
  </r>
  <r>
    <m/>
    <m/>
    <x v="1"/>
    <x v="1"/>
    <x v="1"/>
    <m/>
    <m/>
    <m/>
    <m/>
    <m/>
    <m/>
    <m/>
    <x v="1"/>
    <m/>
    <m/>
    <x v="1"/>
    <m/>
    <m/>
    <m/>
    <m/>
    <m/>
    <m/>
    <m/>
    <m/>
    <m/>
    <m/>
    <m/>
    <m/>
    <m/>
    <m/>
    <m/>
    <m/>
    <m/>
    <m/>
    <m/>
    <m/>
    <m/>
    <m/>
    <m/>
    <m/>
    <m/>
    <m/>
    <m/>
    <m/>
    <m/>
    <s v="N"/>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N"/>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N"/>
    <m/>
    <s v="NA"/>
  </r>
  <r>
    <m/>
    <m/>
    <x v="1"/>
    <x v="1"/>
    <x v="1"/>
    <m/>
    <m/>
    <m/>
    <m/>
    <m/>
    <m/>
    <m/>
    <x v="1"/>
    <m/>
    <m/>
    <x v="1"/>
    <m/>
    <m/>
    <m/>
    <m/>
    <m/>
    <m/>
    <m/>
    <m/>
    <m/>
    <m/>
    <m/>
    <m/>
    <m/>
    <m/>
    <m/>
    <m/>
    <m/>
    <m/>
    <m/>
    <m/>
    <m/>
    <m/>
    <m/>
    <m/>
    <m/>
    <m/>
    <m/>
    <m/>
    <m/>
    <s v="Y"/>
    <m/>
    <s v="NA"/>
  </r>
  <r>
    <m/>
    <m/>
    <x v="1"/>
    <x v="1"/>
    <x v="1"/>
    <m/>
    <m/>
    <m/>
    <m/>
    <m/>
    <m/>
    <m/>
    <x v="1"/>
    <m/>
    <m/>
    <x v="1"/>
    <m/>
    <m/>
    <m/>
    <m/>
    <m/>
    <m/>
    <m/>
    <m/>
    <m/>
    <m/>
    <m/>
    <m/>
    <m/>
    <m/>
    <m/>
    <m/>
    <m/>
    <m/>
    <m/>
    <m/>
    <m/>
    <m/>
    <m/>
    <m/>
    <m/>
    <m/>
    <m/>
    <m/>
    <m/>
    <s v="N"/>
    <m/>
    <s v="NA"/>
  </r>
  <r>
    <m/>
    <m/>
    <x v="1"/>
    <x v="1"/>
    <x v="1"/>
    <m/>
    <m/>
    <m/>
    <m/>
    <m/>
    <m/>
    <m/>
    <x v="1"/>
    <m/>
    <m/>
    <x v="1"/>
    <m/>
    <m/>
    <m/>
    <m/>
    <m/>
    <m/>
    <m/>
    <m/>
    <m/>
    <m/>
    <m/>
    <m/>
    <m/>
    <m/>
    <m/>
    <m/>
    <m/>
    <m/>
    <m/>
    <m/>
    <m/>
    <m/>
    <m/>
    <m/>
    <m/>
    <m/>
    <m/>
    <m/>
    <m/>
    <s v="Y"/>
    <m/>
    <s v="NA"/>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s v="Y"/>
    <m/>
    <s v="NA"/>
  </r>
  <r>
    <m/>
    <m/>
    <x v="1"/>
    <x v="1"/>
    <x v="1"/>
    <m/>
    <m/>
    <m/>
    <m/>
    <m/>
    <m/>
    <m/>
    <x v="1"/>
    <m/>
    <m/>
    <x v="1"/>
    <m/>
    <m/>
    <m/>
    <m/>
    <m/>
    <m/>
    <m/>
    <m/>
    <m/>
    <m/>
    <m/>
    <m/>
    <m/>
    <m/>
    <m/>
    <m/>
    <m/>
    <m/>
    <m/>
    <m/>
    <m/>
    <m/>
    <m/>
    <m/>
    <m/>
    <m/>
    <m/>
    <m/>
    <m/>
    <m/>
    <m/>
    <m/>
  </r>
  <r>
    <m/>
    <m/>
    <x v="1"/>
    <x v="1"/>
    <x v="1"/>
    <m/>
    <m/>
    <m/>
    <m/>
    <m/>
    <m/>
    <m/>
    <x v="1"/>
    <m/>
    <m/>
    <x v="1"/>
    <m/>
    <m/>
    <m/>
    <m/>
    <m/>
    <m/>
    <m/>
    <m/>
    <m/>
    <m/>
    <m/>
    <m/>
    <m/>
    <m/>
    <m/>
    <m/>
    <m/>
    <m/>
    <m/>
    <m/>
    <m/>
    <m/>
    <m/>
    <m/>
    <m/>
    <m/>
    <m/>
    <m/>
    <m/>
    <s v="Y"/>
    <m/>
    <s v="NA"/>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m/>
    <m/>
    <m/>
  </r>
  <r>
    <m/>
    <m/>
    <x v="1"/>
    <x v="1"/>
    <x v="1"/>
    <m/>
    <m/>
    <m/>
    <m/>
    <m/>
    <m/>
    <m/>
    <x v="1"/>
    <m/>
    <m/>
    <x v="1"/>
    <m/>
    <m/>
    <m/>
    <m/>
    <m/>
    <m/>
    <m/>
    <m/>
    <m/>
    <m/>
    <m/>
    <m/>
    <m/>
    <m/>
    <m/>
    <m/>
    <m/>
    <m/>
    <m/>
    <m/>
    <m/>
    <m/>
    <m/>
    <m/>
    <m/>
    <m/>
    <m/>
    <m/>
    <m/>
    <s v="Y"/>
    <m/>
    <s v="NA"/>
  </r>
  <r>
    <m/>
    <m/>
    <x v="1"/>
    <x v="1"/>
    <x v="1"/>
    <m/>
    <m/>
    <m/>
    <m/>
    <m/>
    <m/>
    <m/>
    <x v="1"/>
    <m/>
    <m/>
    <x v="1"/>
    <m/>
    <m/>
    <m/>
    <m/>
    <m/>
    <m/>
    <m/>
    <m/>
    <m/>
    <m/>
    <m/>
    <m/>
    <m/>
    <m/>
    <m/>
    <m/>
    <m/>
    <m/>
    <m/>
    <m/>
    <m/>
    <m/>
    <m/>
    <m/>
    <m/>
    <m/>
    <m/>
    <m/>
    <m/>
    <s v="Y"/>
    <m/>
    <s v="NA"/>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s v="Y"/>
    <m/>
    <s v="NA"/>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r>
    <m/>
    <m/>
    <x v="1"/>
    <x v="1"/>
    <x v="1"/>
    <m/>
    <m/>
    <m/>
    <m/>
    <m/>
    <m/>
    <m/>
    <x v="1"/>
    <m/>
    <m/>
    <x v="1"/>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61">
  <r>
    <d v="2019-01-02T00:00:00"/>
    <d v="2019-03-03T00:00:00"/>
    <s v="9020"/>
    <s v="200000155818"/>
    <s v="5008886109"/>
    <s v="Q2"/>
    <s v="F002.C41.023"/>
    <s v="97010780"/>
    <x v="0"/>
    <s v="DSLA NOZZLE BODY"/>
    <s v="Collar height less"/>
    <s v="KKP4BAN"/>
    <x v="0"/>
    <n v="9300"/>
    <n v="1"/>
    <n v="0"/>
    <n v="0"/>
    <s v="NOCO ORAS NOTE ATCO"/>
    <d v="2019-01-02T00:00:00"/>
    <s v="4991"/>
  </r>
  <r>
    <d v="2019-01-04T00:00:00"/>
    <m/>
    <s v="9020"/>
    <s v="200000155924"/>
    <s v="5008849424"/>
    <s v="Q2"/>
    <s v="F00V.C08.003"/>
    <s v="97009934"/>
    <x v="1"/>
    <s v="ARMATURE BASE PLATE;"/>
    <s v="Unclean patch after grinding at nap"/>
    <s v="PJS1NA"/>
    <x v="1"/>
    <n v="20000"/>
    <n v="20000"/>
    <n v="0"/>
    <n v="0"/>
    <s v="OSNO NOTE"/>
    <d v="2019-01-04T00:00:00"/>
    <s v="4991"/>
  </r>
  <r>
    <d v="2019-01-05T00:00:00"/>
    <m/>
    <s v="9020"/>
    <s v="200000155929"/>
    <s v="5008881713"/>
    <s v="Q2"/>
    <s v="F00Z.C0D.462"/>
    <s v="97098009"/>
    <x v="2"/>
    <s v="BODY"/>
    <s v="Carack on Threads"/>
    <s v="KKP4BAN"/>
    <x v="1"/>
    <n v="2700"/>
    <n v="2700"/>
    <n v="0"/>
    <n v="0"/>
    <s v="OSNO NOTE OSTS"/>
    <d v="2019-01-05T00:00:00"/>
    <s v="4991"/>
  </r>
  <r>
    <d v="2019-01-15T00:00:00"/>
    <m/>
    <s v="9020"/>
    <s v="200000156206"/>
    <s v="5008409710"/>
    <s v="Q2"/>
    <s v="F002.C41.023"/>
    <s v="97008495"/>
    <x v="3"/>
    <s v="DSLA NOZZLE BODY"/>
    <s v="For Debiting VA cost"/>
    <s v="KKP4BAN"/>
    <x v="1"/>
    <n v="8400"/>
    <n v="7149"/>
    <n v="0"/>
    <n v="0"/>
    <s v="NOPR ORAS NOTE"/>
    <d v="2019-01-15T00:00:00"/>
    <s v="4991"/>
  </r>
  <r>
    <d v="2019-01-16T00:00:00"/>
    <m/>
    <s v="9020"/>
    <s v="200000156254"/>
    <s v="5008904702"/>
    <s v="Q2"/>
    <s v="F002.C41.024"/>
    <s v="97010780"/>
    <x v="0"/>
    <s v="DLLA P NOZZLE BODY"/>
    <s v="Guide bore with lower limit ."/>
    <s v="KKP4BAN"/>
    <x v="1"/>
    <n v="2100"/>
    <n v="2100"/>
    <n v="0"/>
    <n v="0"/>
    <s v="OSNO NOTE OSTS"/>
    <d v="2019-01-16T00:00:00"/>
    <s v="4991"/>
  </r>
  <r>
    <d v="2019-01-21T00:00:00"/>
    <m/>
    <s v="9020"/>
    <s v="200000156455"/>
    <s v="5008891275"/>
    <s v="Q2"/>
    <s v="F002.C31.323"/>
    <s v="97331584"/>
    <x v="4"/>
    <s v="DLL Nozzle Body"/>
    <s v="Counter bore oversize"/>
    <s v="KKP4BAN"/>
    <x v="1"/>
    <n v="400"/>
    <n v="400"/>
    <n v="0"/>
    <n v="0"/>
    <s v="OSNO NOTE OSTS"/>
    <d v="2019-01-21T00:00:00"/>
    <s v="4991"/>
  </r>
  <r>
    <d v="2019-01-25T00:00:00"/>
    <d v="2019-03-26T00:00:00"/>
    <s v="9020"/>
    <s v="200000156679"/>
    <s v="5008887394"/>
    <s v="Q2"/>
    <s v="F00Z.C0D.464"/>
    <s v="97098009"/>
    <x v="2"/>
    <s v="BODY"/>
    <s v="Wrong operation on injector body"/>
    <s v="KKP4BAN"/>
    <x v="0"/>
    <n v="2700"/>
    <n v="2"/>
    <n v="0"/>
    <n v="0"/>
    <s v="NOCO NOTE ATCO"/>
    <d v="2019-01-25T00:00:00"/>
    <s v="4991"/>
  </r>
  <r>
    <d v="2019-02-07T00:00:00"/>
    <m/>
    <s v="9020"/>
    <s v="200000157172"/>
    <s v="5008942264"/>
    <s v="Q2"/>
    <s v="F00Z.C0D.441"/>
    <s v="97326565"/>
    <x v="5"/>
    <s v="BODY;"/>
    <s v="Step at dia 10"/>
    <s v="KKP4BAN"/>
    <x v="1"/>
    <n v="1800"/>
    <n v="1800"/>
    <n v="0"/>
    <n v="0"/>
    <s v="OSNO NOTE OSTS"/>
    <d v="2019-02-07T00:00:00"/>
    <s v="4991"/>
  </r>
  <r>
    <d v="2019-02-08T00:00:00"/>
    <d v="2019-04-09T00:00:00"/>
    <s v="9020"/>
    <s v="200000157230"/>
    <s v="5008942823"/>
    <s v="Q2"/>
    <s v="F00V.C40.004"/>
    <s v="97008392"/>
    <x v="6"/>
    <s v="MAGNET HOUSING"/>
    <s v="Length 24.3±0.23 found less by 0.237mm"/>
    <s v="KKP4BAN"/>
    <x v="0"/>
    <n v="10600"/>
    <n v="10600"/>
    <n v="0"/>
    <n v="1"/>
    <s v="NOCO NOTE ATCO"/>
    <d v="2019-02-08T00:00:00"/>
    <s v="4991"/>
  </r>
  <r>
    <d v="2019-02-11T00:00:00"/>
    <m/>
    <s v="9020"/>
    <s v="200000157311"/>
    <s v="5008995458"/>
    <s v="Q2"/>
    <s v="F00Z.C0D.441"/>
    <s v="97326565"/>
    <x v="5"/>
    <s v="BODY;"/>
    <s v="Thread tight due to Burr"/>
    <s v="KKP4BAN"/>
    <x v="1"/>
    <n v="1800"/>
    <n v="97"/>
    <n v="0"/>
    <n v="0"/>
    <s v="NOPR ORAS NOTE OSTS"/>
    <d v="2019-02-11T00:00:00"/>
    <s v="4991"/>
  </r>
  <r>
    <d v="2019-02-12T00:00:00"/>
    <m/>
    <s v="9020"/>
    <s v="200000157313"/>
    <s v="5008944545"/>
    <s v="Q2"/>
    <s v="F002.C11.031"/>
    <s v="97006441"/>
    <x v="7"/>
    <s v="DN NOZZLE Body - Guide Bore"/>
    <s v="Gauge to Gauge variation in depth"/>
    <s v="KKP4BAN"/>
    <x v="1"/>
    <n v="1000"/>
    <n v="1000"/>
    <n v="0"/>
    <n v="0"/>
    <s v="OSNO NOTE OSTS"/>
    <d v="2019-02-12T00:00:00"/>
    <s v="4991"/>
  </r>
  <r>
    <d v="2019-02-12T00:00:00"/>
    <m/>
    <s v="9020"/>
    <s v="200000157349"/>
    <s v="5008933124"/>
    <s v="Q2"/>
    <s v="F002.C32.145"/>
    <s v="97008392"/>
    <x v="6"/>
    <s v="DLL S NOZZLE NEEDLE"/>
    <s v="Lower tolerance used"/>
    <s v="KKP4BAN"/>
    <x v="1"/>
    <n v="7000"/>
    <n v="7000"/>
    <n v="0"/>
    <n v="0"/>
    <s v="OSNO NOTE"/>
    <d v="2019-02-12T00:00:00"/>
    <s v="4991"/>
  </r>
  <r>
    <d v="2019-02-20T00:00:00"/>
    <m/>
    <s v="9020"/>
    <s v="200000157645"/>
    <s v="5008961498"/>
    <s v="Q2"/>
    <s v="F002.C41.023"/>
    <s v="97010780"/>
    <x v="0"/>
    <s v="DSLA NOZZLE BODY"/>
    <s v="unclean Patch in Guide bore"/>
    <s v="KKP4BAN"/>
    <x v="1"/>
    <n v="5700"/>
    <n v="5700"/>
    <n v="0"/>
    <n v="0"/>
    <s v="OSNO NOTE OSTS"/>
    <d v="2019-02-20T00:00:00"/>
    <s v="4991"/>
  </r>
  <r>
    <d v="2019-03-04T00:00:00"/>
    <m/>
    <s v="9020"/>
    <s v="200000158163"/>
    <s v="5008961604"/>
    <s v="Q2"/>
    <s v="F00V.C40.004"/>
    <s v="97008392"/>
    <x v="6"/>
    <s v="MAGNET HOUSING"/>
    <s v="EC1 Total lengh less"/>
    <s v="KKP4BAN"/>
    <x v="1"/>
    <n v="8000"/>
    <n v="2"/>
    <n v="0"/>
    <n v="0"/>
    <s v="NOPR ORAS NOTE ATCO"/>
    <d v="2019-03-04T00:00:00"/>
    <s v="4991"/>
  </r>
  <r>
    <d v="2019-03-05T00:00:00"/>
    <m/>
    <s v="9020"/>
    <s v="200000158223"/>
    <s v="5008984636"/>
    <s v="Q2"/>
    <s v="F002.C11.023"/>
    <s v="97008392"/>
    <x v="6"/>
    <s v="DN NOZZLE BODY"/>
    <s v="Grooves on guide bore"/>
    <s v="KKP4BAN"/>
    <x v="1"/>
    <n v="900"/>
    <n v="6"/>
    <n v="0"/>
    <n v="0"/>
    <s v="OSNO NOTE OSTS"/>
    <d v="2019-03-05T00:00:00"/>
    <s v="4991"/>
  </r>
  <r>
    <d v="2019-03-11T00:00:00"/>
    <m/>
    <s v="9020"/>
    <s v="200000158369"/>
    <s v="5008973533"/>
    <s v="Q2"/>
    <s v="F002.C21.007"/>
    <s v="97105523"/>
    <x v="8"/>
    <s v="DL T Nozzle Body"/>
    <s v="Guide bore lower size of Tolerance."/>
    <s v="KKP4BAN"/>
    <x v="1"/>
    <n v="1100"/>
    <n v="28"/>
    <n v="0"/>
    <n v="0"/>
    <s v="OSNO NOTE OSTS"/>
    <d v="2019-03-11T00:00:00"/>
    <s v="4991"/>
  </r>
  <r>
    <d v="2019-03-14T00:00:00"/>
    <m/>
    <s v="9020"/>
    <s v="200000158454"/>
    <s v="5008994850"/>
    <s v="Q2"/>
    <s v="F002.C42.002"/>
    <s v="97363882"/>
    <x v="9"/>
    <s v="DSLA NOZZLE NEEDLE - HTO"/>
    <s v="Improper Mould preperation"/>
    <s v="KKP4BAN"/>
    <x v="1"/>
    <n v="24000"/>
    <n v="24000"/>
    <n v="0"/>
    <n v="0"/>
    <s v="OSNO NOTE OSTS"/>
    <d v="2019-03-14T00:00:00"/>
    <s v="4991"/>
  </r>
  <r>
    <d v="2019-04-04T00:00:00"/>
    <m/>
    <s v="9020"/>
    <s v="200000159245"/>
    <s v="5009033488"/>
    <s v="Q2"/>
    <s v="F002.C41.024"/>
    <s v="97007509"/>
    <x v="10"/>
    <s v="DLLA P NOZZLE BODY"/>
    <s v="Collar height"/>
    <s v="KKP4BAN"/>
    <x v="1"/>
    <n v="1200"/>
    <n v="96"/>
    <n v="0"/>
    <n v="96"/>
    <s v="OSNO NOTE"/>
    <d v="2019-04-04T00:00:00"/>
    <s v="4991"/>
  </r>
  <r>
    <d v="2019-04-15T00:00:00"/>
    <m/>
    <s v="9020"/>
    <s v="200000159632"/>
    <s v="5008706847"/>
    <s v="Q2"/>
    <s v="F00V.C16.024"/>
    <s v="11921"/>
    <x v="11"/>
    <s v="INLET CONNECTOR;"/>
    <s v="Q-alert from HoP1"/>
    <s v="PJS1NA"/>
    <x v="1"/>
    <n v="154"/>
    <n v="154"/>
    <n v="0"/>
    <n v="0"/>
    <s v="OSNO NOTE"/>
    <d v="2019-04-15T00:00:00"/>
    <s v="4991"/>
  </r>
  <r>
    <d v="2019-04-16T00:00:00"/>
    <m/>
    <s v="9020"/>
    <s v="200000159698"/>
    <s v="5008854883"/>
    <s v="Q2"/>
    <s v="F00V.C07.304"/>
    <s v="97317550"/>
    <x v="12"/>
    <s v="Ankerbolzen"/>
    <s v="EC1 Unclean patch after grinding"/>
    <s v="PJS1NA"/>
    <x v="1"/>
    <n v="180"/>
    <n v="180"/>
    <n v="0"/>
    <n v="0"/>
    <s v="OSNO NOTE"/>
    <d v="2019-04-16T00:00:00"/>
    <s v="4991"/>
  </r>
  <r>
    <d v="2019-04-19T00:00:00"/>
    <m/>
    <s v="9020"/>
    <s v="200000160058"/>
    <s v="5009005077"/>
    <s v="Q2"/>
    <s v="F002.C41.023"/>
    <s v="97010780"/>
    <x v="0"/>
    <s v="DSLA NOZZLE BODY"/>
    <s v="unclean Patch in Guide bore"/>
    <s v="KKP4BAN"/>
    <x v="1"/>
    <n v="9300"/>
    <n v="9300"/>
    <n v="0"/>
    <n v="0"/>
    <s v="OSNO NOTE OSTS"/>
    <d v="2019-04-19T00:00:00"/>
    <s v="4991"/>
  </r>
  <r>
    <d v="2019-04-19T00:00:00"/>
    <m/>
    <s v="9020"/>
    <s v="200000160059"/>
    <s v="5008991719"/>
    <s v="Q2"/>
    <s v="F002.C41.023"/>
    <s v="97007509"/>
    <x v="10"/>
    <s v="DSLA NOZZLE BODY"/>
    <s v="unclean Patch in Guide bore"/>
    <s v="KKP4BAN"/>
    <x v="1"/>
    <n v="3000"/>
    <n v="3000"/>
    <n v="0"/>
    <n v="0"/>
    <s v="OSNO NOTE OSTS"/>
    <d v="2019-04-19T00:00:00"/>
    <s v="4991"/>
  </r>
  <r>
    <d v="2019-04-27T00:00:00"/>
    <d v="2019-06-26T00:00:00"/>
    <s v="9020"/>
    <s v="200000160296"/>
    <s v="5009003175"/>
    <s v="Q2"/>
    <s v="F00V.C07.006"/>
    <s v="97317550"/>
    <x v="12"/>
    <s v="Armature Bolt"/>
    <s v="Chamfer 0.3 mm ess"/>
    <s v="KKP4BAN"/>
    <x v="0"/>
    <n v="16000"/>
    <n v="6"/>
    <n v="0"/>
    <n v="0"/>
    <s v="NOCO ORAS NOTE ATCO"/>
    <d v="2019-04-27T00:00:00"/>
    <s v="4991"/>
  </r>
  <r>
    <d v="2019-05-09T00:00:00"/>
    <m/>
    <s v="9020"/>
    <s v="200000160655"/>
    <s v="5009055587"/>
    <s v="Q2"/>
    <s v="F00D.064.001"/>
    <s v="97008392"/>
    <x v="6"/>
    <s v="NOZZLE NEEDLE W10-DN"/>
    <s v="Total length 34.65±0.1 found less"/>
    <s v="DEA4NA"/>
    <x v="1"/>
    <n v="9000"/>
    <n v="6"/>
    <n v="0"/>
    <n v="0"/>
    <s v="OSNO NOTE"/>
    <d v="2019-05-09T00:00:00"/>
    <s v="4991"/>
  </r>
  <r>
    <d v="2019-05-14T00:00:00"/>
    <d v="2019-07-11T00:00:00"/>
    <s v="9020"/>
    <s v="200000160827"/>
    <s v="5009201652"/>
    <s v="Q2"/>
    <s v="F002.C11.651"/>
    <s v="97006441"/>
    <x v="7"/>
    <s v="NOZZLE BODY W10 DN"/>
    <s v="Operation Missing"/>
    <s v="KKP4BAN"/>
    <x v="0"/>
    <n v="400"/>
    <n v="3"/>
    <n v="0"/>
    <n v="0"/>
    <s v="NOCO ORAS NOTE ATCO"/>
    <d v="2019-05-14T00:00:00"/>
    <s v="4991"/>
  </r>
  <r>
    <d v="2019-05-23T00:00:00"/>
    <m/>
    <s v="9020"/>
    <s v="200000161197"/>
    <s v="5009098051"/>
    <s v="Q2"/>
    <s v="F002.C21.211"/>
    <s v="97006441"/>
    <x v="7"/>
    <s v="DL Nozzle Body - W10"/>
    <s v="Guide bore depth 24.60 +0.25 found less"/>
    <s v="DEA4NA"/>
    <x v="1"/>
    <n v="1400"/>
    <n v="5"/>
    <n v="0"/>
    <n v="0"/>
    <s v="OSNO NOTE"/>
    <d v="2019-05-23T00:00:00"/>
    <s v="4991"/>
  </r>
  <r>
    <d v="2019-05-29T00:00:00"/>
    <m/>
    <s v="9020"/>
    <s v="200000161341"/>
    <s v="5009093913"/>
    <s v="Q2"/>
    <s v="F00Z.C08.009"/>
    <s v="631585"/>
    <x v="13"/>
    <s v="ARMATURE;"/>
    <s v="Length 6.18±0.04 found less by 40"/>
    <s v="DEA4NA"/>
    <x v="1"/>
    <n v="15000"/>
    <n v="23"/>
    <n v="0"/>
    <n v="0"/>
    <s v="OSNO NOTE"/>
    <d v="2019-05-29T00:00:00"/>
    <s v="4991"/>
  </r>
  <r>
    <d v="2019-06-10T00:00:00"/>
    <m/>
    <s v="9020"/>
    <s v="200000161652"/>
    <s v="5009123167"/>
    <s v="Q2"/>
    <s v="F002.C41.023"/>
    <s v="97010780"/>
    <x v="0"/>
    <s v="DSLA NOZZLE BODY"/>
    <s v="Damage on chamfer"/>
    <s v="KKP4BAN"/>
    <x v="1"/>
    <n v="5400"/>
    <n v="77"/>
    <n v="0"/>
    <n v="0"/>
    <s v="OSNO NOTE OSTS"/>
    <d v="2019-06-10T00:00:00"/>
    <s v="4991"/>
  </r>
  <r>
    <d v="2019-06-13T00:00:00"/>
    <d v="2019-08-12T00:00:00"/>
    <s v="9020"/>
    <s v="200000161750"/>
    <s v="5009152875"/>
    <s v="Q2"/>
    <s v="F002.C41.023"/>
    <s v="97010780"/>
    <x v="0"/>
    <s v="DSLA NOZZLE BODY"/>
    <s v="unclean patch on step dia."/>
    <s v="HHA4NH"/>
    <x v="0"/>
    <n v="2700"/>
    <n v="30"/>
    <n v="0"/>
    <n v="0"/>
    <s v="NOCO NOTE ATCO"/>
    <d v="2019-06-13T00:00:00"/>
    <s v="4991"/>
  </r>
  <r>
    <d v="2019-06-18T00:00:00"/>
    <d v="2019-08-11T00:00:00"/>
    <s v="9020"/>
    <s v="200000161937"/>
    <s v="5009136016"/>
    <s v="Q2"/>
    <s v="F00V.C40.004"/>
    <s v="97008392"/>
    <x v="6"/>
    <s v="MAGNET HOUSING"/>
    <s v="Wounded circular chips on OD groove"/>
    <s v="HAK1NA"/>
    <x v="0"/>
    <n v="12000"/>
    <n v="1"/>
    <n v="0"/>
    <n v="0"/>
    <s v="NOCO ORAS NOTE ATCO"/>
    <d v="2019-06-18T00:00:00"/>
    <s v="4991"/>
  </r>
  <r>
    <d v="2019-06-18T00:00:00"/>
    <m/>
    <s v="9020"/>
    <s v="200000161918"/>
    <s v="5009148469"/>
    <s v="Q2"/>
    <s v="F002.C11.024"/>
    <s v="97008392"/>
    <x v="6"/>
    <s v="DN NOZZLE BODY"/>
    <s v="Q-Alert guide bore depth more"/>
    <s v="DEA4NA"/>
    <x v="1"/>
    <n v="500"/>
    <n v="500"/>
    <n v="0"/>
    <n v="0"/>
    <s v="OSNO NOTE"/>
    <d v="2019-06-18T00:00:00"/>
    <s v="4991"/>
  </r>
  <r>
    <d v="2019-06-18T00:00:00"/>
    <m/>
    <s v="9020"/>
    <s v="200000161945"/>
    <s v="5009119103"/>
    <s v="Q2"/>
    <s v="F00V.C33.302"/>
    <s v="14483"/>
    <x v="14"/>
    <s v="SOLENOID;"/>
    <s v="Wrong shipment received"/>
    <s v="DEA4NA"/>
    <x v="0"/>
    <n v="45600"/>
    <n v="45600"/>
    <n v="0"/>
    <n v="0"/>
    <s v="OSNO NOTE"/>
    <d v="2019-06-18T00:00:00"/>
    <s v="4991"/>
  </r>
  <r>
    <d v="2019-06-25T00:00:00"/>
    <m/>
    <s v="9020"/>
    <s v="200000162221"/>
    <s v="5009165130"/>
    <s v="Q2"/>
    <s v="F00V.C40.004"/>
    <s v="97008392"/>
    <x v="6"/>
    <s v="MAGNET HOUSING"/>
    <s v="Dents on Magnet sleeve"/>
    <s v="KKP4BAN"/>
    <x v="1"/>
    <n v="6200"/>
    <n v="18"/>
    <n v="0"/>
    <n v="0"/>
    <s v="OSNO NOTE OSTS"/>
    <d v="2019-06-25T00:00:00"/>
    <s v="4991"/>
  </r>
  <r>
    <d v="2019-06-27T00:00:00"/>
    <m/>
    <s v="9020"/>
    <s v="200000162264"/>
    <s v="5009144579"/>
    <s v="Q2"/>
    <s v="F002.C41.021"/>
    <s v="97007509"/>
    <x v="10"/>
    <s v="DSLA NOZZLE BODY"/>
    <s v="Deep line marks noticed at Shaft end"/>
    <s v="HHA4NH"/>
    <x v="1"/>
    <n v="4200"/>
    <n v="4200"/>
    <n v="0"/>
    <n v="0"/>
    <s v="OSNO NOTE OSTS"/>
    <d v="2019-06-27T00:00:00"/>
    <s v="4991"/>
  </r>
  <r>
    <d v="2019-06-27T00:00:00"/>
    <m/>
    <s v="9020"/>
    <s v="200000162257"/>
    <s v="5009165034"/>
    <s v="Q2"/>
    <s v="F00V.C39.002"/>
    <s v="97008392"/>
    <x v="6"/>
    <s v="Magnet nut"/>
    <s v="Rusty parts"/>
    <s v="KKP4BAN"/>
    <x v="1"/>
    <n v="4800"/>
    <n v="13"/>
    <n v="0"/>
    <n v="0"/>
    <s v="NOPR ORAS NOTE OSTS"/>
    <d v="2019-06-27T00:00:00"/>
    <s v="4991"/>
  </r>
  <r>
    <d v="2019-06-28T00:00:00"/>
    <m/>
    <s v="9020"/>
    <s v="200000162320"/>
    <s v="5009087278"/>
    <s v="Q2"/>
    <s v="F00V.C39.002"/>
    <s v="634239"/>
    <x v="15"/>
    <s v="Magnet nut"/>
    <s v="Hexagonal profile suspected as uneven"/>
    <s v="HAK1NA"/>
    <x v="1"/>
    <n v="42000"/>
    <n v="1"/>
    <n v="1"/>
    <n v="1"/>
    <s v="OSNO NOTE"/>
    <d v="2019-06-28T00:00:00"/>
    <s v="4991"/>
  </r>
  <r>
    <d v="2019-07-08T00:00:00"/>
    <m/>
    <s v="9020"/>
    <s v="200000162589"/>
    <s v="5008975489"/>
    <s v="Q2"/>
    <s v="F00V.C36.016"/>
    <s v="97101454"/>
    <x v="16"/>
    <s v="Flachstecker - Mag"/>
    <s v="Au plating thickness measuring less"/>
    <s v="DEA4NA"/>
    <x v="1"/>
    <n v="36000"/>
    <n v="3"/>
    <n v="0"/>
    <n v="0"/>
    <s v="OSNO NOTE"/>
    <d v="2019-07-08T00:00:00"/>
    <s v="4991"/>
  </r>
  <r>
    <d v="2019-07-09T00:00:00"/>
    <m/>
    <s v="9020"/>
    <s v="200000162639"/>
    <s v="5009003175"/>
    <s v="Q2"/>
    <s v="F00V.C07.006"/>
    <s v="97317550"/>
    <x v="12"/>
    <s v="Armature Bolt"/>
    <s v="part after grinding"/>
    <s v="PJS1NA"/>
    <x v="1"/>
    <n v="2101"/>
    <n v="2101"/>
    <n v="0"/>
    <n v="0"/>
    <s v="OSNO NOTE"/>
    <d v="2019-07-09T00:00:00"/>
    <s v="4991"/>
  </r>
  <r>
    <d v="2019-07-17T00:00:00"/>
    <m/>
    <s v="9020"/>
    <s v="200000162890"/>
    <s v="5009036489"/>
    <s v="Q2"/>
    <s v="F00Z.C00.143"/>
    <s v="97053226"/>
    <x v="17"/>
    <s v="BODY;"/>
    <s v="Crack on NSS Face"/>
    <s v="KKP4BAN"/>
    <x v="1"/>
    <n v="4000"/>
    <n v="13"/>
    <n v="0"/>
    <n v="0"/>
    <s v="OSNO NOTE"/>
    <d v="2019-07-17T00:00:00"/>
    <s v="4991"/>
  </r>
  <r>
    <d v="2019-07-26T00:00:00"/>
    <m/>
    <s v="9020"/>
    <s v="200000163198"/>
    <s v="5009150487"/>
    <s v="Q2"/>
    <s v="F00V.C08.003"/>
    <s v="97009934"/>
    <x v="1"/>
    <s v="ARMATURE BASE PLATE;"/>
    <s v="Patch mark after grinding at Ø 5.25"/>
    <s v="DEA4NA"/>
    <x v="1"/>
    <n v="4606"/>
    <n v="400"/>
    <n v="0"/>
    <n v="0"/>
    <s v="OSNO NOTE"/>
    <d v="2019-07-26T00:00:00"/>
    <s v="4991"/>
  </r>
  <r>
    <d v="2019-07-26T00:00:00"/>
    <m/>
    <s v="9020"/>
    <s v="200000163231"/>
    <s v="5009199840"/>
    <s v="Q2"/>
    <s v="2438.620.418"/>
    <s v="27896"/>
    <x v="18"/>
    <s v="NOZZLE BODY"/>
    <s v="Parts found Rusty"/>
    <s v="HHA4NH"/>
    <x v="0"/>
    <n v="55296"/>
    <n v="55296"/>
    <n v="0"/>
    <n v="0"/>
    <s v="OSNO NOTE OSTS"/>
    <d v="2019-07-26T00:00:00"/>
    <s v="4991"/>
  </r>
  <r>
    <d v="2019-08-06T00:00:00"/>
    <d v="2019-10-04T00:00:00"/>
    <s v="9020"/>
    <s v="200000163513"/>
    <s v="5009225930"/>
    <s v="Q2"/>
    <s v="F00V.C39.002"/>
    <s v="97008392"/>
    <x v="6"/>
    <s v="Magnet nut"/>
    <s v="Uneven Hexagon Milling"/>
    <s v="KKP4BAN"/>
    <x v="0"/>
    <n v="16000"/>
    <n v="2"/>
    <n v="0"/>
    <n v="0"/>
    <s v="NOCO ORAS NOTE ATCO"/>
    <d v="2019-08-06T00:00:00"/>
    <s v="4991"/>
  </r>
  <r>
    <d v="2019-08-12T00:00:00"/>
    <d v="2019-10-09T00:00:00"/>
    <s v="9020"/>
    <s v="200000163670"/>
    <s v="5009222287"/>
    <s v="Q2"/>
    <s v="F00D.064.001"/>
    <s v="97008392"/>
    <x v="6"/>
    <s v="NOZZLE NEEDLE W10-DN"/>
    <s v="Needle length less"/>
    <s v="KKP4BAN"/>
    <x v="0"/>
    <n v="9000"/>
    <n v="121"/>
    <n v="0"/>
    <n v="0"/>
    <s v="NOCO ORAS NOTE ATCO"/>
    <d v="2019-08-12T00:00:00"/>
    <s v="4991"/>
  </r>
  <r>
    <d v="2019-08-12T00:00:00"/>
    <d v="2019-10-10T00:00:00"/>
    <s v="9020"/>
    <s v="200000163689"/>
    <s v="5009239472"/>
    <s v="Q2"/>
    <s v="F002.C41.045"/>
    <s v="97010780"/>
    <x v="0"/>
    <s v="NOZZLE BODY"/>
    <s v="Ball height 2.9+/-0.05 found 2.470 mm"/>
    <s v="HAK1NA"/>
    <x v="0"/>
    <n v="15000"/>
    <n v="17"/>
    <n v="17"/>
    <n v="0"/>
    <s v="NOCO ORAS NOTE ATCO"/>
    <d v="2019-08-12T00:00:00"/>
    <s v="4991"/>
  </r>
  <r>
    <d v="2019-08-22T00:00:00"/>
    <m/>
    <s v="9020"/>
    <s v="200000164036"/>
    <s v="5009249888"/>
    <s v="Q2"/>
    <s v="F00V.C39.002"/>
    <s v="653729"/>
    <x v="19"/>
    <s v="Magnet nut"/>
    <s v="Tool Marks on AF 29 mm"/>
    <s v="HAK1NA"/>
    <x v="1"/>
    <n v="28000"/>
    <n v="1"/>
    <n v="1"/>
    <n v="1"/>
    <s v="OSNO NOTE"/>
    <d v="2019-08-22T00:00:00"/>
    <s v="4991"/>
  </r>
  <r>
    <d v="2019-09-05T00:00:00"/>
    <d v="2019-11-01T00:00:00"/>
    <s v="9020"/>
    <s v="200000164346"/>
    <s v="5009266549"/>
    <s v="Q2"/>
    <s v="F002.C11.023"/>
    <s v="97006441"/>
    <x v="7"/>
    <s v="DN NOZZLE BODY"/>
    <s v="Step inside Guide bore"/>
    <s v="KKP4BAN"/>
    <x v="0"/>
    <n v="3400"/>
    <n v="2380"/>
    <n v="0"/>
    <n v="0"/>
    <s v="NOCO ORAS NOTE ATCO"/>
    <d v="2019-09-05T00:00:00"/>
    <s v="4991"/>
  </r>
  <r>
    <d v="2019-09-06T00:00:00"/>
    <d v="2019-10-14T00:00:00"/>
    <s v="9020"/>
    <s v="200000164404"/>
    <s v="5009251565"/>
    <s v="Q2"/>
    <s v="F00V.C39.002"/>
    <s v="653729"/>
    <x v="19"/>
    <s v="Magnet nut"/>
    <s v="Tool Marks on AF 29 mm Visually Not Ok"/>
    <s v="HAK1NA"/>
    <x v="0"/>
    <n v="28000"/>
    <n v="1"/>
    <n v="0"/>
    <n v="0"/>
    <s v="NOCO ORAS NOTE ATCO"/>
    <d v="2019-09-06T00:00:00"/>
    <s v="4991"/>
  </r>
  <r>
    <d v="2019-09-16T00:00:00"/>
    <m/>
    <s v="9020"/>
    <s v="200000164637"/>
    <s v="5009270096"/>
    <s v="Q2"/>
    <s v="F002.C41.045"/>
    <s v="97010780"/>
    <x v="0"/>
    <s v="NOZZLE BODY"/>
    <s v="Unclearn patch on shaft dia near balltip"/>
    <s v="HHA4NH"/>
    <x v="1"/>
    <n v="11400"/>
    <n v="1"/>
    <n v="0"/>
    <n v="0"/>
    <s v="OSNO NOTE ATCO"/>
    <d v="2019-09-16T00:00:00"/>
    <s v="4991"/>
  </r>
  <r>
    <d v="2019-09-20T00:00:00"/>
    <m/>
    <s v="9020"/>
    <s v="200000164774"/>
    <s v="5009259301"/>
    <s v="Q2"/>
    <s v="2438.620.418"/>
    <s v="27896"/>
    <x v="18"/>
    <s v="NOZZLE BODY"/>
    <s v="Dent &amp; deep line marks on collar"/>
    <s v="DEA4NA"/>
    <x v="1"/>
    <n v="55296"/>
    <n v="4"/>
    <n v="0"/>
    <n v="0"/>
    <s v="OSNO NOTE"/>
    <d v="2019-09-20T00:00:00"/>
    <s v="4991"/>
  </r>
  <r>
    <d v="2019-09-20T00:00:00"/>
    <d v="2019-11-09T00:00:00"/>
    <s v="9020"/>
    <s v="200000164758"/>
    <s v="5009303607"/>
    <s v="Q2"/>
    <s v="6000.900.359"/>
    <s v="126867"/>
    <x v="20"/>
    <s v="PROTECTIVE CAP"/>
    <s v="Flashes on edges of protection cap"/>
    <s v="HAK1NA"/>
    <x v="0"/>
    <n v="120000"/>
    <n v="171"/>
    <n v="0"/>
    <n v="3"/>
    <s v="NOCO ORAS NOTE ATCO"/>
    <d v="2019-09-20T00:00:00"/>
    <s v="4991"/>
  </r>
  <r>
    <d v="2019-10-01T00:00:00"/>
    <d v="2019-11-29T00:00:00"/>
    <s v="9020"/>
    <s v="200000165129"/>
    <s v="5009312999"/>
    <s v="Q2"/>
    <s v="F002.C41.045"/>
    <s v="97010780"/>
    <x v="0"/>
    <s v="NOZZLE BODY"/>
    <s v="Unclean patch and damages on shaft"/>
    <s v="HHA4NH"/>
    <x v="0"/>
    <n v="12000"/>
    <n v="19"/>
    <n v="0"/>
    <n v="0"/>
    <s v="NOCO ORAS NOTE ATCO"/>
    <d v="2019-10-01T00:00:00"/>
    <s v="4991"/>
  </r>
  <r>
    <d v="2019-10-09T00:00:00"/>
    <m/>
    <s v="9020"/>
    <s v="200000165226"/>
    <s v="5009307692"/>
    <s v="Q2"/>
    <s v="F00Z.C40.003"/>
    <s v="97008392"/>
    <x v="6"/>
    <s v="SLEEVE;"/>
    <s v="Dent marks on crimping edge while handli"/>
    <s v="HAK1NA"/>
    <x v="1"/>
    <n v="14700"/>
    <n v="4"/>
    <n v="0"/>
    <n v="0"/>
    <s v="OSNO NOTE"/>
    <d v="2019-10-09T00:00:00"/>
    <s v="4991"/>
  </r>
  <r>
    <d v="2019-11-12T00:00:00"/>
    <m/>
    <s v="9020"/>
    <s v="200000166020"/>
    <s v="5009338823"/>
    <s v="Q2"/>
    <s v="F00V.C31.005"/>
    <s v="97260677"/>
    <x v="21"/>
    <s v="MAGNETIC CORE"/>
    <s v="Run out Variation"/>
    <s v="KKP4BAN"/>
    <x v="1"/>
    <n v="10000"/>
    <n v="2"/>
    <n v="0"/>
    <n v="0"/>
    <s v="OSNO NOTE OSTS"/>
    <d v="2019-11-12T00:00:00"/>
    <s v="4991"/>
  </r>
  <r>
    <d v="2019-11-28T00:00:00"/>
    <m/>
    <s v="9020"/>
    <s v="200000166389"/>
    <s v="5009372442"/>
    <s v="Q2"/>
    <s v="F002.C31.368"/>
    <s v="97331584"/>
    <x v="4"/>
    <s v="DLL Nozzle Body"/>
    <s v="Guide Bore not done"/>
    <s v="ADD4NA"/>
    <x v="0"/>
    <n v="3500"/>
    <n v="1"/>
    <n v="0"/>
    <n v="0"/>
    <s v="NOPR ORAS NOTE OSTS"/>
    <d v="2019-11-28T00:00:00"/>
    <s v="4991"/>
  </r>
  <r>
    <d v="2019-11-28T00:00:00"/>
    <m/>
    <s v="9020"/>
    <s v="200000166378"/>
    <s v="5009372489"/>
    <s v="Q2"/>
    <s v="F00V.C00.114"/>
    <s v="97016260"/>
    <x v="22"/>
    <s v="BODY;"/>
    <s v="Length 12+/-0.3 more by 0.135"/>
    <s v="HAK1NA"/>
    <x v="0"/>
    <n v="2000"/>
    <n v="10"/>
    <n v="0"/>
    <n v="0"/>
    <s v="OSNO NOTE OSTS"/>
    <d v="2019-11-28T00:00:00"/>
    <s v="4991"/>
  </r>
  <r>
    <d v="2019-11-29T00:00:00"/>
    <m/>
    <s v="9020"/>
    <s v="200000166420"/>
    <s v="5009318269"/>
    <s v="Q2"/>
    <s v="6000.900.359"/>
    <s v="126867"/>
    <x v="20"/>
    <s v="PROTECTIVE CAP"/>
    <s v="for debitting partial defect cost"/>
    <s v="HAK1NA"/>
    <x v="1"/>
    <n v="120000"/>
    <n v="53"/>
    <n v="0"/>
    <n v="53"/>
    <s v="NOPR ORAS NOTE"/>
    <d v="2019-11-29T00:00:00"/>
    <s v="4991"/>
  </r>
  <r>
    <d v="2019-11-29T00:00:00"/>
    <m/>
    <s v="9020"/>
    <s v="200000166454"/>
    <s v="5009370287"/>
    <s v="Q2"/>
    <s v="F00Z.C40.003"/>
    <s v="97008392"/>
    <x v="6"/>
    <s v="SLEEVE;"/>
    <s v="Dent mark at entry of oring groove"/>
    <s v="HAK1NA"/>
    <x v="1"/>
    <n v="7500"/>
    <n v="1"/>
    <n v="1"/>
    <n v="1"/>
    <s v="OSNO NOTE OSTS"/>
    <d v="2019-11-29T00:00:00"/>
    <s v="4991"/>
  </r>
  <r>
    <d v="2019-12-02T00:00:00"/>
    <m/>
    <s v="9020"/>
    <s v="200000166539"/>
    <s v="5009370873"/>
    <s v="Q2"/>
    <s v="F00Z.C00.163"/>
    <s v="97343097"/>
    <x v="23"/>
    <s v="BODY;"/>
    <s v="Another_Type_Mix-Up"/>
    <s v="HAK1NA"/>
    <x v="0"/>
    <n v="1500"/>
    <n v="12"/>
    <n v="12"/>
    <n v="0"/>
    <s v="NOPR ORAS NOTE OSTS"/>
    <d v="2019-12-02T00:00:00"/>
    <s v="4991"/>
  </r>
  <r>
    <d v="2019-12-04T00:00:00"/>
    <m/>
    <s v="9020"/>
    <s v="200000166605"/>
    <s v="5009378334"/>
    <s v="Q2"/>
    <s v="2433.458.154"/>
    <s v="97008392"/>
    <x v="6"/>
    <s v="NOZZLE RETAINING NUT"/>
    <s v="Internal Threads M22x1.56H no go passed"/>
    <s v="HAK1NA"/>
    <x v="0"/>
    <n v="2396"/>
    <n v="96"/>
    <n v="96"/>
    <n v="93"/>
    <s v="NOPR ORAS NOTE OSTS"/>
    <d v="2019-12-04T00:00:00"/>
    <s v="4991"/>
  </r>
  <r>
    <d v="2019-12-09T00:00:00"/>
    <m/>
    <s v="9020"/>
    <s v="200000166739"/>
    <s v="5009263694"/>
    <s v="Q2"/>
    <s v="F002.C22.102"/>
    <s v="97008392"/>
    <x v="6"/>
    <s v="DL NOZZLE NEEDLE-W10"/>
    <s v="Pintle and Pressure pin length less"/>
    <s v="ADD4NA"/>
    <x v="0"/>
    <n v="3000"/>
    <n v="1"/>
    <n v="0"/>
    <n v="0"/>
    <s v="NOPR ORAS NOTE OSTS"/>
    <d v="2019-12-09T00:00:00"/>
    <s v="4991"/>
  </r>
  <r>
    <d v="2019-12-11T00:00:00"/>
    <m/>
    <s v="9020"/>
    <s v="200000166803"/>
    <s v="5009385131"/>
    <s v="Q2"/>
    <s v="F002.C21.007"/>
    <s v="97105523"/>
    <x v="8"/>
    <s v="DL T Nozzle Body"/>
    <s v="Damage at Inlet Hole Start for DLT_NB"/>
    <s v="ADD4NA"/>
    <x v="0"/>
    <n v="600"/>
    <n v="1"/>
    <n v="0"/>
    <n v="0"/>
    <s v="OSNO NOTE OSTS"/>
    <d v="2019-12-11T00:00:00"/>
    <s v="4991"/>
  </r>
</pivotCacheRecords>
</file>

<file path=xl/pivotCache/pivotCacheRecords4.xml><?xml version="1.0" encoding="utf-8"?>
<pivotCacheRecords xmlns="http://schemas.openxmlformats.org/spreadsheetml/2006/main" xmlns:r="http://schemas.openxmlformats.org/officeDocument/2006/relationships" count="56">
  <r>
    <m/>
    <m/>
    <m/>
    <m/>
    <x v="0"/>
    <m/>
    <m/>
    <m/>
    <m/>
    <m/>
    <m/>
    <m/>
    <m/>
    <x v="0"/>
    <m/>
    <m/>
  </r>
  <r>
    <n v="1"/>
    <d v="2019-01-11T00:00:00"/>
    <n v="1"/>
    <s v="Jan"/>
    <x v="1"/>
    <s v="WE-S"/>
    <n v="200000156138"/>
    <s v="M311.760.004-P019"/>
    <s v="ER0118W001G01   POS 19"/>
    <s v="fixtures"/>
    <n v="1"/>
    <s v="Accepted"/>
    <s v="8D not received"/>
    <x v="1"/>
    <s v="M3 thread found improper"/>
    <s v="MFN2"/>
  </r>
  <r>
    <n v="2"/>
    <d v="2019-01-11T00:00:00"/>
    <n v="1"/>
    <s v="Jan"/>
    <x v="1"/>
    <s v="WE-S"/>
    <n v="200000156134"/>
    <s v="M311.760.004-P019"/>
    <s v="ER0118W001G01   POS 19"/>
    <s v="fixtures"/>
    <n v="7"/>
    <s v="Accepted"/>
    <s v="8D not received"/>
    <x v="1"/>
    <s v="Counter bore Ø5 oblong,oversize &amp; offset"/>
    <s v="MFN2"/>
  </r>
  <r>
    <n v="3"/>
    <d v="2019-01-11T00:00:00"/>
    <n v="1"/>
    <s v="Jan"/>
    <x v="1"/>
    <s v="WE-S"/>
    <n v="200000156137"/>
    <s v="M311.760.004-P019"/>
    <s v="ER0118W001G01   POS 19"/>
    <s v="fixtures"/>
    <n v="3"/>
    <s v="Accepted"/>
    <s v="8D not received"/>
    <x v="1"/>
    <s v="Counterbore step height u/s upto 1mm"/>
    <s v="MFN2"/>
  </r>
  <r>
    <n v="4"/>
    <d v="2019-01-17T00:00:00"/>
    <n v="1"/>
    <s v="Jan"/>
    <x v="2"/>
    <s v="FER"/>
    <n v="200000156341"/>
    <s v="F002.5P0.091"/>
    <s v="PA_0225W018-003 HPC seat wheels"/>
    <s v="Tools"/>
    <n v="4"/>
    <s v="Not Accepted"/>
    <s v="NA"/>
    <x v="2"/>
    <s v="Wheel coming out from shank"/>
    <s v="MFN2"/>
  </r>
  <r>
    <n v="5"/>
    <d v="2019-02-12T00:00:00"/>
    <n v="2"/>
    <s v="Feb"/>
    <x v="1"/>
    <s v="FER"/>
    <n v="200000157346"/>
    <s v="M325.260.038-P029"/>
    <s v="MB01026W501 POS.29"/>
    <s v="fixtures"/>
    <n v="2"/>
    <s v="Accepted"/>
    <s v="8D received"/>
    <x v="3"/>
    <s v="M8 Thread breakage during tightening"/>
    <s v="MFN1"/>
  </r>
  <r>
    <n v="6"/>
    <d v="2019-02-12T00:00:00"/>
    <n v="2"/>
    <s v="Feb"/>
    <x v="2"/>
    <s v="FER"/>
    <n v="200000157323"/>
    <s v="M327.689.981"/>
    <s v="GRINDING WHEEL DIA 350X16X127"/>
    <s v="Tools"/>
    <n v="1"/>
    <s v="Not Accepted"/>
    <s v="NA"/>
    <x v="4"/>
    <s v="Wheel thickness less"/>
    <s v="MFN2"/>
  </r>
  <r>
    <n v="7"/>
    <d v="2019-02-28T00:00:00"/>
    <n v="2"/>
    <s v="Feb"/>
    <x v="2"/>
    <s v="FER"/>
    <n v="200000158051"/>
    <s v="F002.5P0.078"/>
    <s v="External grindingwheel(1KN-1385CTYROLIT)"/>
    <s v="Tools"/>
    <n v="4"/>
    <s v="Not Accepted"/>
    <s v="NA"/>
    <x v="4"/>
    <s v="Wheel acting hard &amp; high imbalance"/>
    <s v="MFN2"/>
  </r>
  <r>
    <n v="8"/>
    <d v="2019-02-28T00:00:00"/>
    <n v="2"/>
    <s v="Feb"/>
    <x v="1"/>
    <s v="FER"/>
    <n v="200000158061"/>
    <s v="M325.260.038-P029"/>
    <s v="MB01026W501 POS.29"/>
    <s v="fixtures"/>
    <n v="2"/>
    <s v="Accepted"/>
    <s v="8D not received"/>
    <x v="3"/>
    <s v="M8 thread breakage due to hardness more"/>
    <s v="MFN1"/>
  </r>
  <r>
    <n v="9"/>
    <d v="2019-02-28T00:00:00"/>
    <n v="2"/>
    <s v="Feb"/>
    <x v="1"/>
    <s v="FER"/>
    <n v="200000158063"/>
    <s v="F002.5E0.013"/>
    <s v="CRI - EP0765W005-G03 Pos.41"/>
    <s v="Other"/>
    <n v="56"/>
    <s v="Accepted"/>
    <s v="8D received"/>
    <x v="5"/>
    <s v="ID 3±0.1 is improper"/>
    <s v="MFC1"/>
  </r>
  <r>
    <n v="10"/>
    <d v="2019-03-07T00:00:00"/>
    <n v="3"/>
    <s v="Mar"/>
    <x v="1"/>
    <s v="FER"/>
    <n v="200000158303"/>
    <s v="M317.860.043"/>
    <s v="03HC00166W503 - Mandrel"/>
    <s v="Tools"/>
    <n v="2"/>
    <s v="Accepted"/>
    <s v="8D received"/>
    <x v="6"/>
    <s v="Hardness found more at core"/>
    <s v="MFN1"/>
  </r>
  <r>
    <n v="11"/>
    <d v="2019-03-13T00:00:00"/>
    <n v="3"/>
    <s v="Mar"/>
    <x v="2"/>
    <s v="WE-S"/>
    <n v="200000158435"/>
    <s v="F002.5P0.091"/>
    <s v="PA_0225W018-003 HPC seat wheels"/>
    <s v="Tools"/>
    <n v="3"/>
    <s v="Not Accepted"/>
    <s v="NA"/>
    <x v="2"/>
    <s v="Damage at the tip of cone"/>
    <s v="MFN2"/>
  </r>
  <r>
    <n v="12"/>
    <d v="2019-04-15T00:00:00"/>
    <n v="4"/>
    <s v="Apr"/>
    <x v="2"/>
    <s v="FER"/>
    <n v="200000159621"/>
    <s v="F002.5W0.140"/>
    <s v="Guide bush Ø2.2  Kenna (48277294004)"/>
    <s v="Tools"/>
    <n v="1"/>
    <s v="Not Accepted"/>
    <s v="NA"/>
    <x v="7"/>
    <s v="Mtl of Bush is not Carbide G10 grade"/>
    <s v="MFC2"/>
  </r>
  <r>
    <n v="13"/>
    <d v="2019-04-15T00:00:00"/>
    <n v="4"/>
    <s v="Apr"/>
    <x v="2"/>
    <s v="FER"/>
    <n v="200000159622"/>
    <s v="F002.5W0.289"/>
    <s v="Guide bush Ø2.2 Kenna (F00ZC0H404)"/>
    <s v="Tools"/>
    <n v="1"/>
    <s v="Not Accepted"/>
    <s v="NA"/>
    <x v="7"/>
    <s v="Bush material is not a sintered carbide"/>
    <s v="MFC2"/>
  </r>
  <r>
    <n v="14"/>
    <d v="2019-05-10T00:00:00"/>
    <n v="5"/>
    <s v="May"/>
    <x v="2"/>
    <s v="FER"/>
    <n v="200000160710"/>
    <s v="F002.58D.028"/>
    <s v="DNMG 110404 NF IC 907"/>
    <s v="Tools"/>
    <n v="80"/>
    <s v="Not Accepted"/>
    <s v="NA"/>
    <x v="8"/>
    <s v="Wrong delivey of insert"/>
    <s v="MFC2"/>
  </r>
  <r>
    <n v="15"/>
    <d v="2019-05-11T00:00:00"/>
    <n v="5"/>
    <s v="May"/>
    <x v="2"/>
    <s v="FER"/>
    <n v="200000160745"/>
    <s v="F002.58P.019"/>
    <s v="OP2 grinding wheel BN0374528/55-25-01"/>
    <s v="Tools"/>
    <n v="1"/>
    <s v="Not Accepted"/>
    <s v="NA"/>
    <x v="4"/>
    <s v="Wheel breakage during grinding"/>
    <s v="MFC2"/>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r>
    <m/>
    <m/>
    <m/>
    <m/>
    <x v="0"/>
    <m/>
    <m/>
    <m/>
    <m/>
    <m/>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F112:G113" firstHeaderRow="1" firstDataRow="1" firstDataCol="1"/>
  <pivotFields count="22">
    <pivotField dataField="1" numFmtId="2" showAll="0"/>
    <pivotField showAll="0"/>
    <pivotField axis="axisRow" showAll="0">
      <items count="4">
        <item m="1" x="1"/>
        <item h="1" m="1" x="2"/>
        <item h="1" x="0"/>
        <item t="default"/>
      </items>
    </pivotField>
    <pivotField showAll="0"/>
    <pivotField showAll="0"/>
    <pivotField showAll="0"/>
    <pivotField showAll="0"/>
    <pivotField numFmtId="179" showAll="0"/>
    <pivotField showAll="0"/>
    <pivotField showAll="0"/>
    <pivotField showAll="0">
      <items count="82">
        <item m="1" x="64"/>
        <item m="1" x="78"/>
        <item m="1" x="61"/>
        <item m="1" x="66"/>
        <item m="1" x="71"/>
        <item m="1" x="67"/>
        <item m="1" x="75"/>
        <item m="1" x="60"/>
        <item m="1" x="70"/>
        <item m="1" x="80"/>
        <item m="1" x="72"/>
        <item m="1" x="65"/>
        <item m="1" x="68"/>
        <item m="1" x="79"/>
        <item m="1" x="74"/>
        <item m="1" x="69"/>
        <item m="1" x="76"/>
        <item m="1" x="63"/>
        <item m="1" x="77"/>
        <item m="1" x="73"/>
        <item m="1" x="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
    <i t="grand">
      <x/>
    </i>
  </rowItems>
  <colItems count="1">
    <i/>
  </colItems>
  <dataFields count="1">
    <dataField name="Count of Notification" fld="0" subtotal="count" baseField="10" baseItem="0"/>
  </dataFields>
  <chartFormats count="3">
    <chartFormat chart="1" format="9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 format="9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J122:L139" firstHeaderRow="1" firstDataRow="1" firstDataCol="0"/>
  <pivotFields count="22">
    <pivotField numFmtId="2" showAll="0"/>
    <pivotField showAll="0"/>
    <pivotField showAll="0">
      <items count="4">
        <item m="1" x="1"/>
        <item m="1" x="2"/>
        <item h="1" x="0"/>
        <item t="default"/>
      </items>
    </pivotField>
    <pivotField showAll="0"/>
    <pivotField showAll="0"/>
    <pivotField showAll="0"/>
    <pivotField showAll="0"/>
    <pivotField numFmtId="17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13:J16" firstHeaderRow="1" firstDataRow="1" firstDataCol="1"/>
  <pivotFields count="48">
    <pivotField showAll="0"/>
    <pivotField showAll="0"/>
    <pivotField showAll="0"/>
    <pivotField axis="axisRow" showAll="0">
      <items count="4">
        <item x="0"/>
        <item m="1" x="2"/>
        <item x="1"/>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2"/>
    </i>
    <i t="grand">
      <x/>
    </i>
  </rowItems>
  <colItems count="1">
    <i/>
  </colItems>
  <dataFields count="1">
    <dataField name="Count of NOTIFICATION NO" fld="5" subtotal="count" baseField="0" baseItem="0"/>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50:L76" firstHeaderRow="1" firstDataRow="2" firstDataCol="1"/>
  <pivotFields count="20">
    <pivotField numFmtId="179" showAll="0"/>
    <pivotField showAll="0"/>
    <pivotField showAll="0"/>
    <pivotField dataField="1" showAll="0"/>
    <pivotField showAll="0"/>
    <pivotField showAll="0"/>
    <pivotField showAll="0"/>
    <pivotField showAll="0"/>
    <pivotField axis="axisRow" showAll="0">
      <items count="25">
        <item x="0"/>
        <item x="19"/>
        <item x="1"/>
        <item x="7"/>
        <item x="4"/>
        <item x="20"/>
        <item x="15"/>
        <item x="14"/>
        <item x="17"/>
        <item x="22"/>
        <item x="18"/>
        <item x="16"/>
        <item x="5"/>
        <item x="3"/>
        <item x="12"/>
        <item x="10"/>
        <item x="8"/>
        <item x="9"/>
        <item x="11"/>
        <item x="2"/>
        <item x="23"/>
        <item x="21"/>
        <item x="13"/>
        <item x="6"/>
        <item t="default"/>
      </items>
    </pivotField>
    <pivotField showAll="0"/>
    <pivotField showAll="0"/>
    <pivotField showAll="0"/>
    <pivotField axis="axisCol" showAll="0">
      <items count="4">
        <item x="0"/>
        <item x="1"/>
        <item m="1" x="2"/>
        <item t="default"/>
      </items>
    </pivotField>
    <pivotField numFmtId="3" showAll="0"/>
    <pivotField numFmtId="3" showAll="0"/>
    <pivotField numFmtId="3" showAll="0"/>
    <pivotField numFmtId="3" showAll="0"/>
    <pivotField showAll="0"/>
    <pivotField numFmtId="14" showAll="0"/>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2"/>
  </colFields>
  <colItems count="3">
    <i>
      <x/>
    </i>
    <i>
      <x v="1"/>
    </i>
    <i t="grand">
      <x/>
    </i>
  </colItems>
  <dataFields count="1">
    <dataField name="Count of Notification" fld="3" subtotal="count" baseField="0" baseItem="0"/>
  </dataFields>
  <chartFormats count="3">
    <chartFormat chart="0" format="4" series="1">
      <pivotArea type="data" outline="0" fieldPosition="0">
        <references count="2">
          <reference field="4294967294" count="1" selected="0">
            <x v="0"/>
          </reference>
          <reference field="12" count="1" selected="0">
            <x v="0"/>
          </reference>
        </references>
      </pivotArea>
    </chartFormat>
    <chartFormat chart="0" format="5" series="1">
      <pivotArea type="data" outline="0" fieldPosition="0">
        <references count="2">
          <reference field="4294967294" count="1" selected="0">
            <x v="0"/>
          </reference>
          <reference field="12" count="1" selected="0">
            <x v="1"/>
          </reference>
        </references>
      </pivotArea>
    </chartFormat>
    <chartFormat chart="0" format="6"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1" applyNumberFormats="0" applyBorderFormats="0" applyFontFormats="0" applyPatternFormats="0" applyAlignmentFormats="0" applyWidthHeightFormats="1" dataCaption="Values" grandTotalCaption="Subtotal" updatedVersion="6" minRefreshableVersion="3" useAutoFormatting="1" itemPrintTitles="1" createdVersion="6" indent="0" outline="1" outlineData="1" multipleFieldFilters="0" chartFormat="11" rowHeaderCaption="month" colHeaderCaption="">
  <location ref="B28:D31" firstHeaderRow="1" firstDataRow="2" firstDataCol="1" rowPageCount="1" colPageCount="1"/>
  <pivotFields count="48">
    <pivotField showAll="0"/>
    <pivotField showAll="0"/>
    <pivotField axis="axisRow" showAll="0">
      <items count="14">
        <item x="0"/>
        <item m="1" x="3"/>
        <item m="1" x="9"/>
        <item m="1" x="4"/>
        <item m="1" x="12"/>
        <item m="1" x="11"/>
        <item x="1"/>
        <item m="1" x="8"/>
        <item m="1" x="10"/>
        <item m="1" x="2"/>
        <item m="1" x="7"/>
        <item m="1" x="5"/>
        <item m="1" x="6"/>
        <item t="default"/>
      </items>
    </pivotField>
    <pivotField axis="axisCol" showAll="0">
      <items count="4">
        <item x="0"/>
        <item h="1" m="1" x="2"/>
        <item h="1" x="1"/>
        <item t="default"/>
      </items>
    </pivotField>
    <pivotField showAll="0"/>
    <pivotField dataField="1" showAll="0"/>
    <pivotField showAll="0"/>
    <pivotField showAll="0"/>
    <pivotField showAll="0" defaultSubtotal="0"/>
    <pivotField showAll="0"/>
    <pivotField showAll="0"/>
    <pivotField showAll="0"/>
    <pivotField showAll="0"/>
    <pivotField showAll="0"/>
    <pivotField showAll="0" defaultSubtotal="0"/>
    <pivotField axis="axisPage" multipleItemSelectionAllowed="1" showAll="0">
      <items count="7">
        <item m="1" x="5"/>
        <item m="1" x="4"/>
        <item m="1" x="2"/>
        <item x="0"/>
        <item x="1"/>
        <item m="1" x="3"/>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s>
  <rowFields count="1">
    <field x="2"/>
  </rowFields>
  <rowItems count="2">
    <i>
      <x/>
    </i>
    <i t="grand">
      <x/>
    </i>
  </rowItems>
  <colFields count="1">
    <field x="3"/>
  </colFields>
  <colItems count="2">
    <i>
      <x/>
    </i>
    <i t="grand">
      <x/>
    </i>
  </colItems>
  <pageFields count="1">
    <pageField fld="15" hier="-1"/>
  </pageFields>
  <dataFields count="1">
    <dataField name="months" fld="5" subtotal="count" baseField="0" baseItem="0"/>
  </dataFields>
  <formats count="101">
    <format dxfId="220">
      <pivotArea field="2" type="button" dataOnly="0" labelOnly="1" outline="0" axis="axisRow" fieldPosition="0"/>
    </format>
    <format dxfId="219">
      <pivotArea dataOnly="0" labelOnly="1" fieldPosition="0">
        <references count="1">
          <reference field="3" count="0"/>
        </references>
      </pivotArea>
    </format>
    <format dxfId="218">
      <pivotArea dataOnly="0" labelOnly="1" grandCol="1" outline="0" fieldPosition="0"/>
    </format>
    <format dxfId="217">
      <pivotArea field="2" type="button" dataOnly="0" labelOnly="1" outline="0" axis="axisRow" fieldPosition="0"/>
    </format>
    <format dxfId="216">
      <pivotArea dataOnly="0" labelOnly="1" fieldPosition="0">
        <references count="1">
          <reference field="3" count="0"/>
        </references>
      </pivotArea>
    </format>
    <format dxfId="215">
      <pivotArea dataOnly="0" labelOnly="1" grandCol="1" outline="0" fieldPosition="0"/>
    </format>
    <format dxfId="214">
      <pivotArea field="2" type="button" dataOnly="0" labelOnly="1" outline="0" axis="axisRow" fieldPosition="0"/>
    </format>
    <format dxfId="213">
      <pivotArea dataOnly="0" labelOnly="1" fieldPosition="0">
        <references count="1">
          <reference field="3" count="0"/>
        </references>
      </pivotArea>
    </format>
    <format dxfId="212">
      <pivotArea dataOnly="0" labelOnly="1" grandCol="1" outline="0" fieldPosition="0"/>
    </format>
    <format dxfId="211">
      <pivotArea field="2" type="button" dataOnly="0" labelOnly="1" outline="0" axis="axisRow" fieldPosition="0"/>
    </format>
    <format dxfId="210">
      <pivotArea dataOnly="0" labelOnly="1" fieldPosition="0">
        <references count="1">
          <reference field="3" count="0"/>
        </references>
      </pivotArea>
    </format>
    <format dxfId="209">
      <pivotArea dataOnly="0" labelOnly="1" grandCol="1" outline="0" fieldPosition="0"/>
    </format>
    <format dxfId="208">
      <pivotArea outline="0" collapsedLevelsAreSubtotals="1" fieldPosition="0"/>
    </format>
    <format dxfId="207">
      <pivotArea field="2" type="button" dataOnly="0" labelOnly="1" outline="0" axis="axisRow" fieldPosition="0"/>
    </format>
    <format dxfId="206">
      <pivotArea dataOnly="0" labelOnly="1" fieldPosition="0">
        <references count="1">
          <reference field="2" count="6">
            <x v="0"/>
            <x v="1"/>
            <x v="2"/>
            <x v="3"/>
            <x v="4"/>
            <x v="5"/>
          </reference>
        </references>
      </pivotArea>
    </format>
    <format dxfId="205">
      <pivotArea dataOnly="0" labelOnly="1" grandRow="1" outline="0" fieldPosition="0"/>
    </format>
    <format dxfId="204">
      <pivotArea dataOnly="0" labelOnly="1" fieldPosition="0">
        <references count="1">
          <reference field="3" count="0"/>
        </references>
      </pivotArea>
    </format>
    <format dxfId="203">
      <pivotArea dataOnly="0" labelOnly="1" grandCol="1" outline="0" fieldPosition="0"/>
    </format>
    <format dxfId="202">
      <pivotArea outline="0" collapsedLevelsAreSubtotals="1" fieldPosition="0"/>
    </format>
    <format dxfId="201">
      <pivotArea field="2" type="button" dataOnly="0" labelOnly="1" outline="0" axis="axisRow" fieldPosition="0"/>
    </format>
    <format dxfId="200">
      <pivotArea dataOnly="0" labelOnly="1" fieldPosition="0">
        <references count="1">
          <reference field="2" count="6">
            <x v="0"/>
            <x v="1"/>
            <x v="2"/>
            <x v="3"/>
            <x v="4"/>
            <x v="5"/>
          </reference>
        </references>
      </pivotArea>
    </format>
    <format dxfId="199">
      <pivotArea dataOnly="0" labelOnly="1" grandRow="1" outline="0" fieldPosition="0"/>
    </format>
    <format dxfId="198">
      <pivotArea dataOnly="0" labelOnly="1" fieldPosition="0">
        <references count="1">
          <reference field="3" count="0"/>
        </references>
      </pivotArea>
    </format>
    <format dxfId="197">
      <pivotArea dataOnly="0" labelOnly="1" grandCol="1" outline="0" fieldPosition="0"/>
    </format>
    <format dxfId="196">
      <pivotArea outline="0" collapsedLevelsAreSubtotals="1" fieldPosition="0"/>
    </format>
    <format dxfId="195">
      <pivotArea field="2" type="button" dataOnly="0" labelOnly="1" outline="0" axis="axisRow" fieldPosition="0"/>
    </format>
    <format dxfId="194">
      <pivotArea dataOnly="0" labelOnly="1" fieldPosition="0">
        <references count="1">
          <reference field="2" count="6">
            <x v="0"/>
            <x v="1"/>
            <x v="2"/>
            <x v="3"/>
            <x v="4"/>
            <x v="5"/>
          </reference>
        </references>
      </pivotArea>
    </format>
    <format dxfId="193">
      <pivotArea dataOnly="0" labelOnly="1" grandRow="1" outline="0" fieldPosition="0"/>
    </format>
    <format dxfId="192">
      <pivotArea dataOnly="0" labelOnly="1" fieldPosition="0">
        <references count="1">
          <reference field="3" count="0"/>
        </references>
      </pivotArea>
    </format>
    <format dxfId="191">
      <pivotArea dataOnly="0" labelOnly="1" grandCol="1" outline="0" fieldPosition="0"/>
    </format>
    <format dxfId="190">
      <pivotArea outline="0" collapsedLevelsAreSubtotals="1" fieldPosition="0"/>
    </format>
    <format dxfId="189">
      <pivotArea field="2" type="button" dataOnly="0" labelOnly="1" outline="0" axis="axisRow" fieldPosition="0"/>
    </format>
    <format dxfId="188">
      <pivotArea dataOnly="0" labelOnly="1" fieldPosition="0">
        <references count="1">
          <reference field="2" count="6">
            <x v="0"/>
            <x v="1"/>
            <x v="2"/>
            <x v="3"/>
            <x v="4"/>
            <x v="5"/>
          </reference>
        </references>
      </pivotArea>
    </format>
    <format dxfId="187">
      <pivotArea dataOnly="0" labelOnly="1" grandRow="1" outline="0" fieldPosition="0"/>
    </format>
    <format dxfId="186">
      <pivotArea dataOnly="0" labelOnly="1" fieldPosition="0">
        <references count="1">
          <reference field="3" count="0"/>
        </references>
      </pivotArea>
    </format>
    <format dxfId="185">
      <pivotArea dataOnly="0" labelOnly="1" grandCol="1" outline="0" fieldPosition="0"/>
    </format>
    <format dxfId="184">
      <pivotArea outline="0" collapsedLevelsAreSubtotals="1" fieldPosition="0"/>
    </format>
    <format dxfId="183">
      <pivotArea field="2" type="button" dataOnly="0" labelOnly="1" outline="0" axis="axisRow" fieldPosition="0"/>
    </format>
    <format dxfId="182">
      <pivotArea dataOnly="0" labelOnly="1" fieldPosition="0">
        <references count="1">
          <reference field="2" count="6">
            <x v="0"/>
            <x v="1"/>
            <x v="2"/>
            <x v="3"/>
            <x v="4"/>
            <x v="5"/>
          </reference>
        </references>
      </pivotArea>
    </format>
    <format dxfId="181">
      <pivotArea dataOnly="0" labelOnly="1" grandRow="1" outline="0" fieldPosition="0"/>
    </format>
    <format dxfId="180">
      <pivotArea dataOnly="0" labelOnly="1" fieldPosition="0">
        <references count="1">
          <reference field="3" count="0"/>
        </references>
      </pivotArea>
    </format>
    <format dxfId="179">
      <pivotArea dataOnly="0" labelOnly="1" grandCol="1" outline="0" fieldPosition="0"/>
    </format>
    <format dxfId="178">
      <pivotArea outline="0" collapsedLevelsAreSubtotals="1" fieldPosition="0"/>
    </format>
    <format dxfId="177">
      <pivotArea field="2" type="button" dataOnly="0" labelOnly="1" outline="0" axis="axisRow" fieldPosition="0"/>
    </format>
    <format dxfId="176">
      <pivotArea dataOnly="0" labelOnly="1" fieldPosition="0">
        <references count="1">
          <reference field="2" count="6">
            <x v="0"/>
            <x v="1"/>
            <x v="2"/>
            <x v="3"/>
            <x v="4"/>
            <x v="5"/>
          </reference>
        </references>
      </pivotArea>
    </format>
    <format dxfId="175">
      <pivotArea dataOnly="0" labelOnly="1" grandRow="1" outline="0" fieldPosition="0"/>
    </format>
    <format dxfId="174">
      <pivotArea dataOnly="0" labelOnly="1" fieldPosition="0">
        <references count="1">
          <reference field="3" count="0"/>
        </references>
      </pivotArea>
    </format>
    <format dxfId="173">
      <pivotArea dataOnly="0" labelOnly="1" grandCol="1" outline="0" fieldPosition="0"/>
    </format>
    <format dxfId="172">
      <pivotArea outline="0" collapsedLevelsAreSubtotals="1" fieldPosition="0"/>
    </format>
    <format dxfId="171">
      <pivotArea field="2" type="button" dataOnly="0" labelOnly="1" outline="0" axis="axisRow" fieldPosition="0"/>
    </format>
    <format dxfId="170">
      <pivotArea dataOnly="0" labelOnly="1" fieldPosition="0">
        <references count="1">
          <reference field="2" count="6">
            <x v="0"/>
            <x v="1"/>
            <x v="2"/>
            <x v="3"/>
            <x v="4"/>
            <x v="5"/>
          </reference>
        </references>
      </pivotArea>
    </format>
    <format dxfId="169">
      <pivotArea dataOnly="0" labelOnly="1" grandRow="1" outline="0" fieldPosition="0"/>
    </format>
    <format dxfId="168">
      <pivotArea dataOnly="0" labelOnly="1" fieldPosition="0">
        <references count="1">
          <reference field="3" count="0"/>
        </references>
      </pivotArea>
    </format>
    <format dxfId="167">
      <pivotArea dataOnly="0" labelOnly="1" grandCol="1" outline="0" fieldPosition="0"/>
    </format>
    <format dxfId="166">
      <pivotArea field="2" type="button" dataOnly="0" labelOnly="1" outline="0" axis="axisRow" fieldPosition="0"/>
    </format>
    <format dxfId="165">
      <pivotArea dataOnly="0" labelOnly="1" fieldPosition="0">
        <references count="1">
          <reference field="2" count="6">
            <x v="0"/>
            <x v="1"/>
            <x v="2"/>
            <x v="3"/>
            <x v="4"/>
            <x v="5"/>
          </reference>
        </references>
      </pivotArea>
    </format>
    <format dxfId="164">
      <pivotArea dataOnly="0" labelOnly="1" grandRow="1" outline="0" fieldPosition="0"/>
    </format>
    <format dxfId="163">
      <pivotArea outline="0" collapsedLevelsAreSubtotals="1" fieldPosition="0"/>
    </format>
    <format dxfId="162">
      <pivotArea field="2" type="button" dataOnly="0" labelOnly="1" outline="0" axis="axisRow" fieldPosition="0"/>
    </format>
    <format dxfId="161">
      <pivotArea dataOnly="0" labelOnly="1" fieldPosition="0">
        <references count="1">
          <reference field="2" count="6">
            <x v="0"/>
            <x v="1"/>
            <x v="2"/>
            <x v="3"/>
            <x v="4"/>
            <x v="5"/>
          </reference>
        </references>
      </pivotArea>
    </format>
    <format dxfId="160">
      <pivotArea dataOnly="0" labelOnly="1" grandRow="1" outline="0" fieldPosition="0"/>
    </format>
    <format dxfId="159">
      <pivotArea dataOnly="0" labelOnly="1" fieldPosition="0">
        <references count="1">
          <reference field="3" count="0"/>
        </references>
      </pivotArea>
    </format>
    <format dxfId="158">
      <pivotArea dataOnly="0" labelOnly="1" grandCol="1" outline="0" fieldPosition="0"/>
    </format>
    <format dxfId="157">
      <pivotArea field="2" type="button" dataOnly="0" labelOnly="1" outline="0" axis="axisRow" fieldPosition="0"/>
    </format>
    <format dxfId="156">
      <pivotArea dataOnly="0" labelOnly="1" fieldPosition="0">
        <references count="1">
          <reference field="3" count="0"/>
        </references>
      </pivotArea>
    </format>
    <format dxfId="155">
      <pivotArea dataOnly="0" labelOnly="1" grandCol="1" outline="0" fieldPosition="0"/>
    </format>
    <format dxfId="154">
      <pivotArea field="2" type="button" dataOnly="0" labelOnly="1" outline="0" axis="axisRow" fieldPosition="0"/>
    </format>
    <format dxfId="153">
      <pivotArea dataOnly="0" labelOnly="1" fieldPosition="0">
        <references count="1">
          <reference field="3" count="0"/>
        </references>
      </pivotArea>
    </format>
    <format dxfId="152">
      <pivotArea dataOnly="0" labelOnly="1" grandCol="1" outline="0" fieldPosition="0"/>
    </format>
    <format dxfId="151">
      <pivotArea field="2" type="button" dataOnly="0" labelOnly="1" outline="0" axis="axisRow" fieldPosition="0"/>
    </format>
    <format dxfId="150">
      <pivotArea dataOnly="0" labelOnly="1" fieldPosition="0">
        <references count="1">
          <reference field="3" count="0"/>
        </references>
      </pivotArea>
    </format>
    <format dxfId="149">
      <pivotArea dataOnly="0" labelOnly="1" grandCol="1" outline="0" fieldPosition="0"/>
    </format>
    <format dxfId="148">
      <pivotArea outline="0" collapsedLevelsAreSubtotals="1" fieldPosition="0"/>
    </format>
    <format dxfId="147">
      <pivotArea dataOnly="0" labelOnly="1" outline="0" fieldPosition="0">
        <references count="1">
          <reference field="15" count="0"/>
        </references>
      </pivotArea>
    </format>
    <format dxfId="146">
      <pivotArea field="3" type="button" dataOnly="0" labelOnly="1" outline="0" axis="axisCol" fieldPosition="0"/>
    </format>
    <format dxfId="145">
      <pivotArea type="topRight" dataOnly="0" labelOnly="1" outline="0" fieldPosition="0"/>
    </format>
    <format dxfId="144">
      <pivotArea dataOnly="0" labelOnly="1" fieldPosition="0">
        <references count="1">
          <reference field="3" count="2">
            <x v="0"/>
            <x v="1"/>
          </reference>
        </references>
      </pivotArea>
    </format>
    <format dxfId="143">
      <pivotArea dataOnly="0" labelOnly="1" grandCol="1" outline="0" fieldPosition="0"/>
    </format>
    <format dxfId="142">
      <pivotArea outline="0" collapsedLevelsAreSubtotals="1" fieldPosition="0"/>
    </format>
    <format dxfId="141">
      <pivotArea dataOnly="0" labelOnly="1" outline="0" fieldPosition="0">
        <references count="1">
          <reference field="15" count="0"/>
        </references>
      </pivotArea>
    </format>
    <format dxfId="140">
      <pivotArea field="3" type="button" dataOnly="0" labelOnly="1" outline="0" axis="axisCol" fieldPosition="0"/>
    </format>
    <format dxfId="139">
      <pivotArea type="topRight" dataOnly="0" labelOnly="1" outline="0" fieldPosition="0"/>
    </format>
    <format dxfId="138">
      <pivotArea dataOnly="0" labelOnly="1" fieldPosition="0">
        <references count="1">
          <reference field="3" count="2">
            <x v="0"/>
            <x v="1"/>
          </reference>
        </references>
      </pivotArea>
    </format>
    <format dxfId="137">
      <pivotArea dataOnly="0" labelOnly="1" grandCol="1" outline="0" fieldPosition="0"/>
    </format>
    <format dxfId="136">
      <pivotArea outline="0" collapsedLevelsAreSubtotals="1" fieldPosition="0"/>
    </format>
    <format dxfId="135">
      <pivotArea dataOnly="0" labelOnly="1" outline="0" fieldPosition="0">
        <references count="1">
          <reference field="15" count="0"/>
        </references>
      </pivotArea>
    </format>
    <format dxfId="134">
      <pivotArea field="3" type="button" dataOnly="0" labelOnly="1" outline="0" axis="axisCol" fieldPosition="0"/>
    </format>
    <format dxfId="133">
      <pivotArea type="topRight" dataOnly="0" labelOnly="1" outline="0" fieldPosition="0"/>
    </format>
    <format dxfId="132">
      <pivotArea dataOnly="0" labelOnly="1" fieldPosition="0">
        <references count="1">
          <reference field="3" count="2">
            <x v="0"/>
            <x v="1"/>
          </reference>
        </references>
      </pivotArea>
    </format>
    <format dxfId="131">
      <pivotArea dataOnly="0" labelOnly="1" grandCol="1" outline="0" fieldPosition="0"/>
    </format>
    <format dxfId="130">
      <pivotArea field="15" type="button" dataOnly="0" labelOnly="1" outline="0" axis="axisPage" fieldPosition="0"/>
    </format>
    <format dxfId="129">
      <pivotArea type="origin" dataOnly="0" labelOnly="1" outline="0" fieldPosition="0"/>
    </format>
    <format dxfId="128">
      <pivotArea field="2" type="button" dataOnly="0" labelOnly="1" outline="0" axis="axisRow" fieldPosition="0"/>
    </format>
    <format dxfId="127">
      <pivotArea dataOnly="0" labelOnly="1" fieldPosition="0">
        <references count="1">
          <reference field="2" count="0"/>
        </references>
      </pivotArea>
    </format>
    <format dxfId="126">
      <pivotArea dataOnly="0" labelOnly="1" grandRow="1" outline="0" fieldPosition="0"/>
    </format>
    <format dxfId="125">
      <pivotArea field="15" type="button" dataOnly="0" labelOnly="1" outline="0" axis="axisPage" fieldPosition="0"/>
    </format>
    <format dxfId="124">
      <pivotArea type="origin" dataOnly="0" labelOnly="1" outline="0" fieldPosition="0"/>
    </format>
    <format dxfId="123">
      <pivotArea field="2" type="button" dataOnly="0" labelOnly="1" outline="0" axis="axisRow" fieldPosition="0"/>
    </format>
    <format dxfId="122">
      <pivotArea dataOnly="0" labelOnly="1" fieldPosition="0">
        <references count="1">
          <reference field="2" count="0"/>
        </references>
      </pivotArea>
    </format>
    <format dxfId="121">
      <pivotArea dataOnly="0" labelOnly="1" grandRow="1" outline="0" fieldPosition="0"/>
    </format>
    <format dxfId="120">
      <pivotArea dataOnly="0" labelOnly="1" fieldPosition="0">
        <references count="1">
          <reference field="2" count="3">
            <x v="7"/>
            <x v="8"/>
            <x v="9"/>
          </reference>
        </references>
      </pivotArea>
    </format>
  </formats>
  <chartFormats count="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1">
          <reference field="4294967294" count="1" selected="0">
            <x v="0"/>
          </reference>
        </references>
      </pivotArea>
    </chartFormat>
    <chartFormat chart="3" format="9" series="1">
      <pivotArea type="data" outline="0" fieldPosition="0">
        <references count="2">
          <reference field="4294967294" count="1" selected="0">
            <x v="0"/>
          </reference>
          <reference field="3" count="1" selected="0">
            <x v="0"/>
          </reference>
        </references>
      </pivotArea>
    </chartFormat>
    <chartFormat chart="3" format="10"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2"/>
          </reference>
        </references>
      </pivotArea>
    </chartFormat>
    <chartFormat chart="2" format="15" series="1">
      <pivotArea type="data" outline="0" fieldPosition="0">
        <references count="2">
          <reference field="4294967294" count="1" selected="0">
            <x v="0"/>
          </reference>
          <reference field="3" count="1" selected="0">
            <x v="0"/>
          </reference>
        </references>
      </pivotArea>
    </chartFormat>
    <chartFormat chart="2" format="16" series="1">
      <pivotArea type="data" outline="0" fieldPosition="0">
        <references count="2">
          <reference field="4294967294" count="1" selected="0">
            <x v="0"/>
          </reference>
          <reference field="3" count="1" selected="0">
            <x v="1"/>
          </reference>
        </references>
      </pivotArea>
    </chartFormat>
    <chartFormat chart="2" format="17"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rowHeaderCaption="Month " colHeaderCaption="complaint mode">
  <location ref="B5:D8" firstHeaderRow="1" firstDataRow="2" firstDataCol="1"/>
  <pivotFields count="48">
    <pivotField showAll="0"/>
    <pivotField showAll="0"/>
    <pivotField axis="axisRow" showAll="0">
      <items count="14">
        <item x="0"/>
        <item m="1" x="3"/>
        <item m="1" x="9"/>
        <item m="1" x="4"/>
        <item m="1" x="12"/>
        <item m="1" x="11"/>
        <item m="1" x="8"/>
        <item m="1" x="10"/>
        <item x="1"/>
        <item m="1" x="2"/>
        <item m="1" x="7"/>
        <item m="1" x="5"/>
        <item m="1" x="6"/>
        <item t="default"/>
      </items>
    </pivotField>
    <pivotField axis="axisCol" showAll="0">
      <items count="4">
        <item x="0"/>
        <item m="1" x="2"/>
        <item h="1" x="1"/>
        <item t="default"/>
      </items>
    </pivotField>
    <pivotField showAll="0"/>
    <pivotField dataField="1" showAll="0"/>
    <pivotField showAll="0"/>
    <pivotField showAll="0"/>
    <pivotField showAll="0" defaultSubtota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s>
  <rowFields count="1">
    <field x="2"/>
  </rowFields>
  <rowItems count="2">
    <i>
      <x/>
    </i>
    <i t="grand">
      <x/>
    </i>
  </rowItems>
  <colFields count="1">
    <field x="3"/>
  </colFields>
  <colItems count="2">
    <i>
      <x/>
    </i>
    <i t="grand">
      <x/>
    </i>
  </colItems>
  <dataFields count="1">
    <dataField name=" " fld="5" subtotal="count" baseField="0" baseItem="0"/>
  </dataFields>
  <formats count="31">
    <format dxfId="251">
      <pivotArea field="3" type="button" dataOnly="0" labelOnly="1" outline="0" axis="axisCol" fieldPosition="0"/>
    </format>
    <format dxfId="250">
      <pivotArea outline="0" collapsedLevelsAreSubtotals="1" fieldPosition="0"/>
    </format>
    <format dxfId="249">
      <pivotArea field="3" type="button" dataOnly="0" labelOnly="1" outline="0" axis="axisCol" fieldPosition="0"/>
    </format>
    <format dxfId="248">
      <pivotArea type="topRight" dataOnly="0" labelOnly="1" outline="0" fieldPosition="0"/>
    </format>
    <format dxfId="247">
      <pivotArea dataOnly="0" labelOnly="1" fieldPosition="0">
        <references count="1">
          <reference field="3" count="0"/>
        </references>
      </pivotArea>
    </format>
    <format dxfId="246">
      <pivotArea dataOnly="0" labelOnly="1" grandCol="1" outline="0" fieldPosition="0"/>
    </format>
    <format dxfId="245">
      <pivotArea outline="0" collapsedLevelsAreSubtotals="1" fieldPosition="0"/>
    </format>
    <format dxfId="244">
      <pivotArea field="3" type="button" dataOnly="0" labelOnly="1" outline="0" axis="axisCol" fieldPosition="0"/>
    </format>
    <format dxfId="243">
      <pivotArea type="topRight" dataOnly="0" labelOnly="1" outline="0" fieldPosition="0"/>
    </format>
    <format dxfId="242">
      <pivotArea dataOnly="0" labelOnly="1" fieldPosition="0">
        <references count="1">
          <reference field="3" count="0"/>
        </references>
      </pivotArea>
    </format>
    <format dxfId="241">
      <pivotArea dataOnly="0" labelOnly="1" grandCol="1" outline="0" fieldPosition="0"/>
    </format>
    <format dxfId="240">
      <pivotArea outline="0" collapsedLevelsAreSubtotals="1" fieldPosition="0"/>
    </format>
    <format dxfId="239">
      <pivotArea field="3" type="button" dataOnly="0" labelOnly="1" outline="0" axis="axisCol" fieldPosition="0"/>
    </format>
    <format dxfId="238">
      <pivotArea type="topRight" dataOnly="0" labelOnly="1" outline="0" fieldPosition="0"/>
    </format>
    <format dxfId="237">
      <pivotArea dataOnly="0" labelOnly="1" fieldPosition="0">
        <references count="1">
          <reference field="3" count="0"/>
        </references>
      </pivotArea>
    </format>
    <format dxfId="236">
      <pivotArea dataOnly="0" labelOnly="1" grandCol="1" outline="0" fieldPosition="0"/>
    </format>
    <format dxfId="235">
      <pivotArea type="origin" dataOnly="0" labelOnly="1" outline="0" fieldPosition="0"/>
    </format>
    <format dxfId="234">
      <pivotArea field="2" type="button" dataOnly="0" labelOnly="1" outline="0" axis="axisRow" fieldPosition="0"/>
    </format>
    <format dxfId="233">
      <pivotArea dataOnly="0" labelOnly="1" fieldPosition="0">
        <references count="1">
          <reference field="2" count="8">
            <x v="0"/>
            <x v="1"/>
            <x v="2"/>
            <x v="3"/>
            <x v="4"/>
            <x v="5"/>
            <x v="6"/>
            <x v="7"/>
          </reference>
        </references>
      </pivotArea>
    </format>
    <format dxfId="232">
      <pivotArea dataOnly="0" labelOnly="1" grandRow="1" outline="0" fieldPosition="0"/>
    </format>
    <format dxfId="231">
      <pivotArea type="origin" dataOnly="0" labelOnly="1" outline="0" fieldPosition="0"/>
    </format>
    <format dxfId="230">
      <pivotArea field="2" type="button" dataOnly="0" labelOnly="1" outline="0" axis="axisRow" fieldPosition="0"/>
    </format>
    <format dxfId="229">
      <pivotArea dataOnly="0" labelOnly="1" fieldPosition="0">
        <references count="1">
          <reference field="2" count="8">
            <x v="0"/>
            <x v="1"/>
            <x v="2"/>
            <x v="3"/>
            <x v="4"/>
            <x v="5"/>
            <x v="6"/>
            <x v="7"/>
          </reference>
        </references>
      </pivotArea>
    </format>
    <format dxfId="228">
      <pivotArea dataOnly="0" labelOnly="1" grandRow="1" outline="0" fieldPosition="0"/>
    </format>
    <format dxfId="227">
      <pivotArea outline="0" collapsedLevelsAreSubtotals="1" fieldPosition="0"/>
    </format>
    <format dxfId="226">
      <pivotArea field="2" type="button" dataOnly="0" labelOnly="1" outline="0" axis="axisRow" fieldPosition="0"/>
    </format>
    <format dxfId="225">
      <pivotArea dataOnly="0" labelOnly="1" fieldPosition="0">
        <references count="1">
          <reference field="2" count="8">
            <x v="0"/>
            <x v="1"/>
            <x v="2"/>
            <x v="3"/>
            <x v="4"/>
            <x v="5"/>
            <x v="6"/>
            <x v="7"/>
          </reference>
        </references>
      </pivotArea>
    </format>
    <format dxfId="224">
      <pivotArea dataOnly="0" labelOnly="1" grandRow="1" outline="0" fieldPosition="0"/>
    </format>
    <format dxfId="223">
      <pivotArea dataOnly="0" labelOnly="1" fieldPosition="0">
        <references count="1">
          <reference field="3" count="0"/>
        </references>
      </pivotArea>
    </format>
    <format dxfId="222">
      <pivotArea dataOnly="0" labelOnly="1" grandCol="1" outline="0" fieldPosition="0"/>
    </format>
    <format dxfId="221">
      <pivotArea field="3" type="button" dataOnly="0" labelOnly="1" outline="0" axis="axisCol" fieldPosition="0"/>
    </format>
  </formats>
  <chartFormats count="5">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6" format="17" series="1">
      <pivotArea type="data" outline="0" fieldPosition="0">
        <references count="2">
          <reference field="4294967294" count="1" selected="0">
            <x v="0"/>
          </reference>
          <reference field="3" count="1" selected="0">
            <x v="0"/>
          </reference>
        </references>
      </pivotArea>
    </chartFormat>
    <chartFormat chart="6" format="18"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B50:C52" firstHeaderRow="1" firstDataRow="1" firstDataCol="1"/>
  <pivotFields count="48">
    <pivotField showAll="0"/>
    <pivotField showAll="0"/>
    <pivotField showAll="0">
      <items count="14">
        <item x="0"/>
        <item m="1" x="3"/>
        <item m="1" x="9"/>
        <item m="1" x="4"/>
        <item m="1" x="12"/>
        <item m="1" x="11"/>
        <item m="1" x="8"/>
        <item m="1" x="10"/>
        <item m="1" x="2"/>
        <item m="1" x="7"/>
        <item m="1" x="5"/>
        <item m="1" x="6"/>
        <item x="1"/>
        <item t="default"/>
      </items>
    </pivotField>
    <pivotField showAll="0">
      <items count="4">
        <item x="0"/>
        <item h="1" m="1" x="2"/>
        <item h="1" x="1"/>
        <item t="default"/>
      </items>
    </pivotField>
    <pivotField showAll="0"/>
    <pivotField dataField="1" showAll="0"/>
    <pivotField showAll="0"/>
    <pivotField showAll="0"/>
    <pivotField showAll="0" defaultSubtotal="0"/>
    <pivotField showAll="0"/>
    <pivotField showAll="0"/>
    <pivotField showAll="0"/>
    <pivotField showAll="0"/>
    <pivotField showAll="0"/>
    <pivotField showAll="0" defaultSubtotal="0"/>
    <pivotField axis="axisRow" showAll="0">
      <items count="7">
        <item m="1" x="5"/>
        <item m="1" x="4"/>
        <item m="1" x="2"/>
        <item x="0"/>
        <item m="1" x="3"/>
        <item x="1"/>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s>
  <rowFields count="1">
    <field x="15"/>
  </rowFields>
  <rowItems count="2">
    <i>
      <x v="3"/>
    </i>
    <i t="grand">
      <x/>
    </i>
  </rowItems>
  <colItems count="1">
    <i/>
  </colItems>
  <dataFields count="1">
    <dataField name="incidences" fld="5" subtotal="count" baseField="0" baseItem="0"/>
  </dataFields>
  <formats count="22">
    <format dxfId="273">
      <pivotArea type="all" dataOnly="0" outline="0" fieldPosition="0"/>
    </format>
    <format dxfId="272">
      <pivotArea outline="0" collapsedLevelsAreSubtotals="1" fieldPosition="0"/>
    </format>
    <format dxfId="271">
      <pivotArea dataOnly="0" labelOnly="1" outline="0" axis="axisValues" fieldPosition="0"/>
    </format>
    <format dxfId="270">
      <pivotArea dataOnly="0" labelOnly="1" grandRow="1" outline="0" fieldPosition="0"/>
    </format>
    <format dxfId="269">
      <pivotArea dataOnly="0" labelOnly="1" outline="0" axis="axisValues" fieldPosition="0"/>
    </format>
    <format dxfId="268">
      <pivotArea type="all" dataOnly="0" outline="0" fieldPosition="0"/>
    </format>
    <format dxfId="267">
      <pivotArea outline="0" collapsedLevelsAreSubtotals="1" fieldPosition="0"/>
    </format>
    <format dxfId="266">
      <pivotArea dataOnly="0" labelOnly="1" outline="0" axis="axisValues" fieldPosition="0"/>
    </format>
    <format dxfId="265">
      <pivotArea dataOnly="0" labelOnly="1" grandRow="1" outline="0" fieldPosition="0"/>
    </format>
    <format dxfId="264">
      <pivotArea dataOnly="0" labelOnly="1" outline="0" axis="axisValues" fieldPosition="0"/>
    </format>
    <format dxfId="263">
      <pivotArea dataOnly="0" labelOnly="1" grandRow="1" outline="0" fieldPosition="0"/>
    </format>
    <format dxfId="262">
      <pivotArea outline="0" collapsedLevelsAreSubtotals="1" fieldPosition="0"/>
    </format>
    <format dxfId="261">
      <pivotArea dataOnly="0" labelOnly="1" outline="0" axis="axisValues" fieldPosition="0"/>
    </format>
    <format dxfId="260">
      <pivotArea dataOnly="0" labelOnly="1" outline="0" axis="axisValues" fieldPosition="0"/>
    </format>
    <format dxfId="259">
      <pivotArea outline="0" collapsedLevelsAreSubtotals="1" fieldPosition="0"/>
    </format>
    <format dxfId="258">
      <pivotArea dataOnly="0" labelOnly="1" outline="0" axis="axisValues" fieldPosition="0"/>
    </format>
    <format dxfId="257">
      <pivotArea dataOnly="0" labelOnly="1" outline="0" axis="axisValues" fieldPosition="0"/>
    </format>
    <format dxfId="256">
      <pivotArea outline="0" collapsedLevelsAreSubtotals="1" fieldPosition="0"/>
    </format>
    <format dxfId="255">
      <pivotArea dataOnly="0" labelOnly="1" outline="0" axis="axisValues" fieldPosition="0"/>
    </format>
    <format dxfId="254">
      <pivotArea dataOnly="0" labelOnly="1" outline="0" axis="axisValues" fieldPosition="0"/>
    </format>
    <format dxfId="253">
      <pivotArea dataOnly="0" labelOnly="1" grandRow="1" outline="0" fieldPosition="0"/>
    </format>
    <format dxfId="252">
      <pivotArea dataOnly="0" labelOnly="1" grandRow="1" outline="0" fieldPosition="0"/>
    </format>
  </formats>
  <chartFormats count="12">
    <chartFormat chart="3" format="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3"/>
          </reference>
        </references>
      </pivotArea>
    </chartFormat>
    <chartFormat chart="3" format="6">
      <pivotArea type="data" outline="0" fieldPosition="0">
        <references count="2">
          <reference field="4294967294" count="1" selected="0">
            <x v="0"/>
          </reference>
          <reference field="15" count="1" selected="0">
            <x v="4"/>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15" count="1" selected="0">
            <x v="0"/>
          </reference>
        </references>
      </pivotArea>
    </chartFormat>
    <chartFormat chart="5" format="24">
      <pivotArea type="data" outline="0" fieldPosition="0">
        <references count="2">
          <reference field="4294967294" count="1" selected="0">
            <x v="0"/>
          </reference>
          <reference field="15" count="1" selected="0">
            <x v="1"/>
          </reference>
        </references>
      </pivotArea>
    </chartFormat>
    <chartFormat chart="5" format="25">
      <pivotArea type="data" outline="0" fieldPosition="0">
        <references count="2">
          <reference field="4294967294" count="1" selected="0">
            <x v="0"/>
          </reference>
          <reference field="15" count="1" selected="0">
            <x v="2"/>
          </reference>
        </references>
      </pivotArea>
    </chartFormat>
    <chartFormat chart="5" format="26">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Q28:S31" firstHeaderRow="1" firstDataRow="2" firstDataCol="1"/>
  <pivotFields count="48">
    <pivotField showAll="0"/>
    <pivotField showAll="0"/>
    <pivotField axis="axisRow" showAll="0">
      <items count="14">
        <item x="0"/>
        <item m="1" x="3"/>
        <item m="1" x="9"/>
        <item m="1" x="4"/>
        <item m="1" x="12"/>
        <item m="1" x="11"/>
        <item x="1"/>
        <item m="1" x="8"/>
        <item m="1" x="10"/>
        <item m="1" x="2"/>
        <item m="1" x="7"/>
        <item m="1" x="5"/>
        <item m="1" x="6"/>
        <item t="default"/>
      </items>
    </pivotField>
    <pivotField axis="axisCol" showAll="0">
      <items count="4">
        <item x="0"/>
        <item h="1" m="1" x="2"/>
        <item h="1" x="1"/>
        <item t="default"/>
      </items>
    </pivotField>
    <pivotField showAll="0"/>
    <pivotField dataField="1" showAll="0"/>
    <pivotField showAll="0"/>
    <pivotField showAll="0"/>
    <pivotField showAll="0" defaultSubtotal="0"/>
    <pivotField showAll="0"/>
    <pivotField showAll="0"/>
    <pivotField showAll="0"/>
    <pivotField showAll="0"/>
    <pivotField showAll="0"/>
    <pivotField showAll="0" defaultSubtotal="0"/>
    <pivotField showAll="0">
      <items count="7">
        <item m="1" x="5"/>
        <item m="1" x="4"/>
        <item m="1" x="2"/>
        <item x="0"/>
        <item m="1" x="3"/>
        <item x="1"/>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s>
  <rowFields count="1">
    <field x="2"/>
  </rowFields>
  <rowItems count="2">
    <i>
      <x/>
    </i>
    <i t="grand">
      <x/>
    </i>
  </rowItems>
  <colFields count="1">
    <field x="3"/>
  </colFields>
  <colItems count="2">
    <i>
      <x/>
    </i>
    <i t="grand">
      <x/>
    </i>
  </colItems>
  <dataFields count="1">
    <dataField name="Count of NOTIFICATION NO" fld="5" subtotal="count" baseField="0" baseItem="0"/>
  </dataFields>
  <formats count="30">
    <format dxfId="303">
      <pivotArea type="all" dataOnly="0" outline="0" fieldPosition="0"/>
    </format>
    <format dxfId="302">
      <pivotArea outline="0" collapsedLevelsAreSubtotals="1" fieldPosition="0"/>
    </format>
    <format dxfId="301">
      <pivotArea type="origin" dataOnly="0" labelOnly="1" outline="0" fieldPosition="0"/>
    </format>
    <format dxfId="300">
      <pivotArea field="3" type="button" dataOnly="0" labelOnly="1" outline="0" axis="axisCol" fieldPosition="0"/>
    </format>
    <format dxfId="299">
      <pivotArea type="topRight" dataOnly="0" labelOnly="1" outline="0" fieldPosition="0"/>
    </format>
    <format dxfId="298">
      <pivotArea field="2" type="button" dataOnly="0" labelOnly="1" outline="0" axis="axisRow" fieldPosition="0"/>
    </format>
    <format dxfId="297">
      <pivotArea dataOnly="0" labelOnly="1" fieldPosition="0">
        <references count="1">
          <reference field="2" count="6">
            <x v="0"/>
            <x v="1"/>
            <x v="2"/>
            <x v="3"/>
            <x v="4"/>
            <x v="5"/>
          </reference>
        </references>
      </pivotArea>
    </format>
    <format dxfId="296">
      <pivotArea dataOnly="0" labelOnly="1" grandRow="1" outline="0" fieldPosition="0"/>
    </format>
    <format dxfId="295">
      <pivotArea dataOnly="0" labelOnly="1" fieldPosition="0">
        <references count="1">
          <reference field="3" count="0"/>
        </references>
      </pivotArea>
    </format>
    <format dxfId="294">
      <pivotArea dataOnly="0" labelOnly="1" grandCol="1" outline="0" fieldPosition="0"/>
    </format>
    <format dxfId="293">
      <pivotArea type="all" dataOnly="0" outline="0" fieldPosition="0"/>
    </format>
    <format dxfId="292">
      <pivotArea outline="0" collapsedLevelsAreSubtotals="1" fieldPosition="0"/>
    </format>
    <format dxfId="291">
      <pivotArea type="origin" dataOnly="0" labelOnly="1" outline="0" fieldPosition="0"/>
    </format>
    <format dxfId="290">
      <pivotArea field="3" type="button" dataOnly="0" labelOnly="1" outline="0" axis="axisCol" fieldPosition="0"/>
    </format>
    <format dxfId="289">
      <pivotArea type="topRight" dataOnly="0" labelOnly="1" outline="0" fieldPosition="0"/>
    </format>
    <format dxfId="288">
      <pivotArea field="2" type="button" dataOnly="0" labelOnly="1" outline="0" axis="axisRow" fieldPosition="0"/>
    </format>
    <format dxfId="287">
      <pivotArea dataOnly="0" labelOnly="1" fieldPosition="0">
        <references count="1">
          <reference field="2" count="6">
            <x v="0"/>
            <x v="1"/>
            <x v="2"/>
            <x v="3"/>
            <x v="4"/>
            <x v="5"/>
          </reference>
        </references>
      </pivotArea>
    </format>
    <format dxfId="286">
      <pivotArea dataOnly="0" labelOnly="1" grandRow="1" outline="0" fieldPosition="0"/>
    </format>
    <format dxfId="285">
      <pivotArea dataOnly="0" labelOnly="1" fieldPosition="0">
        <references count="1">
          <reference field="3" count="0"/>
        </references>
      </pivotArea>
    </format>
    <format dxfId="284">
      <pivotArea dataOnly="0" labelOnly="1" grandCol="1" outline="0" fieldPosition="0"/>
    </format>
    <format dxfId="283">
      <pivotArea type="all" dataOnly="0" outline="0" fieldPosition="0"/>
    </format>
    <format dxfId="282">
      <pivotArea outline="0" collapsedLevelsAreSubtotals="1" fieldPosition="0"/>
    </format>
    <format dxfId="281">
      <pivotArea type="origin" dataOnly="0" labelOnly="1" outline="0" fieldPosition="0"/>
    </format>
    <format dxfId="280">
      <pivotArea field="3" type="button" dataOnly="0" labelOnly="1" outline="0" axis="axisCol" fieldPosition="0"/>
    </format>
    <format dxfId="279">
      <pivotArea type="topRight" dataOnly="0" labelOnly="1" outline="0" fieldPosition="0"/>
    </format>
    <format dxfId="278">
      <pivotArea field="2" type="button" dataOnly="0" labelOnly="1" outline="0" axis="axisRow" fieldPosition="0"/>
    </format>
    <format dxfId="277">
      <pivotArea dataOnly="0" labelOnly="1" fieldPosition="0">
        <references count="1">
          <reference field="2" count="6">
            <x v="0"/>
            <x v="1"/>
            <x v="2"/>
            <x v="3"/>
            <x v="4"/>
            <x v="5"/>
          </reference>
        </references>
      </pivotArea>
    </format>
    <format dxfId="276">
      <pivotArea dataOnly="0" labelOnly="1" grandRow="1" outline="0" fieldPosition="0"/>
    </format>
    <format dxfId="275">
      <pivotArea dataOnly="0" labelOnly="1" fieldPosition="0">
        <references count="1">
          <reference field="3" count="0"/>
        </references>
      </pivotArea>
    </format>
    <format dxfId="27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1">
  <location ref="V33:X36" firstHeaderRow="1" firstDataRow="2" firstDataCol="1"/>
  <pivotFields count="48">
    <pivotField showAll="0"/>
    <pivotField showAll="0"/>
    <pivotField showAll="0">
      <items count="14">
        <item x="0"/>
        <item m="1" x="3"/>
        <item m="1" x="9"/>
        <item m="1" x="4"/>
        <item m="1" x="12"/>
        <item m="1" x="11"/>
        <item m="1" x="8"/>
        <item m="1" x="10"/>
        <item m="1" x="2"/>
        <item m="1" x="7"/>
        <item m="1" x="5"/>
        <item m="1" x="6"/>
        <item x="1"/>
        <item t="default"/>
      </items>
    </pivotField>
    <pivotField axis="axisCol" showAll="0" sortType="descending">
      <items count="4">
        <item h="1" x="1"/>
        <item h="1" m="1" x="2"/>
        <item x="0"/>
        <item t="default"/>
      </items>
    </pivotField>
    <pivotField axis="axisRow" showAll="0">
      <items count="4">
        <item x="0"/>
        <item m="1" x="2"/>
        <item x="1"/>
        <item t="default"/>
      </items>
    </pivotField>
    <pivotField dataField="1" showAll="0"/>
    <pivotField showAll="0"/>
    <pivotField showAll="0"/>
    <pivotField showAll="0" defaultSubtotal="0"/>
    <pivotField showAll="0"/>
    <pivotField showAll="0"/>
    <pivotField showAll="0"/>
    <pivotField showAll="0">
      <items count="41">
        <item m="1" x="3"/>
        <item m="1" x="4"/>
        <item m="1" x="5"/>
        <item m="1" x="18"/>
        <item m="1" x="28"/>
        <item m="1" x="38"/>
        <item m="1" x="11"/>
        <item m="1" x="6"/>
        <item m="1" x="39"/>
        <item m="1" x="29"/>
        <item h="1" x="1"/>
        <item m="1" x="7"/>
        <item m="1" x="17"/>
        <item m="1" x="31"/>
        <item h="1" x="0"/>
        <item h="1" m="1" x="8"/>
        <item h="1" m="1" x="10"/>
        <item h="1" m="1" x="12"/>
        <item h="1" m="1" x="22"/>
        <item h="1" m="1" x="23"/>
        <item h="1" m="1" x="9"/>
        <item h="1" m="1" x="13"/>
        <item h="1" m="1" x="26"/>
        <item h="1" m="1" x="20"/>
        <item h="1" m="1" x="35"/>
        <item h="1" m="1" x="32"/>
        <item h="1" m="1" x="19"/>
        <item h="1" m="1" x="24"/>
        <item h="1" m="1" x="30"/>
        <item h="1" m="1" x="27"/>
        <item h="1" m="1" x="36"/>
        <item h="1" m="1" x="2"/>
        <item h="1" m="1" x="21"/>
        <item h="1" m="1" x="34"/>
        <item h="1" m="1" x="16"/>
        <item h="1" m="1" x="37"/>
        <item h="1" m="1" x="33"/>
        <item h="1" m="1" x="25"/>
        <item h="1" m="1" x="14"/>
        <item h="1" m="1" x="15"/>
        <item t="default"/>
      </items>
    </pivotField>
    <pivotField showAll="0"/>
    <pivotField showAll="0" defaultSubtotal="0"/>
    <pivotField showAll="0">
      <items count="7">
        <item m="1" x="5"/>
        <item m="1" x="4"/>
        <item m="1" x="2"/>
        <item x="0"/>
        <item m="1" x="3"/>
        <item x="1"/>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s>
  <rowFields count="1">
    <field x="4"/>
  </rowFields>
  <rowItems count="2">
    <i>
      <x/>
    </i>
    <i t="grand">
      <x/>
    </i>
  </rowItems>
  <colFields count="1">
    <field x="3"/>
  </colFields>
  <colItems count="2">
    <i>
      <x v="2"/>
    </i>
    <i t="grand">
      <x/>
    </i>
  </colItems>
  <dataFields count="1">
    <dataField name="Count of NOTIFICATION NO" fld="5" subtotal="count" baseField="0" baseItem="0"/>
  </dataFields>
  <formats count="50">
    <format dxfId="353">
      <pivotArea type="all" dataOnly="0" outline="0" fieldPosition="0"/>
    </format>
    <format dxfId="352">
      <pivotArea outline="0" collapsedLevelsAreSubtotals="1" fieldPosition="0"/>
    </format>
    <format dxfId="351">
      <pivotArea type="origin" dataOnly="0" labelOnly="1" outline="0" fieldPosition="0"/>
    </format>
    <format dxfId="350">
      <pivotArea field="3" type="button" dataOnly="0" labelOnly="1" outline="0" axis="axisCol" fieldPosition="0"/>
    </format>
    <format dxfId="349">
      <pivotArea type="topRight" dataOnly="0" labelOnly="1" outline="0" fieldPosition="0"/>
    </format>
    <format dxfId="348">
      <pivotArea field="12" type="button" dataOnly="0" labelOnly="1" outline="0"/>
    </format>
    <format dxfId="347">
      <pivotArea dataOnly="0" labelOnly="1" grandRow="1" outline="0" fieldPosition="0"/>
    </format>
    <format dxfId="346">
      <pivotArea dataOnly="0" labelOnly="1" grandCol="1" outline="0" fieldPosition="0"/>
    </format>
    <format dxfId="345">
      <pivotArea type="all" dataOnly="0" outline="0" fieldPosition="0"/>
    </format>
    <format dxfId="344">
      <pivotArea outline="0" collapsedLevelsAreSubtotals="1" fieldPosition="0"/>
    </format>
    <format dxfId="343">
      <pivotArea type="origin" dataOnly="0" labelOnly="1" outline="0" fieldPosition="0"/>
    </format>
    <format dxfId="342">
      <pivotArea field="3" type="button" dataOnly="0" labelOnly="1" outline="0" axis="axisCol" fieldPosition="0"/>
    </format>
    <format dxfId="341">
      <pivotArea type="topRight" dataOnly="0" labelOnly="1" outline="0" fieldPosition="0"/>
    </format>
    <format dxfId="340">
      <pivotArea field="12" type="button" dataOnly="0" labelOnly="1" outline="0"/>
    </format>
    <format dxfId="339">
      <pivotArea dataOnly="0" labelOnly="1" grandRow="1" outline="0" fieldPosition="0"/>
    </format>
    <format dxfId="338">
      <pivotArea dataOnly="0" labelOnly="1" grandCol="1" outline="0" fieldPosition="0"/>
    </format>
    <format dxfId="337">
      <pivotArea type="all" dataOnly="0" outline="0" fieldPosition="0"/>
    </format>
    <format dxfId="336">
      <pivotArea outline="0" collapsedLevelsAreSubtotals="1" fieldPosition="0"/>
    </format>
    <format dxfId="335">
      <pivotArea type="origin" dataOnly="0" labelOnly="1" outline="0" fieldPosition="0"/>
    </format>
    <format dxfId="334">
      <pivotArea field="3" type="button" dataOnly="0" labelOnly="1" outline="0" axis="axisCol" fieldPosition="0"/>
    </format>
    <format dxfId="333">
      <pivotArea type="topRight" dataOnly="0" labelOnly="1" outline="0" fieldPosition="0"/>
    </format>
    <format dxfId="332">
      <pivotArea field="12" type="button" dataOnly="0" labelOnly="1" outline="0"/>
    </format>
    <format dxfId="331">
      <pivotArea dataOnly="0" labelOnly="1" grandRow="1" outline="0" fieldPosition="0"/>
    </format>
    <format dxfId="330">
      <pivotArea dataOnly="0" labelOnly="1" grandCol="1" outline="0" fieldPosition="0"/>
    </format>
    <format dxfId="329">
      <pivotArea type="all" dataOnly="0" outline="0" fieldPosition="0"/>
    </format>
    <format dxfId="328">
      <pivotArea outline="0" collapsedLevelsAreSubtotals="1" fieldPosition="0"/>
    </format>
    <format dxfId="327">
      <pivotArea type="origin" dataOnly="0" labelOnly="1" outline="0" fieldPosition="0"/>
    </format>
    <format dxfId="326">
      <pivotArea field="3" type="button" dataOnly="0" labelOnly="1" outline="0" axis="axisCol" fieldPosition="0"/>
    </format>
    <format dxfId="325">
      <pivotArea type="topRight" dataOnly="0" labelOnly="1" outline="0" fieldPosition="0"/>
    </format>
    <format dxfId="324">
      <pivotArea field="12" type="button" dataOnly="0" labelOnly="1" outline="0"/>
    </format>
    <format dxfId="323">
      <pivotArea dataOnly="0" labelOnly="1" grandRow="1" outline="0" fieldPosition="0"/>
    </format>
    <format dxfId="322">
      <pivotArea dataOnly="0" labelOnly="1" grandCol="1" outline="0" fieldPosition="0"/>
    </format>
    <format dxfId="321">
      <pivotArea type="all" dataOnly="0" outline="0" fieldPosition="0"/>
    </format>
    <format dxfId="320">
      <pivotArea outline="0" collapsedLevelsAreSubtotals="1" fieldPosition="0"/>
    </format>
    <format dxfId="319">
      <pivotArea type="origin" dataOnly="0" labelOnly="1" outline="0" fieldPosition="0"/>
    </format>
    <format dxfId="318">
      <pivotArea field="3" type="button" dataOnly="0" labelOnly="1" outline="0" axis="axisCol" fieldPosition="0"/>
    </format>
    <format dxfId="317">
      <pivotArea type="topRight" dataOnly="0" labelOnly="1" outline="0" fieldPosition="0"/>
    </format>
    <format dxfId="316">
      <pivotArea field="12" type="button" dataOnly="0" labelOnly="1" outline="0"/>
    </format>
    <format dxfId="315">
      <pivotArea dataOnly="0" labelOnly="1" grandRow="1" outline="0" fieldPosition="0"/>
    </format>
    <format dxfId="314">
      <pivotArea dataOnly="0" labelOnly="1" grandCol="1" outline="0" fieldPosition="0"/>
    </format>
    <format dxfId="313">
      <pivotArea type="all" dataOnly="0" outline="0" fieldPosition="0"/>
    </format>
    <format dxfId="312">
      <pivotArea outline="0" collapsedLevelsAreSubtotals="1" fieldPosition="0"/>
    </format>
    <format dxfId="311">
      <pivotArea type="origin" dataOnly="0" labelOnly="1" outline="0" fieldPosition="0"/>
    </format>
    <format dxfId="310">
      <pivotArea field="3" type="button" dataOnly="0" labelOnly="1" outline="0" axis="axisCol" fieldPosition="0"/>
    </format>
    <format dxfId="309">
      <pivotArea type="topRight" dataOnly="0" labelOnly="1" outline="0" fieldPosition="0"/>
    </format>
    <format dxfId="308">
      <pivotArea field="12" type="button" dataOnly="0" labelOnly="1" outline="0"/>
    </format>
    <format dxfId="307">
      <pivotArea dataOnly="0" labelOnly="1" grandRow="1" outline="0" fieldPosition="0"/>
    </format>
    <format dxfId="306">
      <pivotArea dataOnly="0" labelOnly="1" grandCol="1" outline="0" fieldPosition="0"/>
    </format>
    <format dxfId="305">
      <pivotArea type="origin" dataOnly="0" labelOnly="1" outline="0" fieldPosition="0"/>
    </format>
    <format dxfId="304">
      <pivotArea field="12" type="button" dataOnly="0" labelOnly="1" outline="0"/>
    </format>
  </formats>
  <chartFormats count="9">
    <chartFormat chart="4" format="4" series="1">
      <pivotArea type="data" outline="0" fieldPosition="0">
        <references count="2">
          <reference field="4294967294" count="1" selected="0">
            <x v="0"/>
          </reference>
          <reference field="3" count="1" selected="0">
            <x v="2"/>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3" count="1" selected="0">
            <x v="1"/>
          </reference>
        </references>
      </pivotArea>
    </chartFormat>
    <chartFormat chart="19" format="1" series="1">
      <pivotArea type="data" outline="0" fieldPosition="0">
        <references count="2">
          <reference field="4294967294" count="1" selected="0">
            <x v="0"/>
          </reference>
          <reference field="3" count="1" selected="0">
            <x v="2"/>
          </reference>
        </references>
      </pivotArea>
    </chartFormat>
    <chartFormat chart="19" format="2" series="1">
      <pivotArea type="data" outline="0" fieldPosition="0">
        <references count="1">
          <reference field="4294967294" count="1" selected="0">
            <x v="0"/>
          </reference>
        </references>
      </pivotArea>
    </chartFormat>
    <chartFormat chart="7" format="42" series="1">
      <pivotArea type="data" outline="0" fieldPosition="0">
        <references count="2">
          <reference field="4294967294" count="1" selected="0">
            <x v="0"/>
          </reference>
          <reference field="3" count="1" selected="0">
            <x v="1"/>
          </reference>
        </references>
      </pivotArea>
    </chartFormat>
    <chartFormat chart="7" format="43"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grCode" sourceName="CgrCode">
  <data>
    <tabular pivotCacheId="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S" sourceName="VS">
  <pivotTables>
    <pivotTable tabId="35" name="PivotTable9"/>
    <pivotTable tabId="35" name="PivotTable2"/>
    <pivotTable tabId="35" name="PivotTable3"/>
    <pivotTable tabId="35" name="PivotTable4"/>
  </pivotTables>
  <data>
    <tabular pivotCacheId="2">
      <items count="6">
        <i x="0" s="1"/>
        <i x="5" s="1" nd="1"/>
        <i x="4" s="1" nd="1"/>
        <i x="2" s="1" nd="1"/>
        <i x="3" s="1" nd="1"/>
        <i x="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grCode1" sourceName="CgrCode">
  <pivotTables>
    <pivotTable tabId="35" name="PivotTable4"/>
    <pivotTable tabId="35" name="PivotTable2"/>
    <pivotTable tabId="35" name="PivotTable3"/>
    <pivotTable tabId="35" name="PivotTable9"/>
  </pivotTables>
  <data>
    <tabular pivotCacheId="2">
      <items count="3">
        <i x="0" s="1"/>
        <i x="2" nd="1"/>
        <i x="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35" name="PivotTable9"/>
    <pivotTable tabId="35" name="PivotTable2"/>
    <pivotTable tabId="35" name="PivotTable3"/>
    <pivotTable tabId="35" name="PivotTable4"/>
  </pivotTables>
  <data>
    <tabular pivotCacheId="2">
      <items count="13">
        <i x="0" s="1"/>
        <i x="3" s="1" nd="1"/>
        <i x="9" s="1" nd="1"/>
        <i x="4" s="1" nd="1"/>
        <i x="12" s="1" nd="1"/>
        <i x="11" s="1" nd="1"/>
        <i x="8" s="1" nd="1"/>
        <i x="10" s="1" nd="1"/>
        <i x="2" s="1" nd="1"/>
        <i x="7" s="1" nd="1"/>
        <i x="5" s="1" nd="1"/>
        <i x="6" s="1" nd="1"/>
        <i x="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mplaint__Month" sourceName="Complaint _x000a_Month">
  <extLst>
    <x:ext xmlns:x15="http://schemas.microsoft.com/office/spreadsheetml/2010/11/main" uri="{2F2917AC-EB37-4324-AD4E-5DD8C200BD13}">
      <x15:tableSlicerCache tableId="1" column="3" crossFilter="none"/>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mplaint_type" sourceName="Complaint type">
  <extLst>
    <x:ext xmlns:x15="http://schemas.microsoft.com/office/spreadsheetml/2010/11/main" uri="{2F2917AC-EB37-4324-AD4E-5DD8C200BD13}">
      <x15:tableSlicerCache tableId="1" column="1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grCode2" sourceName="CgrCode">
  <extLst>
    <x:ext xmlns:x15="http://schemas.microsoft.com/office/spreadsheetml/2010/11/main" uri="{2F2917AC-EB37-4324-AD4E-5DD8C200BD13}">
      <x15:tableSlicerCache tableId="3" column="5" crossFilter="none"/>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 sourceName="Month">
  <extLst>
    <x:ext xmlns:x15="http://schemas.microsoft.com/office/spreadsheetml/2010/11/main" uri="{2F2917AC-EB37-4324-AD4E-5DD8C200BD13}">
      <x15:tableSlicerCache tableId="3" column="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extLst>
    <x:ext xmlns:x15="http://schemas.microsoft.com/office/spreadsheetml/2010/11/main" uri="{2F2917AC-EB37-4324-AD4E-5DD8C200BD13}">
      <x15:tableSlicerCache tableId="4"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Month3" sourceName="Month">
  <extLst>
    <x:ext xmlns:x15="http://schemas.microsoft.com/office/spreadsheetml/2010/11/main" uri="{2F2917AC-EB37-4324-AD4E-5DD8C200BD13}">
      <x15:tableSlicerCache tableId="10" column="1"/>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Month4" sourceName="Month">
  <extLst>
    <x:ext xmlns:x15="http://schemas.microsoft.com/office/spreadsheetml/2010/11/main" uri="{2F2917AC-EB37-4324-AD4E-5DD8C200BD13}">
      <x15:tableSlicerCache tableId="1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laint Type" cache="Slicer_CgrCode2" caption="Complaint Mode" columnCount="2" style="SlicerStyleDark2 2 2" rowHeight="777240"/>
  <slicer name="Month" cache="Slicer_Month" caption="Month" columnCount="5" style="SlicerStyleDark2 2" rowHeight="457200"/>
</slicers>
</file>

<file path=xl/slicers/slicer2.xml><?xml version="1.0" encoding="utf-8"?>
<slicers xmlns="http://schemas.microsoft.com/office/spreadsheetml/2009/9/main" xmlns:mc="http://schemas.openxmlformats.org/markup-compatibility/2006" xmlns:x="http://schemas.openxmlformats.org/spreadsheetml/2006/main" mc:Ignorable="x">
  <slicer name="Complaint _x000a_Month 1" cache="Slicer_Complaint__Month" caption="Complaint _x000a_Month" columnCount="6" style="SlicerStyleDark2 2" rowHeight="640080"/>
  <slicer name="Complaint type 1" cache="Slicer_Complaint_type" caption="Complaint type" columnCount="2" style="SlicerStyleDark2 2" rowHeight="914400"/>
</slicers>
</file>

<file path=xl/slicers/slicer3.xml><?xml version="1.0" encoding="utf-8"?>
<slicers xmlns="http://schemas.microsoft.com/office/spreadsheetml/2009/9/main" xmlns:mc="http://schemas.openxmlformats.org/markup-compatibility/2006" xmlns:x="http://schemas.openxmlformats.org/spreadsheetml/2006/main" mc:Ignorable="x">
  <slicer name="Reported by - VS " cache="Slicer_VS" caption="Reported by - VS " columnCount="4" style="SlicerStyleDark2" rowHeight="457200"/>
  <slicer name="CgrCode 2" cache="Slicer_CgrCode1" caption="Complaint Type" columnCount="2" style="SlicerStyleDark4" rowHeight="365760"/>
  <slicer name="Month 1" cache="Slicer_Month1" caption="Month" columnCount="6" style="SlicerStyleDark5" rowHeight="209550"/>
</slicers>
</file>

<file path=xl/slicers/slicer4.xml><?xml version="1.0" encoding="utf-8"?>
<slicers xmlns="http://schemas.microsoft.com/office/spreadsheetml/2009/9/main" xmlns:mc="http://schemas.openxmlformats.org/markup-compatibility/2006" xmlns:x="http://schemas.openxmlformats.org/spreadsheetml/2006/main" mc:Ignorable="x">
  <slicer name="Month 2" cache="Slicer_Month2" caption="Month" startItem="4" style="SlicerStyleDark2" rowHeight="225425"/>
</slicers>
</file>

<file path=xl/slicers/slicer5.xml><?xml version="1.0" encoding="utf-8"?>
<slicers xmlns="http://schemas.microsoft.com/office/spreadsheetml/2009/9/main" xmlns:mc="http://schemas.openxmlformats.org/markup-compatibility/2006" xmlns:x="http://schemas.openxmlformats.org/spreadsheetml/2006/main" mc:Ignorable="x">
  <slicer name="Month 3" cache="Slicer_Month3" caption="Month" rowHeight="225425"/>
  <slicer name="Month 4" cache="Slicer_Month4" caption="Month" startItem="4" rowHeight="225425"/>
</slicers>
</file>

<file path=xl/slicers/slicer6.xml><?xml version="1.0" encoding="utf-8"?>
<slicers xmlns="http://schemas.microsoft.com/office/spreadsheetml/2009/9/main" xmlns:mc="http://schemas.openxmlformats.org/markup-compatibility/2006" xmlns:x="http://schemas.openxmlformats.org/spreadsheetml/2006/main" mc:Ignorable="x">
  <slicer name="CgrCode" cache="Slicer_CgrCode" caption="Select Catagory" style="SlicerStyleDark2" rowHeight="457200"/>
  <slicer name="VS" cache="Slicer_VS" caption="VS" columnCount="4" style="SlicerStyleDark2" rowHeight="274320"/>
  <slicer name="CgrCode 1" cache="Slicer_CgrCode1" caption="CgrCode" style="SlicerStyleDark2" rowHeight="209550"/>
</slicers>
</file>

<file path=xl/tables/table1.xml><?xml version="1.0" encoding="utf-8"?>
<table xmlns="http://schemas.openxmlformats.org/spreadsheetml/2006/main" id="3" name="Table3" displayName="Table3" ref="A3:AV60" totalsRowShown="0" headerRowDxfId="518" dataDxfId="517" tableBorderDxfId="516">
  <autoFilter ref="A3:AV60"/>
  <sortState ref="A4:AW36">
    <sortCondition ref="B3:B36"/>
  </sortState>
  <tableColumns count="48">
    <tableColumn id="1" name="Sr._x000a_No." dataDxfId="515" totalsRowDxfId="514"/>
    <tableColumn id="2" name="COMPLAINT REPORT DATE " dataDxfId="513" totalsRowDxfId="512"/>
    <tableColumn id="4" name="Month" dataDxfId="511" totalsRowDxfId="510"/>
    <tableColumn id="5" name="CgrCode" dataDxfId="509" totalsRowDxfId="508"/>
    <tableColumn id="6" name="Code" dataDxfId="507" totalsRowDxfId="506"/>
    <tableColumn id="7" name="NOTIFICATION NO" dataDxfId="505" totalsRowDxfId="504" dataCellStyle="Hyperlink"/>
    <tableColumn id="8" name="PART NO" totalsRowDxfId="503"/>
    <tableColumn id="9" name="PART NAME" dataDxfId="502" totalsRowDxfId="501"/>
    <tableColumn id="10" name="Column1" dataDxfId="500" totalsRowDxfId="499"/>
    <tableColumn id="11" name="COMP. QTY" dataDxfId="498" totalsRowDxfId="497"/>
    <tableColumn id="12" name="Compaint Accepted / Not Accepted" dataDxfId="496" totalsRowDxfId="495"/>
    <tableColumn id="13" name="8D STATUS" dataDxfId="494" totalsRowDxfId="493"/>
    <tableColumn id="14" name="VENDOR" dataDxfId="492" totalsRowDxfId="491"/>
    <tableColumn id="15" name="COMPLAINT DESCRIPTION" dataDxfId="490" totalsRowDxfId="489"/>
    <tableColumn id="3" name="Complaint Qty" dataDxfId="488" totalsRowDxfId="487"/>
    <tableColumn id="16" name="VS" dataDxfId="486" totalsRowDxfId="485"/>
    <tableColumn id="17" name="COMPLAINT REPORT DATE 2" dataDxfId="484" totalsRowDxfId="483"/>
    <tableColumn id="21" name="D3 STATUS (2 Days)_x000a_Expected on" dataDxfId="482" totalsRowDxfId="481"/>
    <tableColumn id="22" name="D3 STATUS (2 Days)_x000a_received on" dataDxfId="480" totalsRowDxfId="479"/>
    <tableColumn id="27" name="D4 REPORT (14 Days up to D5)_x000a_EXPTD.ON" dataDxfId="478" totalsRowDxfId="477"/>
    <tableColumn id="28" name="D4 REPORT (14 Days up to D5)_x000a_Received on" dataDxfId="476" totalsRowDxfId="475"/>
    <tableColumn id="32" name="8D REPORT (60 Days) _x000a_Expected on" dataDxfId="474" totalsRowDxfId="473"/>
    <tableColumn id="33" name="8D REPORT (60 Days) _x000a_Received  on" dataDxfId="472" totalsRowDxfId="471"/>
    <tableColumn id="34" name="NO OF DAYS FOR CLOSING " dataDxfId="470" totalsRowDxfId="469"/>
    <tableColumn id="35" name="Column2" dataDxfId="468" totalsRowDxfId="467"/>
    <tableColumn id="37" name="8D availability_x000a_Y/N" dataDxfId="466" totalsRowDxfId="465"/>
    <tableColumn id="38" name="Stop sign" dataDxfId="464" totalsRowDxfId="463"/>
    <tableColumn id="39" name="Risk assessment" dataDxfId="462" totalsRowDxfId="461"/>
    <tableColumn id="40" name="Ishikawa" dataDxfId="460" totalsRowDxfId="459"/>
    <tableColumn id="41" name="Root cause validation" dataDxfId="458" totalsRowDxfId="457"/>
    <tableColumn id="42" name="updated W. Inst." dataDxfId="456" totalsRowDxfId="455"/>
    <tableColumn id="43" name="FMEA" dataDxfId="454" totalsRowDxfId="453"/>
    <tableColumn id="44" name="Control plan" dataDxfId="452" totalsRowDxfId="451"/>
    <tableColumn id="45" name="lessons learnt" dataDxfId="450" totalsRowDxfId="449"/>
    <tableColumn id="46" name="Effectiveness verification" dataDxfId="448" totalsRowDxfId="447"/>
    <tableColumn id="47" name="Actions closed" dataDxfId="446" totalsRowDxfId="445"/>
    <tableColumn id="48" name="Horiz. Dep. (other parts)" dataDxfId="444" totalsRowDxfId="443"/>
    <tableColumn id="49" name="Horiz. Depl. (other supply)" dataDxfId="442" totalsRowDxfId="441"/>
    <tableColumn id="50" name="8D with sign" dataDxfId="440" totalsRowDxfId="439"/>
    <tableColumn id="51" name="Actions overdue?" dataDxfId="438" totalsRowDxfId="437"/>
    <tableColumn id="53" name="Q2-Notification_x000a_Status (SAP)" dataDxfId="436" totalsRowDxfId="435"/>
    <tableColumn id="54" name="Complaint_x000a_reported  by." dataDxfId="434" totalsRowDxfId="433"/>
    <tableColumn id="55" name="Part type_x000a_FHMI/MAZE/HIBE" dataDxfId="432" totalsRowDxfId="431"/>
    <tableColumn id="57" name="8D_x000a_Is-condition_x000a_Score % _x000a_" dataDxfId="430" totalsRowDxfId="429"/>
    <tableColumn id="58" name="8D_x000a_ASSESMENT SCORE%" dataDxfId="428" totalsRowDxfId="427"/>
    <tableColumn id="59" name="IP Updation " dataDxfId="426" totalsRowDxfId="425"/>
    <tableColumn id="60" name="DTR_x000a_Status" dataDxfId="424" totalsRowDxfId="423"/>
    <tableColumn id="61" name="Complaint Repeat" dataDxfId="422" totalsRowDxfId="421"/>
  </tableColumns>
  <tableStyleInfo name="TableStyleMedium9" showFirstColumn="0" showLastColumn="0" showRowStripes="1" showColumnStripes="0"/>
</table>
</file>

<file path=xl/tables/table2.xml><?xml version="1.0" encoding="utf-8"?>
<table xmlns="http://schemas.openxmlformats.org/spreadsheetml/2006/main" id="1" name="Table1" displayName="Table1" ref="A4:R64" totalsRowShown="0" headerRowDxfId="412" dataDxfId="410" headerRowBorderDxfId="411" tableBorderDxfId="409">
  <autoFilter ref="A4:R64"/>
  <tableColumns count="18">
    <tableColumn id="1" name="Sl. No." dataDxfId="408"/>
    <tableColumn id="2" name="Complaint Description" dataDxfId="407">
      <calculatedColumnFormula>CONCATENATE("Q2_",'CUSTOMER SHOP AND INWARDING'!F4,"_",'CUSTOMER SHOP AND INWARDING'!G4,"_",'CUSTOMER SHOP AND INWARDING'!N4,"_M/s. ",'CUSTOMER SHOP AND INWARDING'!M4)</calculatedColumnFormula>
    </tableColumn>
    <tableColumn id="14" name="Complaint type" dataDxfId="406" dataCellStyle="Normal 7">
      <calculatedColumnFormula>'CUSTOMER SHOP AND INWARDING'!D4</calculatedColumnFormula>
    </tableColumn>
    <tableColumn id="3" name="Complaint _x000a_Month" dataDxfId="405">
      <calculatedColumnFormula>TEXT('CUSTOMER SHOP AND INWARDING'!B4,"mmm")</calculatedColumnFormula>
    </tableColumn>
    <tableColumn id="4" name="Raising Q2_x000a_notification " dataDxfId="404"/>
    <tableColumn id="5" name="Sorting Requirement" dataDxfId="403"/>
    <tableColumn id="6" name="Supplier communication " dataDxfId="402"/>
    <tableColumn id="7" name="Supplier visit /Defect confirmation " dataDxfId="401"/>
    <tableColumn id="8" name="8D Export &amp; Task " dataDxfId="400"/>
    <tableColumn id="9" name="Receipt of interim 8D report" dataDxfId="399"/>
    <tableColumn id="10" name="8D review &amp; Reply" dataDxfId="398"/>
    <tableColumn id="11" name="4I Check &amp; 8D Evaluation &amp; Closure" dataDxfId="397"/>
    <tableColumn id="17" name="Open QM Order" dataDxfId="396" dataCellStyle="Normal 7"/>
    <tableColumn id="15" name="Cost Collection (FCOEX)" dataDxfId="395" dataCellStyle="Normal 7"/>
    <tableColumn id="19" name="Cost Debit (FKBEL)" dataDxfId="394" dataCellStyle="Normal 7"/>
    <tableColumn id="18" name="Notification Technical Closed KKF2" dataDxfId="393" dataCellStyle="Normal 7"/>
    <tableColumn id="13" name="% Score" dataDxfId="392" dataCellStyle="Percent">
      <calculatedColumnFormula>(COUNTIF(Table1[[#This Row],[Raising Q2
notification ]:[4I Check &amp; 8D Evaluation &amp; Closure]],"Y"))/8</calculatedColumnFormula>
    </tableColumn>
    <tableColumn id="12" name="Additional_x000a_ Remarks" dataDxfId="391"/>
  </tableColumns>
  <tableStyleInfo name="TableStyleMedium2" showFirstColumn="0" showLastColumn="0" showRowStripes="1" showColumnStripes="0"/>
</table>
</file>

<file path=xl/tables/table3.xml><?xml version="1.0" encoding="utf-8"?>
<table xmlns="http://schemas.openxmlformats.org/spreadsheetml/2006/main" id="4" name="Table19" displayName="Table19" ref="B5:E17" totalsRowShown="0" headerRowDxfId="390" dataDxfId="388" headerRowBorderDxfId="389" tableBorderDxfId="387" totalsRowBorderDxfId="386">
  <autoFilter ref="B5:E17">
    <filterColumn colId="0">
      <filters>
        <filter val="Nov"/>
      </filters>
    </filterColumn>
  </autoFilter>
  <tableColumns count="4">
    <tableColumn id="1" name="Month" dataDxfId="385"/>
    <tableColumn id="2" name="Skip GRN" dataDxfId="384"/>
    <tableColumn id="3" name="GRN Inspected" dataDxfId="383"/>
    <tableColumn id="4" name="Total" dataDxfId="382">
      <calculatedColumnFormula>C6+D6</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10" name="Table20" displayName="Table20" ref="G5:K17" totalsRowShown="0" headerRowDxfId="381" dataDxfId="379" headerRowBorderDxfId="380" tableBorderDxfId="378" totalsRowBorderDxfId="377">
  <autoFilter ref="G5:K17"/>
  <tableColumns count="5">
    <tableColumn id="1" name="Month" dataDxfId="376"/>
    <tableColumn id="2" name="Avg GRN cleared under skip per day" dataDxfId="375"/>
    <tableColumn id="3" name="Avg GRN cleared per day " dataDxfId="374"/>
    <tableColumn id="4" name="Avrage lead time - in hours" dataDxfId="373"/>
    <tableColumn id="5" name="Skip rate (Without considering HT lots)" dataDxfId="372"/>
  </tableColumns>
  <tableStyleInfo name="TableStyleMedium9" showFirstColumn="0" showLastColumn="0" showRowStripes="1" showColumnStripes="0"/>
</table>
</file>

<file path=xl/tables/table5.xml><?xml version="1.0" encoding="utf-8"?>
<table xmlns="http://schemas.openxmlformats.org/spreadsheetml/2006/main" id="11" name="Table21" displayName="Table21" ref="M5:Q17" totalsRowShown="0" headerRowDxfId="371" dataDxfId="369" headerRowBorderDxfId="370" tableBorderDxfId="368" totalsRowBorderDxfId="367">
  <autoFilter ref="M5:Q17"/>
  <tableColumns count="5">
    <tableColumn id="1" name="Month" dataDxfId="366"/>
    <tableColumn id="2" name="Working days" dataDxfId="365"/>
    <tableColumn id="3" name="Avg lead time - 1 shifts" dataDxfId="364"/>
    <tableColumn id="4" name="HT Lots-Total received" dataDxfId="363"/>
    <tableColumn id="5" name="Avg GRN booked per day" dataDxfId="362"/>
  </tableColumns>
  <tableStyleInfo name="TableStyleMedium2" showFirstColumn="0" showLastColumn="0" showRowStripes="1" showColumnStripes="0"/>
</table>
</file>

<file path=xl/tables/table6.xml><?xml version="1.0" encoding="utf-8"?>
<table xmlns="http://schemas.openxmlformats.org/spreadsheetml/2006/main" id="2" name="Table13" displayName="Table13" ref="B2:U63" totalsRowShown="0" headerRowDxfId="119" dataDxfId="117" headerRowBorderDxfId="118" tableBorderDxfId="116">
  <autoFilter ref="B2:U63"/>
  <tableColumns count="20">
    <tableColumn id="1" name="Created On" dataDxfId="115"/>
    <tableColumn id="2" name="Completion by date" dataDxfId="114"/>
    <tableColumn id="3" name="Plant for material"/>
    <tableColumn id="4" name="Notification"/>
    <tableColumn id="5" name="Material Document"/>
    <tableColumn id="6" name="Notification type"/>
    <tableColumn id="7" name="Material"/>
    <tableColumn id="8" name="Vendor"/>
    <tableColumn id="9" name="Vendor name"/>
    <tableColumn id="10" name="Material Text"/>
    <tableColumn id="11" name="Description"/>
    <tableColumn id="12" name="Created By"/>
    <tableColumn id="13" name="Code group"/>
    <tableColumn id="14" name="Ref. quantity" dataDxfId="113"/>
    <tableColumn id="15" name="Complaint quantity" dataDxfId="112"/>
    <tableColumn id="16" name="Return delivery qty" dataDxfId="111"/>
    <tableColumn id="17" name="Defective (internal)" dataDxfId="110"/>
    <tableColumn id="18" name="System status"/>
    <tableColumn id="19" name="Notification date" dataDxfId="109"/>
    <tableColumn id="20" name="Purch. Organiz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image" Target="../media/image2.png"/><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rinterSettings" Target="../printerSettings/printerSettings4.bin"/><Relationship Id="rId4" Type="http://schemas.openxmlformats.org/officeDocument/2006/relationships/pivotTable" Target="../pivotTables/pivotTable4.xml"/><Relationship Id="rId9" Type="http://schemas.microsoft.com/office/2007/relationships/slicer" Target="../slicers/slicer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microsoft.com/office/2007/relationships/slicer" Target="../slicers/slicer5.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pivotTable" Target="../pivotTables/pivotTable7.xml"/><Relationship Id="rId7" Type="http://schemas.openxmlformats.org/officeDocument/2006/relationships/printerSettings" Target="../printerSettings/printerSettings10.bin"/><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9.bin"/><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microsoft.com/office/2007/relationships/slicer" Target="../slicers/slicer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0.xml"/><Relationship Id="rId1" Type="http://schemas.openxmlformats.org/officeDocument/2006/relationships/printerSettings" Target="../printerSettings/printerSettings1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8" Type="http://schemas.openxmlformats.org/officeDocument/2006/relationships/hyperlink" Target="mailto:Hariharan.a@in.bosch.com" TargetMode="External"/><Relationship Id="rId13" Type="http://schemas.openxmlformats.org/officeDocument/2006/relationships/hyperlink" Target="mailto:khairnarvr@gmail.com" TargetMode="External"/><Relationship Id="rId3" Type="http://schemas.openxmlformats.org/officeDocument/2006/relationships/hyperlink" Target="mailto:Kishore.KumarRP@in.bosch.com" TargetMode="External"/><Relationship Id="rId7" Type="http://schemas.openxmlformats.org/officeDocument/2006/relationships/hyperlink" Target="mailto:external.Dipesh.Kotwal@bcn.bosch.com" TargetMode="External"/><Relationship Id="rId12" Type="http://schemas.openxmlformats.org/officeDocument/2006/relationships/hyperlink" Target="mailto:dip07kotwal@gmail.com" TargetMode="External"/><Relationship Id="rId17" Type="http://schemas.openxmlformats.org/officeDocument/2006/relationships/printerSettings" Target="../printerSettings/printerSettings14.bin"/><Relationship Id="rId2" Type="http://schemas.openxmlformats.org/officeDocument/2006/relationships/hyperlink" Target="mailto:Harshad.Kulkarni@in.bosch.com" TargetMode="External"/><Relationship Id="rId16" Type="http://schemas.openxmlformats.org/officeDocument/2006/relationships/hyperlink" Target="mailto:PATTEWAR.AR@in.bosch.com" TargetMode="External"/><Relationship Id="rId1" Type="http://schemas.openxmlformats.org/officeDocument/2006/relationships/hyperlink" Target="mailto:ashok.dhongade@in.bosch.com" TargetMode="External"/><Relationship Id="rId6" Type="http://schemas.openxmlformats.org/officeDocument/2006/relationships/hyperlink" Target="mailto:external.Mallikarjun.Desai@in.bosch.com" TargetMode="External"/><Relationship Id="rId11" Type="http://schemas.openxmlformats.org/officeDocument/2006/relationships/hyperlink" Target="mailto:bhushanmadake123@gmail.com" TargetMode="External"/><Relationship Id="rId5" Type="http://schemas.openxmlformats.org/officeDocument/2006/relationships/hyperlink" Target="mailto:PATTEWAR.AR@in.bosch.com" TargetMode="External"/><Relationship Id="rId15" Type="http://schemas.openxmlformats.org/officeDocument/2006/relationships/hyperlink" Target="mailto:PATTEWAR.AR@in.bosch.com" TargetMode="External"/><Relationship Id="rId10" Type="http://schemas.openxmlformats.org/officeDocument/2006/relationships/hyperlink" Target="mailto:pranavkolhe.pk@gmail.com" TargetMode="External"/><Relationship Id="rId4" Type="http://schemas.openxmlformats.org/officeDocument/2006/relationships/hyperlink" Target="mailto:VR.Khairnar@in.bosch.com" TargetMode="External"/><Relationship Id="rId9" Type="http://schemas.openxmlformats.org/officeDocument/2006/relationships/hyperlink" Target="mailto:fixed-term.PranavYadav.Kolhe@in.bosch.com" TargetMode="External"/><Relationship Id="rId14" Type="http://schemas.openxmlformats.org/officeDocument/2006/relationships/hyperlink" Target="mailto:PATTEWAR.AR@in.bosch.com"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6" tint="-0.249977111117893"/>
    <pageSetUpPr fitToPage="1"/>
  </sheetPr>
  <dimension ref="A1:AW62"/>
  <sheetViews>
    <sheetView zoomScale="40" zoomScaleNormal="40" workbookViewId="0">
      <pane xSplit="7" ySplit="3" topLeftCell="H4" activePane="bottomRight" state="frozen"/>
      <selection pane="topRight" activeCell="H1" sqref="H1"/>
      <selection pane="bottomLeft" activeCell="A4" sqref="A4"/>
      <selection pane="bottomRight" activeCell="AZ50" sqref="AZ50"/>
    </sheetView>
  </sheetViews>
  <sheetFormatPr defaultColWidth="9.140625" defaultRowHeight="21"/>
  <cols>
    <col min="1" max="1" width="9.140625" style="268"/>
    <col min="2" max="2" width="39.140625" style="421" bestFit="1" customWidth="1"/>
    <col min="3" max="3" width="14.28515625" style="269" customWidth="1"/>
    <col min="4" max="4" width="22.5703125" style="268" customWidth="1"/>
    <col min="5" max="5" width="10.28515625" style="215" customWidth="1"/>
    <col min="6" max="6" width="33.140625" style="362" customWidth="1"/>
    <col min="7" max="7" width="26.28515625" style="268" customWidth="1"/>
    <col min="8" max="8" width="51.28515625" style="363" bestFit="1" customWidth="1"/>
    <col min="9" max="9" width="25.5703125" style="4" hidden="1" customWidth="1"/>
    <col min="10" max="10" width="20.85546875" style="12" hidden="1" customWidth="1"/>
    <col min="11" max="11" width="22.28515625" style="9" hidden="1" customWidth="1"/>
    <col min="12" max="12" width="26.28515625" style="11" hidden="1" customWidth="1"/>
    <col min="13" max="13" width="51.42578125" style="363" customWidth="1"/>
    <col min="14" max="14" width="64" style="348" bestFit="1" customWidth="1"/>
    <col min="15" max="15" width="18" style="351" customWidth="1"/>
    <col min="16" max="16" width="25.7109375" style="353" customWidth="1"/>
    <col min="17" max="17" width="25.7109375" style="355" customWidth="1"/>
    <col min="18" max="18" width="25.7109375" style="353" customWidth="1"/>
    <col min="19" max="22" width="25.7109375" style="349" customWidth="1"/>
    <col min="23" max="23" width="8.85546875" style="8" hidden="1" customWidth="1"/>
    <col min="24" max="24" width="2.85546875" style="10" hidden="1" customWidth="1"/>
    <col min="25" max="25" width="12.28515625" style="5" hidden="1" customWidth="1"/>
    <col min="26" max="39" width="17.7109375" style="5" hidden="1" customWidth="1"/>
    <col min="40" max="40" width="17.7109375" style="2" hidden="1" customWidth="1"/>
    <col min="41" max="41" width="52" style="4" customWidth="1"/>
    <col min="42" max="42" width="24.7109375" style="4" hidden="1" customWidth="1"/>
    <col min="43" max="43" width="17.7109375" style="4" hidden="1" customWidth="1"/>
    <col min="44" max="44" width="17.7109375" style="4" customWidth="1"/>
    <col min="45" max="45" width="24.7109375" style="4" customWidth="1"/>
    <col min="46" max="46" width="15.7109375" style="7" hidden="1" customWidth="1"/>
    <col min="47" max="47" width="33.7109375" style="3" hidden="1" customWidth="1"/>
    <col min="48" max="48" width="64.140625" style="4" hidden="1" customWidth="1"/>
    <col min="49" max="49" width="18.7109375" style="4" customWidth="1"/>
    <col min="50" max="16384" width="9.140625" style="4"/>
  </cols>
  <sheetData>
    <row r="1" spans="1:49" ht="47.45" customHeight="1">
      <c r="A1" s="472" t="s">
        <v>25</v>
      </c>
      <c r="B1" s="472"/>
      <c r="C1" s="472"/>
      <c r="D1" s="472"/>
      <c r="E1" s="473"/>
      <c r="F1" s="484" t="s">
        <v>592</v>
      </c>
      <c r="G1" s="485"/>
      <c r="H1" s="485"/>
      <c r="I1" s="485"/>
      <c r="J1" s="485"/>
      <c r="K1" s="485"/>
      <c r="L1" s="485"/>
      <c r="M1" s="485"/>
      <c r="N1" s="486"/>
      <c r="O1" s="485"/>
      <c r="P1" s="485"/>
      <c r="Q1" s="485"/>
      <c r="R1" s="485"/>
      <c r="S1" s="485"/>
      <c r="T1" s="487"/>
      <c r="U1" s="492" t="s">
        <v>20</v>
      </c>
      <c r="V1" s="493"/>
      <c r="W1" s="494"/>
      <c r="X1" s="494"/>
      <c r="Y1" s="494"/>
      <c r="Z1" s="494"/>
      <c r="AA1" s="494"/>
      <c r="AB1" s="494"/>
      <c r="AC1" s="494"/>
      <c r="AD1" s="494"/>
      <c r="AE1" s="494"/>
      <c r="AF1" s="494"/>
      <c r="AG1" s="494"/>
      <c r="AH1" s="494"/>
      <c r="AI1" s="494"/>
      <c r="AJ1" s="494"/>
      <c r="AK1" s="494"/>
      <c r="AL1" s="494"/>
      <c r="AM1" s="494"/>
      <c r="AN1" s="495"/>
      <c r="AO1" s="478"/>
      <c r="AP1" s="478"/>
      <c r="AQ1" s="479"/>
      <c r="AR1" s="474" t="s">
        <v>26</v>
      </c>
      <c r="AS1" s="476">
        <f ca="1">NOW()</f>
        <v>44275.651042013887</v>
      </c>
      <c r="AT1" s="139"/>
      <c r="AU1" s="482"/>
      <c r="AV1" s="13"/>
    </row>
    <row r="2" spans="1:49" ht="305.45" customHeight="1" thickBot="1">
      <c r="A2" s="472"/>
      <c r="B2" s="472"/>
      <c r="C2" s="472"/>
      <c r="D2" s="472"/>
      <c r="E2" s="473"/>
      <c r="F2" s="488"/>
      <c r="G2" s="489"/>
      <c r="H2" s="489"/>
      <c r="I2" s="489"/>
      <c r="J2" s="489"/>
      <c r="K2" s="489"/>
      <c r="L2" s="489"/>
      <c r="M2" s="489"/>
      <c r="N2" s="490"/>
      <c r="O2" s="489"/>
      <c r="P2" s="489"/>
      <c r="Q2" s="489"/>
      <c r="R2" s="489"/>
      <c r="S2" s="489"/>
      <c r="T2" s="491"/>
      <c r="U2" s="496"/>
      <c r="V2" s="497"/>
      <c r="W2" s="498"/>
      <c r="X2" s="498"/>
      <c r="Y2" s="498"/>
      <c r="Z2" s="498"/>
      <c r="AA2" s="498"/>
      <c r="AB2" s="498"/>
      <c r="AC2" s="498"/>
      <c r="AD2" s="498"/>
      <c r="AE2" s="498"/>
      <c r="AF2" s="498"/>
      <c r="AG2" s="498"/>
      <c r="AH2" s="498"/>
      <c r="AI2" s="498"/>
      <c r="AJ2" s="498"/>
      <c r="AK2" s="498"/>
      <c r="AL2" s="498"/>
      <c r="AM2" s="498"/>
      <c r="AN2" s="499"/>
      <c r="AO2" s="480"/>
      <c r="AP2" s="480"/>
      <c r="AQ2" s="481"/>
      <c r="AR2" s="475"/>
      <c r="AS2" s="477"/>
      <c r="AT2" s="140"/>
      <c r="AU2" s="483"/>
      <c r="AV2" s="14"/>
    </row>
    <row r="3" spans="1:49" s="201" customFormat="1" ht="111.2" customHeight="1">
      <c r="A3" s="202" t="s">
        <v>103</v>
      </c>
      <c r="B3" s="418" t="s">
        <v>17</v>
      </c>
      <c r="C3" s="203" t="s">
        <v>95</v>
      </c>
      <c r="D3" s="204" t="s">
        <v>23</v>
      </c>
      <c r="E3" s="204" t="s">
        <v>24</v>
      </c>
      <c r="F3" s="361" t="s">
        <v>75</v>
      </c>
      <c r="G3" s="199" t="s">
        <v>13</v>
      </c>
      <c r="H3" s="350" t="s">
        <v>14</v>
      </c>
      <c r="I3" s="199" t="s">
        <v>332</v>
      </c>
      <c r="J3" s="199" t="s">
        <v>19</v>
      </c>
      <c r="K3" s="205" t="s">
        <v>43</v>
      </c>
      <c r="L3" s="199" t="s">
        <v>12</v>
      </c>
      <c r="M3" s="350" t="s">
        <v>15</v>
      </c>
      <c r="N3" s="347" t="s">
        <v>16</v>
      </c>
      <c r="O3" s="350" t="s">
        <v>335</v>
      </c>
      <c r="P3" s="350" t="s">
        <v>52</v>
      </c>
      <c r="Q3" s="352" t="s">
        <v>132</v>
      </c>
      <c r="R3" s="354" t="s">
        <v>135</v>
      </c>
      <c r="S3" s="356" t="s">
        <v>136</v>
      </c>
      <c r="T3" s="354" t="s">
        <v>137</v>
      </c>
      <c r="U3" s="356" t="s">
        <v>138</v>
      </c>
      <c r="V3" s="354" t="s">
        <v>133</v>
      </c>
      <c r="W3" s="354" t="s">
        <v>134</v>
      </c>
      <c r="X3" s="199" t="s">
        <v>18</v>
      </c>
      <c r="Y3" s="199" t="s">
        <v>343</v>
      </c>
      <c r="Z3" s="200" t="s">
        <v>46</v>
      </c>
      <c r="AA3" s="204" t="s">
        <v>1</v>
      </c>
      <c r="AB3" s="204" t="s">
        <v>37</v>
      </c>
      <c r="AC3" s="204" t="s">
        <v>2</v>
      </c>
      <c r="AD3" s="204" t="s">
        <v>3</v>
      </c>
      <c r="AE3" s="204" t="s">
        <v>4</v>
      </c>
      <c r="AF3" s="204" t="s">
        <v>5</v>
      </c>
      <c r="AG3" s="204" t="s">
        <v>6</v>
      </c>
      <c r="AH3" s="204" t="s">
        <v>7</v>
      </c>
      <c r="AI3" s="204" t="s">
        <v>21</v>
      </c>
      <c r="AJ3" s="204" t="s">
        <v>8</v>
      </c>
      <c r="AK3" s="204" t="s">
        <v>9</v>
      </c>
      <c r="AL3" s="204" t="s">
        <v>38</v>
      </c>
      <c r="AM3" s="204" t="s">
        <v>10</v>
      </c>
      <c r="AN3" s="204" t="s">
        <v>11</v>
      </c>
      <c r="AO3" s="206" t="s">
        <v>93</v>
      </c>
      <c r="AP3" s="206" t="s">
        <v>334</v>
      </c>
      <c r="AQ3" s="206" t="s">
        <v>53</v>
      </c>
      <c r="AR3" s="206" t="s">
        <v>50</v>
      </c>
      <c r="AS3" s="206" t="s">
        <v>51</v>
      </c>
      <c r="AT3" s="206" t="s">
        <v>27</v>
      </c>
      <c r="AU3" s="199" t="s">
        <v>44</v>
      </c>
      <c r="AV3" s="207" t="s">
        <v>28</v>
      </c>
      <c r="AW3" s="208" t="s">
        <v>42</v>
      </c>
    </row>
    <row r="4" spans="1:49" s="215" customFormat="1" ht="35.1" customHeight="1">
      <c r="A4" s="194">
        <v>1</v>
      </c>
      <c r="B4" s="419">
        <v>43467</v>
      </c>
      <c r="C4" s="66" t="str">
        <f t="shared" ref="C4" si="0">TEXT(B4,"mmm")</f>
        <v>Jan</v>
      </c>
      <c r="D4" s="66" t="s">
        <v>64</v>
      </c>
      <c r="E4" s="66" t="s">
        <v>333</v>
      </c>
      <c r="F4" s="365">
        <v>200000155818</v>
      </c>
      <c r="G4" s="66" t="s">
        <v>409</v>
      </c>
      <c r="H4" s="66" t="s">
        <v>249</v>
      </c>
      <c r="I4" s="66" t="s">
        <v>94</v>
      </c>
      <c r="J4" s="68">
        <v>1</v>
      </c>
      <c r="K4" s="67" t="s">
        <v>71</v>
      </c>
      <c r="L4" s="66" t="s">
        <v>139</v>
      </c>
      <c r="M4" s="220" t="s">
        <v>222</v>
      </c>
      <c r="N4" s="66" t="s">
        <v>272</v>
      </c>
      <c r="O4" s="66">
        <v>1</v>
      </c>
      <c r="P4" s="66" t="s">
        <v>92</v>
      </c>
      <c r="Q4" s="364">
        <v>43467</v>
      </c>
      <c r="R4" s="209">
        <f>Table3[[#This Row],[COMPLAINT REPORT DATE 2]]+2</f>
        <v>43469</v>
      </c>
      <c r="S4" s="210">
        <f>Table3[[#This Row],[D3 STATUS (2 Days)
Expected on]]</f>
        <v>43469</v>
      </c>
      <c r="T4" s="209">
        <f t="shared" ref="T4" si="1">Q4+14</f>
        <v>43481</v>
      </c>
      <c r="U4" s="210">
        <f>Table3[[#This Row],[D4 REPORT (14 Days up to D5)
EXPTD.ON]]</f>
        <v>43481</v>
      </c>
      <c r="V4" s="209">
        <f t="shared" ref="V4" si="2">Q4+60</f>
        <v>43527</v>
      </c>
      <c r="W4" s="360"/>
      <c r="X4" s="197"/>
      <c r="Y4" s="197"/>
      <c r="Z4" s="197" t="s">
        <v>47</v>
      </c>
      <c r="AA4" s="197"/>
      <c r="AB4" s="197"/>
      <c r="AC4" s="197"/>
      <c r="AD4" s="197"/>
      <c r="AE4" s="197"/>
      <c r="AF4" s="197"/>
      <c r="AG4" s="197"/>
      <c r="AH4" s="197"/>
      <c r="AI4" s="197"/>
      <c r="AJ4" s="197"/>
      <c r="AK4" s="197"/>
      <c r="AL4" s="197"/>
      <c r="AM4" s="197"/>
      <c r="AN4" s="197"/>
      <c r="AO4" s="66" t="s">
        <v>161</v>
      </c>
      <c r="AP4" s="211"/>
      <c r="AQ4" s="197"/>
      <c r="AR4" s="197"/>
      <c r="AS4" s="197">
        <v>70</v>
      </c>
      <c r="AT4" s="272" t="s">
        <v>47</v>
      </c>
      <c r="AU4" s="197"/>
      <c r="AV4" s="213" t="s">
        <v>48</v>
      </c>
      <c r="AW4" s="214"/>
    </row>
    <row r="5" spans="1:49" s="215" customFormat="1" ht="35.1" customHeight="1">
      <c r="A5" s="194"/>
      <c r="B5" s="419"/>
      <c r="C5" s="66"/>
      <c r="D5" s="66"/>
      <c r="E5" s="66"/>
      <c r="F5" s="365"/>
      <c r="G5" s="66"/>
      <c r="H5" s="66"/>
      <c r="I5" s="66"/>
      <c r="J5" s="68"/>
      <c r="K5" s="67"/>
      <c r="L5" s="66"/>
      <c r="M5" s="220"/>
      <c r="N5" s="66"/>
      <c r="O5" s="68"/>
      <c r="P5" s="66"/>
      <c r="Q5" s="364"/>
      <c r="R5" s="209"/>
      <c r="S5" s="210"/>
      <c r="T5" s="209"/>
      <c r="U5" s="210"/>
      <c r="V5" s="209"/>
      <c r="W5" s="270"/>
      <c r="X5" s="197"/>
      <c r="Y5" s="197"/>
      <c r="Z5" s="197"/>
      <c r="AA5" s="197"/>
      <c r="AB5" s="197"/>
      <c r="AC5" s="197"/>
      <c r="AD5" s="197"/>
      <c r="AE5" s="197"/>
      <c r="AF5" s="197"/>
      <c r="AG5" s="197"/>
      <c r="AH5" s="197"/>
      <c r="AI5" s="197"/>
      <c r="AJ5" s="197"/>
      <c r="AK5" s="197"/>
      <c r="AL5" s="197"/>
      <c r="AM5" s="197"/>
      <c r="AN5" s="197"/>
      <c r="AO5" s="66"/>
      <c r="AP5" s="211"/>
      <c r="AQ5" s="197"/>
      <c r="AR5" s="197"/>
      <c r="AS5" s="197"/>
      <c r="AT5" s="272" t="s">
        <v>47</v>
      </c>
      <c r="AU5" s="197"/>
      <c r="AV5" s="213" t="s">
        <v>48</v>
      </c>
      <c r="AW5" s="216"/>
    </row>
    <row r="6" spans="1:49" s="217" customFormat="1" ht="35.1" customHeight="1">
      <c r="A6" s="194"/>
      <c r="B6" s="419"/>
      <c r="C6" s="66"/>
      <c r="D6" s="66"/>
      <c r="E6" s="66"/>
      <c r="F6" s="365"/>
      <c r="G6" s="66"/>
      <c r="H6" s="66"/>
      <c r="I6" s="66"/>
      <c r="J6" s="68"/>
      <c r="K6" s="67"/>
      <c r="L6" s="66"/>
      <c r="M6" s="220"/>
      <c r="N6" s="66"/>
      <c r="O6" s="68"/>
      <c r="P6" s="66"/>
      <c r="Q6" s="364"/>
      <c r="R6" s="209"/>
      <c r="S6" s="210"/>
      <c r="T6" s="209"/>
      <c r="U6" s="210"/>
      <c r="V6" s="209"/>
      <c r="W6" s="270"/>
      <c r="X6" s="197"/>
      <c r="Y6" s="197"/>
      <c r="Z6" s="197"/>
      <c r="AA6" s="197"/>
      <c r="AB6" s="197"/>
      <c r="AC6" s="197"/>
      <c r="AD6" s="197"/>
      <c r="AE6" s="197"/>
      <c r="AF6" s="197"/>
      <c r="AG6" s="197"/>
      <c r="AH6" s="197"/>
      <c r="AI6" s="197"/>
      <c r="AJ6" s="197"/>
      <c r="AK6" s="197"/>
      <c r="AL6" s="197"/>
      <c r="AM6" s="197"/>
      <c r="AN6" s="197"/>
      <c r="AO6" s="66"/>
      <c r="AP6" s="211"/>
      <c r="AQ6" s="197"/>
      <c r="AR6" s="197"/>
      <c r="AS6" s="197"/>
      <c r="AT6" s="272" t="s">
        <v>47</v>
      </c>
      <c r="AU6" s="197"/>
      <c r="AV6" s="213" t="s">
        <v>48</v>
      </c>
      <c r="AW6" s="214"/>
    </row>
    <row r="7" spans="1:49" s="217" customFormat="1" ht="35.1" customHeight="1">
      <c r="A7" s="194"/>
      <c r="B7" s="419"/>
      <c r="C7" s="66"/>
      <c r="D7" s="66"/>
      <c r="E7" s="66"/>
      <c r="F7" s="365"/>
      <c r="G7" s="66"/>
      <c r="H7" s="66"/>
      <c r="I7" s="66"/>
      <c r="J7" s="68"/>
      <c r="K7" s="67"/>
      <c r="L7" s="66"/>
      <c r="M7" s="220"/>
      <c r="N7" s="66"/>
      <c r="O7" s="68"/>
      <c r="P7" s="66"/>
      <c r="Q7" s="364"/>
      <c r="R7" s="209"/>
      <c r="S7" s="210"/>
      <c r="T7" s="209"/>
      <c r="U7" s="210"/>
      <c r="V7" s="209"/>
      <c r="W7" s="197"/>
      <c r="X7" s="197"/>
      <c r="Y7" s="197"/>
      <c r="Z7" s="197"/>
      <c r="AA7" s="197"/>
      <c r="AB7" s="197"/>
      <c r="AC7" s="197"/>
      <c r="AD7" s="197"/>
      <c r="AE7" s="197"/>
      <c r="AF7" s="197"/>
      <c r="AG7" s="197"/>
      <c r="AH7" s="197"/>
      <c r="AI7" s="197"/>
      <c r="AJ7" s="197"/>
      <c r="AK7" s="197"/>
      <c r="AL7" s="197"/>
      <c r="AM7" s="197"/>
      <c r="AN7" s="197"/>
      <c r="AO7" s="66"/>
      <c r="AP7" s="211"/>
      <c r="AQ7" s="197"/>
      <c r="AR7" s="197"/>
      <c r="AS7" s="197"/>
      <c r="AT7" s="212" t="s">
        <v>39</v>
      </c>
      <c r="AU7" s="197"/>
      <c r="AV7" s="213" t="s">
        <v>48</v>
      </c>
      <c r="AW7" s="218"/>
    </row>
    <row r="8" spans="1:49" s="217" customFormat="1" ht="35.1" customHeight="1">
      <c r="A8" s="194"/>
      <c r="B8" s="419"/>
      <c r="C8" s="66"/>
      <c r="D8" s="66"/>
      <c r="E8" s="66"/>
      <c r="F8" s="365"/>
      <c r="G8" s="66"/>
      <c r="H8" s="66"/>
      <c r="I8" s="66"/>
      <c r="J8" s="68"/>
      <c r="K8" s="67"/>
      <c r="L8" s="66"/>
      <c r="M8" s="220"/>
      <c r="N8" s="66"/>
      <c r="O8" s="68"/>
      <c r="P8" s="66"/>
      <c r="Q8" s="364"/>
      <c r="R8" s="209"/>
      <c r="S8" s="210"/>
      <c r="T8" s="209"/>
      <c r="U8" s="210"/>
      <c r="V8" s="209"/>
      <c r="W8" s="210"/>
      <c r="X8" s="197"/>
      <c r="Y8" s="197"/>
      <c r="Z8" s="197"/>
      <c r="AA8" s="197"/>
      <c r="AB8" s="197"/>
      <c r="AC8" s="197"/>
      <c r="AD8" s="197"/>
      <c r="AE8" s="197"/>
      <c r="AF8" s="197"/>
      <c r="AG8" s="197"/>
      <c r="AH8" s="197"/>
      <c r="AI8" s="197"/>
      <c r="AJ8" s="197"/>
      <c r="AK8" s="197"/>
      <c r="AL8" s="197"/>
      <c r="AM8" s="197"/>
      <c r="AN8" s="197"/>
      <c r="AO8" s="66"/>
      <c r="AP8" s="211"/>
      <c r="AQ8" s="197"/>
      <c r="AR8" s="197"/>
      <c r="AS8" s="197"/>
      <c r="AT8" s="272" t="s">
        <v>47</v>
      </c>
      <c r="AU8" s="197"/>
      <c r="AV8" s="213" t="s">
        <v>48</v>
      </c>
      <c r="AW8" s="218"/>
    </row>
    <row r="9" spans="1:49" s="217" customFormat="1" ht="35.1" customHeight="1">
      <c r="A9" s="194"/>
      <c r="B9" s="419"/>
      <c r="C9" s="66"/>
      <c r="D9" s="66"/>
      <c r="E9" s="66"/>
      <c r="F9" s="365"/>
      <c r="G9" s="66"/>
      <c r="H9" s="66"/>
      <c r="I9" s="66"/>
      <c r="J9" s="68"/>
      <c r="K9" s="67"/>
      <c r="L9" s="66"/>
      <c r="M9" s="220"/>
      <c r="N9" s="66"/>
      <c r="O9" s="66"/>
      <c r="P9" s="66"/>
      <c r="Q9" s="364"/>
      <c r="R9" s="209"/>
      <c r="S9" s="210"/>
      <c r="T9" s="209"/>
      <c r="U9" s="210"/>
      <c r="V9" s="209"/>
      <c r="W9" s="197"/>
      <c r="X9" s="197"/>
      <c r="Y9" s="197"/>
      <c r="Z9" s="197"/>
      <c r="AA9" s="197"/>
      <c r="AB9" s="197"/>
      <c r="AC9" s="197"/>
      <c r="AD9" s="197"/>
      <c r="AE9" s="197"/>
      <c r="AF9" s="197"/>
      <c r="AG9" s="197"/>
      <c r="AH9" s="197"/>
      <c r="AI9" s="197"/>
      <c r="AJ9" s="197"/>
      <c r="AK9" s="197"/>
      <c r="AL9" s="197"/>
      <c r="AM9" s="197"/>
      <c r="AN9" s="197"/>
      <c r="AO9" s="66"/>
      <c r="AP9" s="211"/>
      <c r="AQ9" s="197"/>
      <c r="AR9" s="197"/>
      <c r="AS9" s="197"/>
      <c r="AT9" s="212" t="s">
        <v>39</v>
      </c>
      <c r="AU9" s="197"/>
      <c r="AV9" s="213" t="s">
        <v>48</v>
      </c>
      <c r="AW9" s="218"/>
    </row>
    <row r="10" spans="1:49" s="217" customFormat="1" ht="35.1" customHeight="1">
      <c r="A10" s="194"/>
      <c r="B10" s="419"/>
      <c r="C10" s="66"/>
      <c r="D10" s="66"/>
      <c r="E10" s="66"/>
      <c r="F10" s="365"/>
      <c r="G10" s="66"/>
      <c r="H10" s="66"/>
      <c r="I10" s="66"/>
      <c r="J10" s="68"/>
      <c r="K10" s="67"/>
      <c r="L10" s="66"/>
      <c r="M10" s="220"/>
      <c r="N10" s="66"/>
      <c r="O10" s="66"/>
      <c r="P10" s="66"/>
      <c r="Q10" s="364"/>
      <c r="R10" s="209"/>
      <c r="S10" s="210"/>
      <c r="T10" s="209"/>
      <c r="U10" s="210"/>
      <c r="V10" s="209"/>
      <c r="W10" s="357"/>
      <c r="X10" s="197"/>
      <c r="Y10" s="197"/>
      <c r="Z10" s="197"/>
      <c r="AA10" s="197"/>
      <c r="AB10" s="197"/>
      <c r="AC10" s="197"/>
      <c r="AD10" s="197"/>
      <c r="AE10" s="197"/>
      <c r="AF10" s="197"/>
      <c r="AG10" s="197"/>
      <c r="AH10" s="197"/>
      <c r="AI10" s="197"/>
      <c r="AJ10" s="197"/>
      <c r="AK10" s="197"/>
      <c r="AL10" s="197"/>
      <c r="AM10" s="197"/>
      <c r="AN10" s="197"/>
      <c r="AO10" s="66"/>
      <c r="AP10" s="211"/>
      <c r="AQ10" s="197"/>
      <c r="AR10" s="197"/>
      <c r="AS10" s="197"/>
      <c r="AT10" s="272" t="s">
        <v>47</v>
      </c>
      <c r="AU10" s="197"/>
      <c r="AV10" s="213" t="s">
        <v>48</v>
      </c>
      <c r="AW10" s="218"/>
    </row>
    <row r="11" spans="1:49" s="217" customFormat="1" ht="35.1" customHeight="1">
      <c r="A11" s="194"/>
      <c r="B11" s="419"/>
      <c r="C11" s="66"/>
      <c r="D11" s="66"/>
      <c r="E11" s="66"/>
      <c r="F11" s="365"/>
      <c r="G11" s="66"/>
      <c r="H11" s="66"/>
      <c r="I11" s="66"/>
      <c r="J11" s="68"/>
      <c r="K11" s="67"/>
      <c r="L11" s="66"/>
      <c r="M11" s="220"/>
      <c r="N11" s="66"/>
      <c r="O11" s="68"/>
      <c r="P11" s="66"/>
      <c r="Q11" s="364"/>
      <c r="R11" s="209"/>
      <c r="S11" s="210"/>
      <c r="T11" s="209"/>
      <c r="U11" s="210"/>
      <c r="V11" s="209"/>
      <c r="W11" s="210"/>
      <c r="X11" s="197"/>
      <c r="Y11" s="197"/>
      <c r="Z11" s="197"/>
      <c r="AA11" s="197"/>
      <c r="AB11" s="197"/>
      <c r="AC11" s="197"/>
      <c r="AD11" s="197"/>
      <c r="AE11" s="197"/>
      <c r="AF11" s="197"/>
      <c r="AG11" s="197"/>
      <c r="AH11" s="197"/>
      <c r="AI11" s="197"/>
      <c r="AJ11" s="197"/>
      <c r="AK11" s="197"/>
      <c r="AL11" s="197"/>
      <c r="AM11" s="197"/>
      <c r="AN11" s="197"/>
      <c r="AO11" s="66"/>
      <c r="AP11" s="211"/>
      <c r="AQ11" s="197"/>
      <c r="AR11" s="197"/>
      <c r="AS11" s="197"/>
      <c r="AT11" s="272" t="s">
        <v>47</v>
      </c>
      <c r="AU11" s="197"/>
      <c r="AV11" s="213" t="s">
        <v>48</v>
      </c>
      <c r="AW11" s="218"/>
    </row>
    <row r="12" spans="1:49" s="217" customFormat="1" ht="35.1" customHeight="1">
      <c r="A12" s="194"/>
      <c r="B12" s="419"/>
      <c r="C12" s="66"/>
      <c r="D12" s="66"/>
      <c r="E12" s="66"/>
      <c r="F12" s="365"/>
      <c r="G12" s="66"/>
      <c r="H12" s="66"/>
      <c r="I12" s="66"/>
      <c r="J12" s="68"/>
      <c r="K12" s="67"/>
      <c r="L12" s="66"/>
      <c r="M12" s="220"/>
      <c r="N12" s="66"/>
      <c r="O12" s="68"/>
      <c r="P12" s="66"/>
      <c r="Q12" s="364"/>
      <c r="R12" s="209"/>
      <c r="S12" s="210"/>
      <c r="T12" s="209"/>
      <c r="U12" s="210"/>
      <c r="V12" s="209"/>
      <c r="W12" s="358"/>
      <c r="X12" s="197"/>
      <c r="Y12" s="197"/>
      <c r="Z12" s="197"/>
      <c r="AA12" s="197"/>
      <c r="AB12" s="197"/>
      <c r="AC12" s="197"/>
      <c r="AD12" s="197"/>
      <c r="AE12" s="197"/>
      <c r="AF12" s="197"/>
      <c r="AG12" s="197"/>
      <c r="AH12" s="197"/>
      <c r="AI12" s="197"/>
      <c r="AJ12" s="197"/>
      <c r="AK12" s="197"/>
      <c r="AL12" s="197"/>
      <c r="AM12" s="197"/>
      <c r="AN12" s="197"/>
      <c r="AO12" s="66"/>
      <c r="AP12" s="211"/>
      <c r="AQ12" s="197"/>
      <c r="AR12" s="197"/>
      <c r="AS12" s="197"/>
      <c r="AT12" s="272" t="s">
        <v>47</v>
      </c>
      <c r="AU12" s="197"/>
      <c r="AV12" s="213" t="s">
        <v>48</v>
      </c>
      <c r="AW12" s="218"/>
    </row>
    <row r="13" spans="1:49" s="217" customFormat="1" ht="35.1" customHeight="1">
      <c r="A13" s="194"/>
      <c r="B13" s="419"/>
      <c r="C13" s="66"/>
      <c r="D13" s="66"/>
      <c r="E13" s="66"/>
      <c r="F13" s="365"/>
      <c r="G13" s="66"/>
      <c r="H13" s="66"/>
      <c r="I13" s="66"/>
      <c r="J13" s="66"/>
      <c r="K13" s="67"/>
      <c r="L13" s="66"/>
      <c r="M13" s="220"/>
      <c r="N13" s="66"/>
      <c r="O13" s="66"/>
      <c r="P13" s="66"/>
      <c r="Q13" s="364"/>
      <c r="R13" s="209"/>
      <c r="S13" s="210"/>
      <c r="T13" s="209"/>
      <c r="U13" s="210"/>
      <c r="V13" s="209"/>
      <c r="W13" s="210"/>
      <c r="X13" s="197"/>
      <c r="Y13" s="197"/>
      <c r="Z13" s="197"/>
      <c r="AA13" s="197"/>
      <c r="AB13" s="197"/>
      <c r="AC13" s="197"/>
      <c r="AD13" s="197"/>
      <c r="AE13" s="197"/>
      <c r="AF13" s="197"/>
      <c r="AG13" s="197"/>
      <c r="AH13" s="197"/>
      <c r="AI13" s="197"/>
      <c r="AJ13" s="197"/>
      <c r="AK13" s="197"/>
      <c r="AL13" s="197"/>
      <c r="AM13" s="197"/>
      <c r="AN13" s="197"/>
      <c r="AO13" s="66"/>
      <c r="AP13" s="211"/>
      <c r="AQ13" s="197"/>
      <c r="AR13" s="197"/>
      <c r="AS13" s="197"/>
      <c r="AT13" s="272" t="s">
        <v>47</v>
      </c>
      <c r="AU13" s="197"/>
      <c r="AV13" s="213" t="s">
        <v>48</v>
      </c>
      <c r="AW13" s="218"/>
    </row>
    <row r="14" spans="1:49" s="217" customFormat="1" ht="35.1" customHeight="1">
      <c r="A14" s="194"/>
      <c r="B14" s="419"/>
      <c r="C14" s="66"/>
      <c r="D14" s="66"/>
      <c r="E14" s="66"/>
      <c r="F14" s="365"/>
      <c r="G14" s="66"/>
      <c r="H14" s="66"/>
      <c r="I14" s="66"/>
      <c r="J14" s="66"/>
      <c r="K14" s="67"/>
      <c r="L14" s="66"/>
      <c r="M14" s="220"/>
      <c r="N14" s="66"/>
      <c r="O14" s="68"/>
      <c r="P14" s="66"/>
      <c r="Q14" s="364"/>
      <c r="R14" s="209"/>
      <c r="S14" s="210"/>
      <c r="T14" s="209"/>
      <c r="U14" s="210"/>
      <c r="V14" s="209"/>
      <c r="W14" s="197"/>
      <c r="X14" s="197"/>
      <c r="Y14" s="197"/>
      <c r="Z14" s="198"/>
      <c r="AA14" s="197"/>
      <c r="AB14" s="197"/>
      <c r="AC14" s="197"/>
      <c r="AD14" s="197"/>
      <c r="AE14" s="197"/>
      <c r="AF14" s="197"/>
      <c r="AG14" s="197"/>
      <c r="AH14" s="197"/>
      <c r="AI14" s="197"/>
      <c r="AJ14" s="197"/>
      <c r="AK14" s="197"/>
      <c r="AL14" s="197"/>
      <c r="AM14" s="197"/>
      <c r="AN14" s="197"/>
      <c r="AO14" s="66"/>
      <c r="AP14" s="211"/>
      <c r="AQ14" s="197"/>
      <c r="AR14" s="197"/>
      <c r="AS14" s="197"/>
      <c r="AT14" s="212" t="s">
        <v>39</v>
      </c>
      <c r="AU14" s="197"/>
      <c r="AV14" s="213" t="s">
        <v>48</v>
      </c>
      <c r="AW14" s="218"/>
    </row>
    <row r="15" spans="1:49" s="217" customFormat="1" ht="35.1" customHeight="1">
      <c r="A15" s="194"/>
      <c r="B15" s="419"/>
      <c r="C15" s="66"/>
      <c r="D15" s="66"/>
      <c r="E15" s="198"/>
      <c r="F15" s="365"/>
      <c r="G15" s="66"/>
      <c r="H15" s="66"/>
      <c r="I15" s="198"/>
      <c r="J15" s="198"/>
      <c r="K15" s="67"/>
      <c r="L15" s="66"/>
      <c r="M15" s="220"/>
      <c r="N15" s="66"/>
      <c r="O15" s="68"/>
      <c r="P15" s="66"/>
      <c r="Q15" s="364"/>
      <c r="R15" s="209"/>
      <c r="S15" s="210"/>
      <c r="T15" s="209"/>
      <c r="U15" s="210"/>
      <c r="V15" s="209"/>
      <c r="W15" s="197"/>
      <c r="X15" s="198"/>
      <c r="Y15" s="198"/>
      <c r="Z15" s="198"/>
      <c r="AA15" s="198"/>
      <c r="AB15" s="198"/>
      <c r="AC15" s="198"/>
      <c r="AD15" s="198"/>
      <c r="AE15" s="198"/>
      <c r="AF15" s="198"/>
      <c r="AG15" s="198"/>
      <c r="AH15" s="198"/>
      <c r="AI15" s="198"/>
      <c r="AJ15" s="198"/>
      <c r="AK15" s="198"/>
      <c r="AL15" s="198"/>
      <c r="AM15" s="198"/>
      <c r="AN15" s="198"/>
      <c r="AO15" s="66"/>
      <c r="AP15" s="222"/>
      <c r="AQ15" s="198"/>
      <c r="AR15" s="197"/>
      <c r="AS15" s="197"/>
      <c r="AT15" s="212" t="s">
        <v>39</v>
      </c>
      <c r="AU15" s="198"/>
      <c r="AV15" s="213" t="s">
        <v>48</v>
      </c>
      <c r="AW15" s="218"/>
    </row>
    <row r="16" spans="1:49" s="217" customFormat="1" ht="35.1" customHeight="1">
      <c r="A16" s="194"/>
      <c r="B16" s="419"/>
      <c r="C16" s="66"/>
      <c r="D16" s="66"/>
      <c r="E16" s="198"/>
      <c r="F16" s="365"/>
      <c r="G16" s="66"/>
      <c r="H16" s="66"/>
      <c r="I16" s="198"/>
      <c r="J16" s="198"/>
      <c r="K16" s="67"/>
      <c r="L16" s="66"/>
      <c r="M16" s="220"/>
      <c r="N16" s="66"/>
      <c r="O16" s="68"/>
      <c r="P16" s="66"/>
      <c r="Q16" s="364"/>
      <c r="R16" s="209"/>
      <c r="S16" s="210"/>
      <c r="T16" s="209"/>
      <c r="U16" s="210"/>
      <c r="V16" s="209"/>
      <c r="W16" s="197"/>
      <c r="X16" s="198"/>
      <c r="Y16" s="198"/>
      <c r="Z16" s="198"/>
      <c r="AA16" s="198"/>
      <c r="AB16" s="198"/>
      <c r="AC16" s="198"/>
      <c r="AD16" s="198"/>
      <c r="AE16" s="198"/>
      <c r="AF16" s="198"/>
      <c r="AG16" s="198"/>
      <c r="AH16" s="198"/>
      <c r="AI16" s="198"/>
      <c r="AJ16" s="198"/>
      <c r="AK16" s="198"/>
      <c r="AL16" s="198"/>
      <c r="AM16" s="198"/>
      <c r="AN16" s="198"/>
      <c r="AO16" s="66"/>
      <c r="AP16" s="222"/>
      <c r="AQ16" s="198"/>
      <c r="AR16" s="197"/>
      <c r="AS16" s="197"/>
      <c r="AT16" s="212" t="s">
        <v>39</v>
      </c>
      <c r="AU16" s="198"/>
      <c r="AV16" s="213" t="s">
        <v>48</v>
      </c>
      <c r="AW16" s="218"/>
    </row>
    <row r="17" spans="1:49" s="217" customFormat="1" ht="35.1" customHeight="1">
      <c r="A17" s="194"/>
      <c r="B17" s="419"/>
      <c r="C17" s="66"/>
      <c r="D17" s="66"/>
      <c r="E17" s="198"/>
      <c r="F17" s="365"/>
      <c r="G17" s="66"/>
      <c r="H17" s="66"/>
      <c r="I17" s="198"/>
      <c r="J17" s="198"/>
      <c r="K17" s="67"/>
      <c r="L17" s="66"/>
      <c r="M17" s="220"/>
      <c r="N17" s="66"/>
      <c r="O17" s="66"/>
      <c r="P17" s="66"/>
      <c r="Q17" s="364"/>
      <c r="R17" s="209"/>
      <c r="S17" s="210"/>
      <c r="T17" s="209"/>
      <c r="U17" s="210"/>
      <c r="V17" s="209"/>
      <c r="W17" s="219"/>
      <c r="X17" s="198"/>
      <c r="Y17" s="198"/>
      <c r="Z17" s="197"/>
      <c r="AA17" s="198"/>
      <c r="AB17" s="198"/>
      <c r="AC17" s="198"/>
      <c r="AD17" s="198"/>
      <c r="AE17" s="198"/>
      <c r="AF17" s="198"/>
      <c r="AG17" s="198"/>
      <c r="AH17" s="198"/>
      <c r="AI17" s="198"/>
      <c r="AJ17" s="198"/>
      <c r="AK17" s="198"/>
      <c r="AL17" s="198"/>
      <c r="AM17" s="198"/>
      <c r="AN17" s="198"/>
      <c r="AO17" s="66"/>
      <c r="AP17" s="222"/>
      <c r="AQ17" s="198"/>
      <c r="AR17" s="197"/>
      <c r="AS17" s="197"/>
      <c r="AT17" s="198" t="s">
        <v>39</v>
      </c>
      <c r="AU17" s="198"/>
      <c r="AV17" s="213" t="s">
        <v>48</v>
      </c>
      <c r="AW17" s="218"/>
    </row>
    <row r="18" spans="1:49" s="217" customFormat="1" ht="35.1" customHeight="1">
      <c r="A18" s="194"/>
      <c r="B18" s="419"/>
      <c r="C18" s="66"/>
      <c r="D18" s="66"/>
      <c r="E18" s="198"/>
      <c r="F18" s="365"/>
      <c r="G18" s="66"/>
      <c r="H18" s="66"/>
      <c r="I18" s="198"/>
      <c r="J18" s="198"/>
      <c r="K18" s="67"/>
      <c r="L18" s="66"/>
      <c r="M18" s="220"/>
      <c r="N18" s="66"/>
      <c r="O18" s="66"/>
      <c r="P18" s="66"/>
      <c r="Q18" s="364"/>
      <c r="R18" s="209"/>
      <c r="S18" s="210"/>
      <c r="T18" s="209"/>
      <c r="U18" s="210"/>
      <c r="V18" s="209"/>
      <c r="W18" s="197"/>
      <c r="X18" s="198"/>
      <c r="Y18" s="198"/>
      <c r="Z18" s="198"/>
      <c r="AA18" s="198"/>
      <c r="AB18" s="198"/>
      <c r="AC18" s="198"/>
      <c r="AD18" s="198"/>
      <c r="AE18" s="198"/>
      <c r="AF18" s="198"/>
      <c r="AG18" s="198"/>
      <c r="AH18" s="198"/>
      <c r="AI18" s="198"/>
      <c r="AJ18" s="198"/>
      <c r="AK18" s="198"/>
      <c r="AL18" s="198"/>
      <c r="AM18" s="198"/>
      <c r="AN18" s="198"/>
      <c r="AO18" s="66"/>
      <c r="AP18" s="222"/>
      <c r="AQ18" s="198"/>
      <c r="AR18" s="197"/>
      <c r="AS18" s="197"/>
      <c r="AT18" s="212" t="s">
        <v>39</v>
      </c>
      <c r="AU18" s="198"/>
      <c r="AV18" s="213" t="s">
        <v>48</v>
      </c>
      <c r="AW18" s="218"/>
    </row>
    <row r="19" spans="1:49" s="215" customFormat="1" ht="35.1" customHeight="1">
      <c r="A19" s="194"/>
      <c r="B19" s="419"/>
      <c r="C19" s="66"/>
      <c r="D19" s="66"/>
      <c r="E19" s="66"/>
      <c r="F19" s="365"/>
      <c r="G19" s="66"/>
      <c r="H19" s="66"/>
      <c r="I19" s="66"/>
      <c r="J19" s="68"/>
      <c r="K19" s="67"/>
      <c r="L19" s="66"/>
      <c r="M19" s="220"/>
      <c r="N19" s="66"/>
      <c r="O19" s="66"/>
      <c r="P19" s="66"/>
      <c r="Q19" s="364"/>
      <c r="R19" s="209"/>
      <c r="S19" s="210"/>
      <c r="T19" s="209"/>
      <c r="U19" s="210"/>
      <c r="V19" s="209"/>
      <c r="W19" s="197"/>
      <c r="X19" s="197"/>
      <c r="Y19" s="197"/>
      <c r="Z19" s="197"/>
      <c r="AA19" s="197"/>
      <c r="AB19" s="197"/>
      <c r="AC19" s="197"/>
      <c r="AD19" s="197"/>
      <c r="AE19" s="197"/>
      <c r="AF19" s="197"/>
      <c r="AG19" s="197"/>
      <c r="AH19" s="197"/>
      <c r="AI19" s="197"/>
      <c r="AJ19" s="197"/>
      <c r="AK19" s="197"/>
      <c r="AL19" s="197"/>
      <c r="AM19" s="197"/>
      <c r="AN19" s="197"/>
      <c r="AO19" s="66"/>
      <c r="AP19" s="211"/>
      <c r="AQ19" s="197"/>
      <c r="AR19" s="197"/>
      <c r="AS19" s="197"/>
      <c r="AT19" s="212" t="s">
        <v>39</v>
      </c>
      <c r="AU19" s="197"/>
      <c r="AV19" s="213" t="s">
        <v>48</v>
      </c>
      <c r="AW19" s="214"/>
    </row>
    <row r="20" spans="1:49" s="215" customFormat="1" ht="35.1" customHeight="1">
      <c r="A20" s="194"/>
      <c r="B20" s="419"/>
      <c r="C20" s="66"/>
      <c r="D20" s="66"/>
      <c r="E20" s="66"/>
      <c r="F20" s="365"/>
      <c r="G20" s="66"/>
      <c r="H20" s="66"/>
      <c r="I20" s="66"/>
      <c r="J20" s="68"/>
      <c r="K20" s="67"/>
      <c r="L20" s="66"/>
      <c r="M20" s="220"/>
      <c r="N20" s="66"/>
      <c r="O20" s="68"/>
      <c r="P20" s="66"/>
      <c r="Q20" s="364"/>
      <c r="R20" s="209"/>
      <c r="S20" s="210"/>
      <c r="T20" s="209"/>
      <c r="U20" s="210"/>
      <c r="V20" s="209"/>
      <c r="W20" s="270"/>
      <c r="X20" s="197"/>
      <c r="Y20" s="197"/>
      <c r="Z20" s="197"/>
      <c r="AA20" s="197"/>
      <c r="AB20" s="197"/>
      <c r="AC20" s="197"/>
      <c r="AD20" s="197"/>
      <c r="AE20" s="197"/>
      <c r="AF20" s="197"/>
      <c r="AG20" s="197"/>
      <c r="AH20" s="197"/>
      <c r="AI20" s="197"/>
      <c r="AJ20" s="197"/>
      <c r="AK20" s="197"/>
      <c r="AL20" s="197"/>
      <c r="AM20" s="197"/>
      <c r="AN20" s="197"/>
      <c r="AO20" s="66"/>
      <c r="AP20" s="211"/>
      <c r="AQ20" s="197"/>
      <c r="AR20" s="197"/>
      <c r="AS20" s="197"/>
      <c r="AT20" s="272" t="s">
        <v>47</v>
      </c>
      <c r="AU20" s="197"/>
      <c r="AV20" s="213" t="s">
        <v>48</v>
      </c>
      <c r="AW20" s="216"/>
    </row>
    <row r="21" spans="1:49" s="215" customFormat="1" ht="35.1" customHeight="1">
      <c r="A21" s="194"/>
      <c r="B21" s="419"/>
      <c r="C21" s="66"/>
      <c r="D21" s="66"/>
      <c r="E21" s="66"/>
      <c r="F21" s="365"/>
      <c r="G21" s="66"/>
      <c r="H21" s="66"/>
      <c r="I21" s="66"/>
      <c r="J21" s="68"/>
      <c r="K21" s="67"/>
      <c r="L21" s="197"/>
      <c r="M21" s="220"/>
      <c r="N21" s="66"/>
      <c r="O21" s="66"/>
      <c r="P21" s="66"/>
      <c r="Q21" s="364"/>
      <c r="R21" s="209"/>
      <c r="S21" s="210"/>
      <c r="T21" s="209"/>
      <c r="U21" s="210"/>
      <c r="V21" s="209"/>
      <c r="W21" s="270"/>
      <c r="X21" s="197"/>
      <c r="Y21" s="197"/>
      <c r="Z21" s="197"/>
      <c r="AA21" s="197"/>
      <c r="AB21" s="197"/>
      <c r="AC21" s="197"/>
      <c r="AD21" s="197"/>
      <c r="AE21" s="197"/>
      <c r="AF21" s="197"/>
      <c r="AG21" s="197"/>
      <c r="AH21" s="197"/>
      <c r="AI21" s="197"/>
      <c r="AJ21" s="197"/>
      <c r="AK21" s="197"/>
      <c r="AL21" s="197"/>
      <c r="AM21" s="197"/>
      <c r="AN21" s="197"/>
      <c r="AO21" s="66"/>
      <c r="AP21" s="211"/>
      <c r="AQ21" s="197"/>
      <c r="AR21" s="197"/>
      <c r="AS21" s="197"/>
      <c r="AT21" s="272" t="s">
        <v>47</v>
      </c>
      <c r="AU21" s="197"/>
      <c r="AV21" s="213" t="s">
        <v>48</v>
      </c>
      <c r="AW21" s="214"/>
    </row>
    <row r="22" spans="1:49" s="215" customFormat="1" ht="35.1" customHeight="1">
      <c r="A22" s="194"/>
      <c r="B22" s="419"/>
      <c r="C22" s="66"/>
      <c r="D22" s="66"/>
      <c r="E22" s="66"/>
      <c r="F22" s="365"/>
      <c r="G22" s="66"/>
      <c r="H22" s="66"/>
      <c r="I22" s="66"/>
      <c r="J22" s="68"/>
      <c r="K22" s="67"/>
      <c r="L22" s="197"/>
      <c r="M22" s="220"/>
      <c r="N22" s="66"/>
      <c r="O22" s="66"/>
      <c r="P22" s="66"/>
      <c r="Q22" s="364"/>
      <c r="R22" s="209"/>
      <c r="S22" s="210"/>
      <c r="T22" s="209"/>
      <c r="U22" s="210"/>
      <c r="V22" s="209"/>
      <c r="W22" s="197"/>
      <c r="X22" s="197"/>
      <c r="Y22" s="197"/>
      <c r="Z22" s="197"/>
      <c r="AA22" s="197"/>
      <c r="AB22" s="197"/>
      <c r="AC22" s="197"/>
      <c r="AD22" s="197"/>
      <c r="AE22" s="197"/>
      <c r="AF22" s="197"/>
      <c r="AG22" s="197"/>
      <c r="AH22" s="197"/>
      <c r="AI22" s="197"/>
      <c r="AJ22" s="197"/>
      <c r="AK22" s="197"/>
      <c r="AL22" s="197"/>
      <c r="AM22" s="197"/>
      <c r="AN22" s="197"/>
      <c r="AO22" s="66"/>
      <c r="AP22" s="211"/>
      <c r="AQ22" s="197"/>
      <c r="AR22" s="197"/>
      <c r="AS22" s="197"/>
      <c r="AT22" s="212" t="s">
        <v>39</v>
      </c>
      <c r="AU22" s="197"/>
      <c r="AV22" s="213" t="s">
        <v>48</v>
      </c>
      <c r="AW22" s="216"/>
    </row>
    <row r="23" spans="1:49" s="215" customFormat="1" ht="35.1" customHeight="1">
      <c r="A23" s="194"/>
      <c r="B23" s="419"/>
      <c r="C23" s="66"/>
      <c r="D23" s="66"/>
      <c r="E23" s="66"/>
      <c r="F23" s="365"/>
      <c r="G23" s="66"/>
      <c r="H23" s="66"/>
      <c r="I23" s="66"/>
      <c r="J23" s="68"/>
      <c r="K23" s="67"/>
      <c r="L23" s="197"/>
      <c r="M23" s="220"/>
      <c r="N23" s="66"/>
      <c r="O23" s="66"/>
      <c r="P23" s="66"/>
      <c r="Q23" s="364"/>
      <c r="R23" s="209"/>
      <c r="S23" s="210"/>
      <c r="T23" s="209"/>
      <c r="U23" s="210"/>
      <c r="V23" s="209"/>
      <c r="W23" s="270"/>
      <c r="X23" s="197"/>
      <c r="Y23" s="197"/>
      <c r="Z23" s="197"/>
      <c r="AA23" s="197"/>
      <c r="AB23" s="197"/>
      <c r="AC23" s="197"/>
      <c r="AD23" s="197"/>
      <c r="AE23" s="197"/>
      <c r="AF23" s="197"/>
      <c r="AG23" s="197"/>
      <c r="AH23" s="197"/>
      <c r="AI23" s="197"/>
      <c r="AJ23" s="197"/>
      <c r="AK23" s="197"/>
      <c r="AL23" s="197"/>
      <c r="AM23" s="197"/>
      <c r="AN23" s="197"/>
      <c r="AO23" s="66"/>
      <c r="AP23" s="211"/>
      <c r="AQ23" s="197"/>
      <c r="AR23" s="197"/>
      <c r="AS23" s="197"/>
      <c r="AT23" s="272" t="s">
        <v>47</v>
      </c>
      <c r="AU23" s="197"/>
      <c r="AV23" s="213" t="s">
        <v>48</v>
      </c>
      <c r="AW23" s="216"/>
    </row>
    <row r="24" spans="1:49" s="215" customFormat="1" ht="35.1" customHeight="1">
      <c r="A24" s="194"/>
      <c r="B24" s="419"/>
      <c r="C24" s="66"/>
      <c r="D24" s="66"/>
      <c r="E24" s="66"/>
      <c r="F24" s="365"/>
      <c r="G24" s="66"/>
      <c r="H24" s="66"/>
      <c r="I24" s="66"/>
      <c r="J24" s="68"/>
      <c r="K24" s="67"/>
      <c r="L24" s="197"/>
      <c r="M24" s="220"/>
      <c r="N24" s="66"/>
      <c r="O24" s="68"/>
      <c r="P24" s="66"/>
      <c r="Q24" s="364"/>
      <c r="R24" s="209"/>
      <c r="S24" s="210"/>
      <c r="T24" s="209"/>
      <c r="U24" s="210"/>
      <c r="V24" s="209"/>
      <c r="W24" s="270"/>
      <c r="X24" s="197"/>
      <c r="Y24" s="197"/>
      <c r="Z24" s="197"/>
      <c r="AA24" s="197"/>
      <c r="AB24" s="197"/>
      <c r="AC24" s="197"/>
      <c r="AD24" s="197"/>
      <c r="AE24" s="197"/>
      <c r="AF24" s="197"/>
      <c r="AG24" s="197"/>
      <c r="AH24" s="197"/>
      <c r="AI24" s="197"/>
      <c r="AJ24" s="197"/>
      <c r="AK24" s="197"/>
      <c r="AL24" s="197"/>
      <c r="AM24" s="197"/>
      <c r="AN24" s="197"/>
      <c r="AO24" s="66"/>
      <c r="AP24" s="211"/>
      <c r="AQ24" s="197"/>
      <c r="AR24" s="197"/>
      <c r="AS24" s="197"/>
      <c r="AT24" s="272" t="s">
        <v>47</v>
      </c>
      <c r="AU24" s="197"/>
      <c r="AV24" s="213" t="s">
        <v>48</v>
      </c>
      <c r="AW24" s="216"/>
    </row>
    <row r="25" spans="1:49" s="215" customFormat="1" ht="35.1" customHeight="1">
      <c r="A25" s="194"/>
      <c r="B25" s="419"/>
      <c r="C25" s="66"/>
      <c r="D25" s="66"/>
      <c r="E25" s="66"/>
      <c r="F25" s="365"/>
      <c r="G25" s="66"/>
      <c r="H25" s="66"/>
      <c r="I25" s="66"/>
      <c r="J25" s="68"/>
      <c r="K25" s="67"/>
      <c r="L25" s="197"/>
      <c r="M25" s="220"/>
      <c r="N25" s="66"/>
      <c r="O25" s="68"/>
      <c r="P25" s="66"/>
      <c r="Q25" s="364"/>
      <c r="R25" s="209"/>
      <c r="S25" s="210"/>
      <c r="T25" s="209"/>
      <c r="U25" s="210"/>
      <c r="V25" s="209"/>
      <c r="W25" s="197"/>
      <c r="X25" s="197"/>
      <c r="Y25" s="197"/>
      <c r="Z25" s="197"/>
      <c r="AA25" s="197"/>
      <c r="AB25" s="197"/>
      <c r="AC25" s="197"/>
      <c r="AD25" s="197"/>
      <c r="AE25" s="197"/>
      <c r="AF25" s="197"/>
      <c r="AG25" s="197"/>
      <c r="AH25" s="197"/>
      <c r="AI25" s="197"/>
      <c r="AJ25" s="197"/>
      <c r="AK25" s="197"/>
      <c r="AL25" s="197"/>
      <c r="AM25" s="197"/>
      <c r="AN25" s="197"/>
      <c r="AO25" s="66"/>
      <c r="AP25" s="211"/>
      <c r="AQ25" s="197"/>
      <c r="AR25" s="197"/>
      <c r="AS25" s="197"/>
      <c r="AT25" s="212" t="s">
        <v>39</v>
      </c>
      <c r="AU25" s="197"/>
      <c r="AV25" s="213" t="s">
        <v>48</v>
      </c>
      <c r="AW25" s="216"/>
    </row>
    <row r="26" spans="1:49" s="6" customFormat="1" ht="35.1" customHeight="1">
      <c r="A26" s="194"/>
      <c r="B26" s="419"/>
      <c r="C26" s="66"/>
      <c r="D26" s="66"/>
      <c r="E26" s="66"/>
      <c r="F26" s="365"/>
      <c r="G26" s="66"/>
      <c r="H26" s="66"/>
      <c r="I26" s="66"/>
      <c r="J26" s="68"/>
      <c r="K26" s="67"/>
      <c r="L26" s="197"/>
      <c r="M26" s="220"/>
      <c r="N26" s="66"/>
      <c r="O26" s="66"/>
      <c r="P26" s="66"/>
      <c r="Q26" s="364"/>
      <c r="R26" s="209"/>
      <c r="S26" s="210"/>
      <c r="T26" s="209"/>
      <c r="U26" s="210"/>
      <c r="V26" s="209"/>
      <c r="W26" s="358"/>
      <c r="X26" s="195"/>
      <c r="Y26" s="210"/>
      <c r="Z26" s="197"/>
      <c r="AA26" s="195"/>
      <c r="AB26" s="195"/>
      <c r="AC26" s="195"/>
      <c r="AD26" s="195"/>
      <c r="AE26" s="195"/>
      <c r="AF26" s="195"/>
      <c r="AG26" s="195"/>
      <c r="AH26" s="195"/>
      <c r="AI26" s="195"/>
      <c r="AJ26" s="195"/>
      <c r="AK26" s="195"/>
      <c r="AL26" s="195"/>
      <c r="AM26" s="195"/>
      <c r="AN26" s="195"/>
      <c r="AO26" s="66"/>
      <c r="AP26" s="211"/>
      <c r="AQ26" s="195"/>
      <c r="AR26" s="197"/>
      <c r="AS26" s="197"/>
      <c r="AT26" s="272" t="s">
        <v>47</v>
      </c>
      <c r="AU26" s="197"/>
      <c r="AV26" s="213" t="s">
        <v>48</v>
      </c>
      <c r="AW26" s="65"/>
    </row>
    <row r="27" spans="1:49" s="6" customFormat="1" ht="35.1" customHeight="1">
      <c r="A27" s="194"/>
      <c r="B27" s="419"/>
      <c r="C27" s="66"/>
      <c r="D27" s="66"/>
      <c r="E27" s="66"/>
      <c r="F27" s="365"/>
      <c r="G27" s="66"/>
      <c r="H27" s="66"/>
      <c r="I27" s="66"/>
      <c r="J27" s="68"/>
      <c r="K27" s="67"/>
      <c r="L27" s="197"/>
      <c r="M27" s="220"/>
      <c r="N27" s="66"/>
      <c r="O27" s="66"/>
      <c r="P27" s="66"/>
      <c r="Q27" s="364"/>
      <c r="R27" s="209"/>
      <c r="S27" s="210"/>
      <c r="T27" s="209"/>
      <c r="U27" s="210"/>
      <c r="V27" s="209"/>
      <c r="W27" s="271"/>
      <c r="X27" s="195"/>
      <c r="Y27" s="210"/>
      <c r="Z27" s="197"/>
      <c r="AA27" s="195"/>
      <c r="AB27" s="195"/>
      <c r="AC27" s="195"/>
      <c r="AD27" s="195"/>
      <c r="AE27" s="195"/>
      <c r="AF27" s="195"/>
      <c r="AG27" s="195"/>
      <c r="AH27" s="195"/>
      <c r="AI27" s="195"/>
      <c r="AJ27" s="195"/>
      <c r="AK27" s="195"/>
      <c r="AL27" s="195"/>
      <c r="AM27" s="195"/>
      <c r="AN27" s="195"/>
      <c r="AO27" s="66"/>
      <c r="AP27" s="211"/>
      <c r="AQ27" s="195"/>
      <c r="AR27" s="197"/>
      <c r="AS27" s="197"/>
      <c r="AT27" s="272" t="s">
        <v>39</v>
      </c>
      <c r="AU27" s="197"/>
      <c r="AV27" s="213" t="s">
        <v>48</v>
      </c>
      <c r="AW27" s="65"/>
    </row>
    <row r="28" spans="1:49" s="6" customFormat="1" ht="35.1" customHeight="1">
      <c r="A28" s="194"/>
      <c r="B28" s="419"/>
      <c r="C28" s="66"/>
      <c r="D28" s="66"/>
      <c r="E28" s="66"/>
      <c r="F28" s="365"/>
      <c r="G28" s="66"/>
      <c r="H28" s="66"/>
      <c r="I28" s="66"/>
      <c r="J28" s="68"/>
      <c r="K28" s="67"/>
      <c r="L28" s="197"/>
      <c r="M28" s="220"/>
      <c r="N28" s="66"/>
      <c r="O28" s="66"/>
      <c r="P28" s="66"/>
      <c r="Q28" s="364"/>
      <c r="R28" s="209"/>
      <c r="S28" s="210"/>
      <c r="T28" s="209"/>
      <c r="U28" s="210"/>
      <c r="V28" s="209"/>
      <c r="W28" s="358"/>
      <c r="X28" s="195"/>
      <c r="Y28" s="210"/>
      <c r="Z28" s="197"/>
      <c r="AA28" s="195"/>
      <c r="AB28" s="195"/>
      <c r="AC28" s="195"/>
      <c r="AD28" s="195"/>
      <c r="AE28" s="195"/>
      <c r="AF28" s="195"/>
      <c r="AG28" s="195"/>
      <c r="AH28" s="195"/>
      <c r="AI28" s="195"/>
      <c r="AJ28" s="195"/>
      <c r="AK28" s="195"/>
      <c r="AL28" s="195"/>
      <c r="AM28" s="195"/>
      <c r="AN28" s="195"/>
      <c r="AO28" s="66"/>
      <c r="AP28" s="211"/>
      <c r="AQ28" s="195"/>
      <c r="AR28" s="197"/>
      <c r="AS28" s="197"/>
      <c r="AT28" s="272" t="s">
        <v>47</v>
      </c>
      <c r="AU28" s="197"/>
      <c r="AV28" s="213" t="s">
        <v>48</v>
      </c>
      <c r="AW28" s="65"/>
    </row>
    <row r="29" spans="1:49" s="6" customFormat="1" ht="35.1" customHeight="1">
      <c r="A29" s="194"/>
      <c r="B29" s="419"/>
      <c r="C29" s="66"/>
      <c r="D29" s="66"/>
      <c r="E29" s="346"/>
      <c r="F29" s="365"/>
      <c r="G29" s="66"/>
      <c r="H29" s="66"/>
      <c r="I29" s="306"/>
      <c r="J29" s="306"/>
      <c r="K29" s="306"/>
      <c r="L29" s="307"/>
      <c r="M29" s="220"/>
      <c r="N29" s="66"/>
      <c r="O29" s="66"/>
      <c r="P29" s="66"/>
      <c r="Q29" s="364"/>
      <c r="R29" s="209"/>
      <c r="S29" s="210"/>
      <c r="T29" s="209"/>
      <c r="U29" s="210"/>
      <c r="V29" s="209"/>
      <c r="W29" s="308"/>
      <c r="X29" s="308"/>
      <c r="Y29" s="219"/>
      <c r="Z29" s="308"/>
      <c r="AA29" s="308"/>
      <c r="AB29" s="308"/>
      <c r="AC29" s="308"/>
      <c r="AD29" s="308"/>
      <c r="AE29" s="308"/>
      <c r="AF29" s="308"/>
      <c r="AG29" s="308"/>
      <c r="AH29" s="308"/>
      <c r="AI29" s="308"/>
      <c r="AJ29" s="308"/>
      <c r="AK29" s="308"/>
      <c r="AL29" s="308"/>
      <c r="AM29" s="308"/>
      <c r="AN29" s="308"/>
      <c r="AO29" s="66"/>
      <c r="AP29" s="308"/>
      <c r="AQ29" s="308"/>
      <c r="AR29" s="197"/>
      <c r="AS29" s="197"/>
      <c r="AT29" s="309"/>
      <c r="AU29" s="198"/>
      <c r="AV29" s="196"/>
      <c r="AW29" s="65"/>
    </row>
    <row r="30" spans="1:49" s="6" customFormat="1" ht="35.1" customHeight="1">
      <c r="A30" s="194"/>
      <c r="B30" s="419"/>
      <c r="C30" s="66"/>
      <c r="D30" s="66"/>
      <c r="E30" s="220"/>
      <c r="F30" s="365"/>
      <c r="G30" s="66"/>
      <c r="H30" s="66"/>
      <c r="I30" s="220"/>
      <c r="J30" s="311"/>
      <c r="K30" s="310"/>
      <c r="L30" s="220"/>
      <c r="M30" s="220"/>
      <c r="N30" s="66"/>
      <c r="O30" s="66"/>
      <c r="P30" s="66"/>
      <c r="Q30" s="364"/>
      <c r="R30" s="209"/>
      <c r="S30" s="210"/>
      <c r="T30" s="209"/>
      <c r="U30" s="210"/>
      <c r="V30" s="209"/>
      <c r="W30" s="308"/>
      <c r="X30" s="308"/>
      <c r="Y30" s="219"/>
      <c r="Z30" s="308"/>
      <c r="AA30" s="308"/>
      <c r="AB30" s="308"/>
      <c r="AC30" s="308"/>
      <c r="AD30" s="308"/>
      <c r="AE30" s="308"/>
      <c r="AF30" s="308"/>
      <c r="AG30" s="308"/>
      <c r="AH30" s="308"/>
      <c r="AI30" s="308"/>
      <c r="AJ30" s="308"/>
      <c r="AK30" s="308"/>
      <c r="AL30" s="308"/>
      <c r="AM30" s="308"/>
      <c r="AN30" s="308"/>
      <c r="AO30" s="66"/>
      <c r="AP30" s="308"/>
      <c r="AQ30" s="308"/>
      <c r="AR30" s="197"/>
      <c r="AS30" s="197"/>
      <c r="AT30" s="309"/>
      <c r="AU30" s="198"/>
      <c r="AV30" s="196"/>
      <c r="AW30" s="65"/>
    </row>
    <row r="31" spans="1:49" s="6" customFormat="1" ht="35.1" customHeight="1">
      <c r="A31" s="194"/>
      <c r="B31" s="419"/>
      <c r="C31" s="66"/>
      <c r="D31" s="66"/>
      <c r="E31" s="220"/>
      <c r="F31" s="365"/>
      <c r="G31" s="66"/>
      <c r="H31" s="66"/>
      <c r="I31" s="220"/>
      <c r="J31" s="311"/>
      <c r="K31" s="310"/>
      <c r="L31" s="220"/>
      <c r="M31" s="220"/>
      <c r="N31" s="66"/>
      <c r="O31" s="66"/>
      <c r="P31" s="66"/>
      <c r="Q31" s="364"/>
      <c r="R31" s="209"/>
      <c r="S31" s="210"/>
      <c r="T31" s="209"/>
      <c r="U31" s="210"/>
      <c r="V31" s="209"/>
      <c r="W31" s="308"/>
      <c r="X31" s="308"/>
      <c r="Y31" s="219"/>
      <c r="Z31" s="308"/>
      <c r="AA31" s="308"/>
      <c r="AB31" s="308"/>
      <c r="AC31" s="308"/>
      <c r="AD31" s="308"/>
      <c r="AE31" s="308"/>
      <c r="AF31" s="308"/>
      <c r="AG31" s="308"/>
      <c r="AH31" s="308"/>
      <c r="AI31" s="308"/>
      <c r="AJ31" s="308"/>
      <c r="AK31" s="308"/>
      <c r="AL31" s="308"/>
      <c r="AM31" s="308"/>
      <c r="AN31" s="308"/>
      <c r="AO31" s="66"/>
      <c r="AP31" s="308"/>
      <c r="AQ31" s="308"/>
      <c r="AR31" s="197"/>
      <c r="AS31" s="197"/>
      <c r="AT31" s="309"/>
      <c r="AU31" s="198"/>
      <c r="AV31" s="196"/>
      <c r="AW31" s="65"/>
    </row>
    <row r="32" spans="1:49" s="6" customFormat="1" ht="35.1" customHeight="1">
      <c r="A32" s="194"/>
      <c r="B32" s="419"/>
      <c r="C32" s="66"/>
      <c r="D32" s="66"/>
      <c r="E32" s="66"/>
      <c r="F32" s="365"/>
      <c r="G32" s="66"/>
      <c r="H32" s="66"/>
      <c r="I32" s="220"/>
      <c r="J32" s="311"/>
      <c r="K32" s="310"/>
      <c r="L32" s="220"/>
      <c r="M32" s="220"/>
      <c r="N32" s="66"/>
      <c r="O32" s="66"/>
      <c r="P32" s="66"/>
      <c r="Q32" s="364"/>
      <c r="R32" s="209"/>
      <c r="S32" s="210"/>
      <c r="T32" s="209"/>
      <c r="U32" s="210"/>
      <c r="V32" s="209"/>
      <c r="W32" s="359"/>
      <c r="X32" s="308"/>
      <c r="Y32" s="219"/>
      <c r="Z32" s="308"/>
      <c r="AA32" s="308"/>
      <c r="AB32" s="308"/>
      <c r="AC32" s="308"/>
      <c r="AD32" s="308"/>
      <c r="AE32" s="308"/>
      <c r="AF32" s="308"/>
      <c r="AG32" s="308"/>
      <c r="AH32" s="308"/>
      <c r="AI32" s="308"/>
      <c r="AJ32" s="308"/>
      <c r="AK32" s="308"/>
      <c r="AL32" s="308"/>
      <c r="AM32" s="308"/>
      <c r="AN32" s="308"/>
      <c r="AO32" s="66"/>
      <c r="AP32" s="308"/>
      <c r="AQ32" s="308"/>
      <c r="AR32" s="198"/>
      <c r="AS32" s="198"/>
      <c r="AT32" s="272" t="s">
        <v>47</v>
      </c>
      <c r="AU32" s="198"/>
      <c r="AV32" s="213" t="s">
        <v>48</v>
      </c>
      <c r="AW32" s="65"/>
    </row>
    <row r="33" spans="1:49" s="6" customFormat="1" ht="35.1" customHeight="1">
      <c r="A33" s="194"/>
      <c r="B33" s="419"/>
      <c r="C33" s="66"/>
      <c r="D33" s="66"/>
      <c r="E33" s="220"/>
      <c r="F33" s="365"/>
      <c r="G33" s="66"/>
      <c r="H33" s="66"/>
      <c r="I33" s="220"/>
      <c r="J33" s="311"/>
      <c r="K33" s="310"/>
      <c r="L33" s="220"/>
      <c r="M33" s="220"/>
      <c r="N33" s="66"/>
      <c r="O33" s="66"/>
      <c r="P33" s="66"/>
      <c r="Q33" s="364"/>
      <c r="R33" s="209"/>
      <c r="S33" s="210"/>
      <c r="T33" s="209"/>
      <c r="U33" s="210"/>
      <c r="V33" s="209"/>
      <c r="W33" s="308"/>
      <c r="X33" s="308"/>
      <c r="Y33" s="219"/>
      <c r="Z33" s="308"/>
      <c r="AA33" s="308"/>
      <c r="AB33" s="308"/>
      <c r="AC33" s="308"/>
      <c r="AD33" s="308"/>
      <c r="AE33" s="308"/>
      <c r="AF33" s="308"/>
      <c r="AG33" s="308"/>
      <c r="AH33" s="308"/>
      <c r="AI33" s="308"/>
      <c r="AJ33" s="308"/>
      <c r="AK33" s="308"/>
      <c r="AL33" s="308"/>
      <c r="AM33" s="308"/>
      <c r="AN33" s="308"/>
      <c r="AO33" s="66"/>
      <c r="AP33" s="308"/>
      <c r="AQ33" s="308"/>
      <c r="AR33" s="197"/>
      <c r="AS33" s="197"/>
      <c r="AT33" s="309"/>
      <c r="AU33" s="198"/>
      <c r="AV33" s="196"/>
      <c r="AW33" s="65"/>
    </row>
    <row r="34" spans="1:49" s="6" customFormat="1" ht="35.1" customHeight="1">
      <c r="A34" s="194"/>
      <c r="B34" s="419"/>
      <c r="C34" s="66"/>
      <c r="D34" s="66"/>
      <c r="E34" s="66"/>
      <c r="F34" s="365"/>
      <c r="G34" s="66"/>
      <c r="H34" s="66"/>
      <c r="I34" s="220"/>
      <c r="J34" s="311"/>
      <c r="K34" s="310"/>
      <c r="L34" s="220"/>
      <c r="M34" s="220"/>
      <c r="N34" s="66"/>
      <c r="O34" s="66"/>
      <c r="P34" s="66"/>
      <c r="Q34" s="364"/>
      <c r="R34" s="209"/>
      <c r="S34" s="210"/>
      <c r="T34" s="209"/>
      <c r="U34" s="210"/>
      <c r="V34" s="209"/>
      <c r="W34" s="359"/>
      <c r="X34" s="308"/>
      <c r="Y34" s="219"/>
      <c r="Z34" s="308"/>
      <c r="AA34" s="308"/>
      <c r="AB34" s="308"/>
      <c r="AC34" s="308"/>
      <c r="AD34" s="308"/>
      <c r="AE34" s="308"/>
      <c r="AF34" s="308"/>
      <c r="AG34" s="308"/>
      <c r="AH34" s="308"/>
      <c r="AI34" s="308"/>
      <c r="AJ34" s="308"/>
      <c r="AK34" s="308"/>
      <c r="AL34" s="308"/>
      <c r="AM34" s="308"/>
      <c r="AN34" s="308"/>
      <c r="AO34" s="66"/>
      <c r="AP34" s="308"/>
      <c r="AQ34" s="308"/>
      <c r="AR34" s="198"/>
      <c r="AS34" s="198"/>
      <c r="AT34" s="272" t="s">
        <v>47</v>
      </c>
      <c r="AU34" s="198"/>
      <c r="AV34" s="213" t="s">
        <v>48</v>
      </c>
      <c r="AW34" s="65"/>
    </row>
    <row r="35" spans="1:49" s="6" customFormat="1" ht="35.1" customHeight="1">
      <c r="A35" s="194"/>
      <c r="B35" s="419"/>
      <c r="C35" s="66"/>
      <c r="D35" s="66"/>
      <c r="E35" s="220"/>
      <c r="F35" s="365"/>
      <c r="G35" s="66"/>
      <c r="H35" s="66"/>
      <c r="I35" s="220"/>
      <c r="J35" s="311"/>
      <c r="K35" s="310"/>
      <c r="L35" s="220"/>
      <c r="M35" s="220"/>
      <c r="N35" s="66"/>
      <c r="O35" s="66"/>
      <c r="P35" s="66"/>
      <c r="Q35" s="364"/>
      <c r="R35" s="209"/>
      <c r="S35" s="210"/>
      <c r="T35" s="209"/>
      <c r="U35" s="210"/>
      <c r="V35" s="209"/>
      <c r="W35" s="308"/>
      <c r="X35" s="308"/>
      <c r="Y35" s="219"/>
      <c r="Z35" s="308"/>
      <c r="AA35" s="308"/>
      <c r="AB35" s="308"/>
      <c r="AC35" s="308"/>
      <c r="AD35" s="308"/>
      <c r="AE35" s="308"/>
      <c r="AF35" s="308"/>
      <c r="AG35" s="308"/>
      <c r="AH35" s="308"/>
      <c r="AI35" s="308"/>
      <c r="AJ35" s="308"/>
      <c r="AK35" s="308"/>
      <c r="AL35" s="308"/>
      <c r="AM35" s="308"/>
      <c r="AN35" s="308"/>
      <c r="AO35" s="66"/>
      <c r="AP35" s="308"/>
      <c r="AQ35" s="308"/>
      <c r="AR35" s="197"/>
      <c r="AS35" s="197"/>
      <c r="AT35" s="309"/>
      <c r="AU35" s="198"/>
      <c r="AV35" s="196"/>
      <c r="AW35" s="65"/>
    </row>
    <row r="36" spans="1:49" s="6" customFormat="1" ht="35.1" customHeight="1">
      <c r="A36" s="194"/>
      <c r="B36" s="419"/>
      <c r="C36" s="66"/>
      <c r="D36" s="66"/>
      <c r="E36" s="220"/>
      <c r="F36" s="365"/>
      <c r="G36" s="66"/>
      <c r="H36" s="66"/>
      <c r="I36" s="220"/>
      <c r="J36" s="311"/>
      <c r="K36" s="310"/>
      <c r="L36" s="220"/>
      <c r="M36" s="220"/>
      <c r="N36" s="66"/>
      <c r="O36" s="66"/>
      <c r="P36" s="66"/>
      <c r="Q36" s="364"/>
      <c r="R36" s="209"/>
      <c r="S36" s="210"/>
      <c r="T36" s="209"/>
      <c r="U36" s="210"/>
      <c r="V36" s="209"/>
      <c r="W36" s="308"/>
      <c r="X36" s="308"/>
      <c r="Y36" s="219"/>
      <c r="Z36" s="308"/>
      <c r="AA36" s="308"/>
      <c r="AB36" s="308"/>
      <c r="AC36" s="308"/>
      <c r="AD36" s="308"/>
      <c r="AE36" s="308"/>
      <c r="AF36" s="308"/>
      <c r="AG36" s="308"/>
      <c r="AH36" s="308"/>
      <c r="AI36" s="308"/>
      <c r="AJ36" s="308"/>
      <c r="AK36" s="308"/>
      <c r="AL36" s="308"/>
      <c r="AM36" s="308"/>
      <c r="AN36" s="308"/>
      <c r="AO36" s="66"/>
      <c r="AP36" s="308"/>
      <c r="AQ36" s="308"/>
      <c r="AR36" s="197"/>
      <c r="AS36" s="197"/>
      <c r="AT36" s="309"/>
      <c r="AU36" s="198"/>
      <c r="AV36" s="196"/>
      <c r="AW36" s="65"/>
    </row>
    <row r="37" spans="1:49" ht="35.1" customHeight="1">
      <c r="A37" s="194"/>
      <c r="B37" s="419"/>
      <c r="C37" s="66"/>
      <c r="D37" s="66"/>
      <c r="E37" s="198"/>
      <c r="F37" s="365"/>
      <c r="G37" s="66"/>
      <c r="H37" s="66"/>
      <c r="I37" s="337"/>
      <c r="J37" s="337"/>
      <c r="K37" s="338"/>
      <c r="L37" s="337"/>
      <c r="M37" s="220"/>
      <c r="N37" s="66"/>
      <c r="O37" s="68"/>
      <c r="P37" s="66"/>
      <c r="Q37" s="364"/>
      <c r="R37" s="209"/>
      <c r="S37" s="210"/>
      <c r="T37" s="209"/>
      <c r="U37" s="210"/>
      <c r="V37" s="209"/>
      <c r="W37" s="339"/>
      <c r="X37" s="337"/>
      <c r="Y37" s="198"/>
      <c r="Z37" s="337"/>
      <c r="AA37" s="337"/>
      <c r="AB37" s="337"/>
      <c r="AC37" s="337"/>
      <c r="AD37" s="337"/>
      <c r="AE37" s="337"/>
      <c r="AF37" s="337"/>
      <c r="AG37" s="337"/>
      <c r="AH37" s="337"/>
      <c r="AI37" s="337"/>
      <c r="AJ37" s="337"/>
      <c r="AK37" s="337"/>
      <c r="AL37" s="337"/>
      <c r="AM37" s="337"/>
      <c r="AN37" s="337"/>
      <c r="AO37" s="66"/>
      <c r="AP37" s="337"/>
      <c r="AQ37" s="337"/>
      <c r="AR37" s="197"/>
      <c r="AS37" s="197"/>
      <c r="AT37" s="337"/>
      <c r="AU37" s="198"/>
      <c r="AV37" s="340"/>
    </row>
    <row r="38" spans="1:49" ht="35.1" customHeight="1">
      <c r="A38" s="194"/>
      <c r="B38" s="419"/>
      <c r="C38" s="66"/>
      <c r="D38" s="66"/>
      <c r="E38" s="198"/>
      <c r="F38" s="365"/>
      <c r="G38" s="66"/>
      <c r="H38" s="66"/>
      <c r="I38" s="337"/>
      <c r="J38" s="337"/>
      <c r="K38" s="338"/>
      <c r="L38" s="337"/>
      <c r="M38" s="220"/>
      <c r="N38" s="66"/>
      <c r="O38" s="66"/>
      <c r="P38" s="66"/>
      <c r="Q38" s="364"/>
      <c r="R38" s="209"/>
      <c r="S38" s="210"/>
      <c r="T38" s="209"/>
      <c r="U38" s="210"/>
      <c r="V38" s="209"/>
      <c r="W38" s="339"/>
      <c r="X38" s="337"/>
      <c r="Y38" s="198"/>
      <c r="Z38" s="337"/>
      <c r="AA38" s="337"/>
      <c r="AB38" s="337"/>
      <c r="AC38" s="337"/>
      <c r="AD38" s="337"/>
      <c r="AE38" s="337"/>
      <c r="AF38" s="337"/>
      <c r="AG38" s="337"/>
      <c r="AH38" s="337"/>
      <c r="AI38" s="337"/>
      <c r="AJ38" s="337"/>
      <c r="AK38" s="337"/>
      <c r="AL38" s="337"/>
      <c r="AM38" s="337"/>
      <c r="AN38" s="337"/>
      <c r="AO38" s="66"/>
      <c r="AP38" s="337"/>
      <c r="AQ38" s="337"/>
      <c r="AR38" s="197"/>
      <c r="AS38" s="197"/>
      <c r="AT38" s="337"/>
      <c r="AU38" s="198"/>
      <c r="AV38" s="340"/>
    </row>
    <row r="39" spans="1:49" ht="35.1" customHeight="1">
      <c r="A39" s="194"/>
      <c r="B39" s="419"/>
      <c r="C39" s="66"/>
      <c r="D39" s="66"/>
      <c r="E39" s="198"/>
      <c r="F39" s="365"/>
      <c r="G39" s="66"/>
      <c r="H39" s="66"/>
      <c r="I39" s="337"/>
      <c r="J39" s="337"/>
      <c r="K39" s="338"/>
      <c r="L39" s="337"/>
      <c r="M39" s="220"/>
      <c r="N39" s="66"/>
      <c r="O39" s="66"/>
      <c r="P39" s="66"/>
      <c r="Q39" s="364"/>
      <c r="R39" s="209"/>
      <c r="S39" s="210"/>
      <c r="T39" s="209"/>
      <c r="U39" s="210"/>
      <c r="V39" s="209"/>
      <c r="W39" s="339"/>
      <c r="X39" s="337"/>
      <c r="Y39" s="198"/>
      <c r="Z39" s="337"/>
      <c r="AA39" s="337"/>
      <c r="AB39" s="337"/>
      <c r="AC39" s="337"/>
      <c r="AD39" s="337"/>
      <c r="AE39" s="337"/>
      <c r="AF39" s="337"/>
      <c r="AG39" s="337"/>
      <c r="AH39" s="337"/>
      <c r="AI39" s="337"/>
      <c r="AJ39" s="337"/>
      <c r="AK39" s="337"/>
      <c r="AL39" s="337"/>
      <c r="AM39" s="337"/>
      <c r="AN39" s="337"/>
      <c r="AO39" s="66"/>
      <c r="AP39" s="337"/>
      <c r="AQ39" s="337"/>
      <c r="AR39" s="197"/>
      <c r="AS39" s="197"/>
      <c r="AT39" s="337"/>
      <c r="AU39" s="198"/>
      <c r="AV39" s="340"/>
    </row>
    <row r="40" spans="1:49" ht="35.1" customHeight="1">
      <c r="A40" s="194"/>
      <c r="B40" s="419"/>
      <c r="C40" s="66"/>
      <c r="D40" s="66"/>
      <c r="E40" s="198"/>
      <c r="F40" s="365"/>
      <c r="G40" s="66"/>
      <c r="H40" s="66"/>
      <c r="I40" s="337"/>
      <c r="J40" s="337"/>
      <c r="K40" s="338"/>
      <c r="L40" s="337"/>
      <c r="M40" s="220"/>
      <c r="N40" s="66"/>
      <c r="O40" s="68"/>
      <c r="P40" s="66"/>
      <c r="Q40" s="364"/>
      <c r="R40" s="209"/>
      <c r="S40" s="210"/>
      <c r="T40" s="209"/>
      <c r="U40" s="210"/>
      <c r="V40" s="209"/>
      <c r="W40" s="339"/>
      <c r="X40" s="337"/>
      <c r="Y40" s="198"/>
      <c r="Z40" s="337"/>
      <c r="AA40" s="337"/>
      <c r="AB40" s="337"/>
      <c r="AC40" s="337"/>
      <c r="AD40" s="337"/>
      <c r="AE40" s="337"/>
      <c r="AF40" s="337"/>
      <c r="AG40" s="337"/>
      <c r="AH40" s="337"/>
      <c r="AI40" s="337"/>
      <c r="AJ40" s="337"/>
      <c r="AK40" s="337"/>
      <c r="AL40" s="337"/>
      <c r="AM40" s="337"/>
      <c r="AN40" s="337"/>
      <c r="AO40" s="66"/>
      <c r="AP40" s="337"/>
      <c r="AQ40" s="337"/>
      <c r="AR40" s="197"/>
      <c r="AS40" s="197"/>
      <c r="AT40" s="337"/>
      <c r="AU40" s="198"/>
      <c r="AV40" s="340"/>
    </row>
    <row r="41" spans="1:49" ht="35.1" customHeight="1">
      <c r="A41" s="194"/>
      <c r="B41" s="419"/>
      <c r="C41" s="66"/>
      <c r="D41" s="66"/>
      <c r="E41" s="198"/>
      <c r="F41" s="365"/>
      <c r="G41" s="66"/>
      <c r="H41" s="66"/>
      <c r="I41" s="337"/>
      <c r="J41" s="337"/>
      <c r="K41" s="338"/>
      <c r="L41" s="337"/>
      <c r="M41" s="220"/>
      <c r="N41" s="66"/>
      <c r="O41" s="66"/>
      <c r="P41" s="66"/>
      <c r="Q41" s="364"/>
      <c r="R41" s="209"/>
      <c r="S41" s="210"/>
      <c r="T41" s="209"/>
      <c r="U41" s="210"/>
      <c r="V41" s="209"/>
      <c r="W41" s="339"/>
      <c r="X41" s="337"/>
      <c r="Y41" s="198"/>
      <c r="Z41" s="337"/>
      <c r="AA41" s="337"/>
      <c r="AB41" s="337"/>
      <c r="AC41" s="337"/>
      <c r="AD41" s="337"/>
      <c r="AE41" s="337"/>
      <c r="AF41" s="337"/>
      <c r="AG41" s="337"/>
      <c r="AH41" s="337"/>
      <c r="AI41" s="337"/>
      <c r="AJ41" s="337"/>
      <c r="AK41" s="337"/>
      <c r="AL41" s="337"/>
      <c r="AM41" s="337"/>
      <c r="AN41" s="337"/>
      <c r="AO41" s="66"/>
      <c r="AP41" s="337"/>
      <c r="AQ41" s="337"/>
      <c r="AR41" s="197"/>
      <c r="AS41" s="197"/>
      <c r="AT41" s="337"/>
      <c r="AU41" s="198"/>
      <c r="AV41" s="340"/>
    </row>
    <row r="42" spans="1:49" ht="35.1" customHeight="1">
      <c r="A42" s="194"/>
      <c r="B42" s="419"/>
      <c r="C42" s="66"/>
      <c r="D42" s="66"/>
      <c r="E42" s="198"/>
      <c r="F42" s="365"/>
      <c r="G42" s="66"/>
      <c r="H42" s="66"/>
      <c r="I42" s="337"/>
      <c r="J42" s="337"/>
      <c r="K42" s="338"/>
      <c r="L42" s="337"/>
      <c r="M42" s="220"/>
      <c r="N42" s="66"/>
      <c r="O42" s="66"/>
      <c r="P42" s="66"/>
      <c r="Q42" s="364"/>
      <c r="R42" s="209"/>
      <c r="S42" s="210"/>
      <c r="T42" s="209"/>
      <c r="U42" s="210"/>
      <c r="V42" s="209"/>
      <c r="W42" s="339"/>
      <c r="X42" s="337"/>
      <c r="Y42" s="198"/>
      <c r="Z42" s="337"/>
      <c r="AA42" s="337"/>
      <c r="AB42" s="337"/>
      <c r="AC42" s="337"/>
      <c r="AD42" s="337"/>
      <c r="AE42" s="337"/>
      <c r="AF42" s="337"/>
      <c r="AG42" s="337"/>
      <c r="AH42" s="337"/>
      <c r="AI42" s="337"/>
      <c r="AJ42" s="337"/>
      <c r="AK42" s="337"/>
      <c r="AL42" s="337"/>
      <c r="AM42" s="337"/>
      <c r="AN42" s="337"/>
      <c r="AO42" s="66"/>
      <c r="AP42" s="337"/>
      <c r="AQ42" s="337"/>
      <c r="AR42" s="197"/>
      <c r="AS42" s="197"/>
      <c r="AT42" s="337"/>
      <c r="AU42" s="198"/>
      <c r="AV42" s="340"/>
    </row>
    <row r="43" spans="1:49" ht="35.1" customHeight="1">
      <c r="A43" s="194"/>
      <c r="B43" s="419"/>
      <c r="C43" s="66"/>
      <c r="D43" s="66"/>
      <c r="E43" s="66"/>
      <c r="F43" s="365"/>
      <c r="G43" s="66"/>
      <c r="H43" s="66"/>
      <c r="I43" s="337"/>
      <c r="J43" s="337"/>
      <c r="K43" s="338"/>
      <c r="L43" s="337"/>
      <c r="M43" s="220"/>
      <c r="N43" s="66"/>
      <c r="O43" s="66"/>
      <c r="P43" s="66"/>
      <c r="Q43" s="364"/>
      <c r="R43" s="209"/>
      <c r="S43" s="210"/>
      <c r="T43" s="209"/>
      <c r="U43" s="210"/>
      <c r="V43" s="209"/>
      <c r="W43" s="359"/>
      <c r="X43" s="337"/>
      <c r="Y43" s="198"/>
      <c r="Z43" s="308"/>
      <c r="AA43" s="337"/>
      <c r="AB43" s="337"/>
      <c r="AC43" s="337"/>
      <c r="AD43" s="337"/>
      <c r="AE43" s="337"/>
      <c r="AF43" s="337"/>
      <c r="AG43" s="337"/>
      <c r="AH43" s="337"/>
      <c r="AI43" s="337"/>
      <c r="AJ43" s="337"/>
      <c r="AK43" s="337"/>
      <c r="AL43" s="337"/>
      <c r="AM43" s="337"/>
      <c r="AN43" s="337"/>
      <c r="AO43" s="66"/>
      <c r="AP43" s="337"/>
      <c r="AQ43" s="337"/>
      <c r="AR43" s="198"/>
      <c r="AS43" s="198"/>
      <c r="AT43" s="272" t="s">
        <v>47</v>
      </c>
      <c r="AU43" s="198"/>
      <c r="AV43" s="213" t="s">
        <v>48</v>
      </c>
    </row>
    <row r="44" spans="1:49" ht="35.1" customHeight="1">
      <c r="A44" s="194"/>
      <c r="B44" s="419"/>
      <c r="C44" s="66"/>
      <c r="D44" s="66"/>
      <c r="E44" s="66"/>
      <c r="F44" s="365"/>
      <c r="G44" s="66"/>
      <c r="H44" s="66"/>
      <c r="I44" s="337"/>
      <c r="J44" s="337"/>
      <c r="K44" s="338"/>
      <c r="L44" s="337"/>
      <c r="M44" s="220"/>
      <c r="N44" s="66"/>
      <c r="O44" s="66"/>
      <c r="P44" s="66"/>
      <c r="Q44" s="364"/>
      <c r="R44" s="209"/>
      <c r="S44" s="210"/>
      <c r="T44" s="209"/>
      <c r="U44" s="210"/>
      <c r="V44" s="209"/>
      <c r="W44" s="359"/>
      <c r="X44" s="337"/>
      <c r="Y44" s="198"/>
      <c r="Z44" s="308"/>
      <c r="AA44" s="337"/>
      <c r="AB44" s="337"/>
      <c r="AC44" s="337"/>
      <c r="AD44" s="337"/>
      <c r="AE44" s="337"/>
      <c r="AF44" s="337"/>
      <c r="AG44" s="337"/>
      <c r="AH44" s="337"/>
      <c r="AI44" s="337"/>
      <c r="AJ44" s="337"/>
      <c r="AK44" s="337"/>
      <c r="AL44" s="337"/>
      <c r="AM44" s="337"/>
      <c r="AN44" s="337"/>
      <c r="AO44" s="66"/>
      <c r="AP44" s="337"/>
      <c r="AQ44" s="337"/>
      <c r="AR44" s="198"/>
      <c r="AS44" s="198"/>
      <c r="AT44" s="272" t="s">
        <v>47</v>
      </c>
      <c r="AU44" s="198"/>
      <c r="AV44" s="213" t="s">
        <v>48</v>
      </c>
    </row>
    <row r="45" spans="1:49" ht="35.1" customHeight="1">
      <c r="A45" s="194"/>
      <c r="B45" s="419"/>
      <c r="C45" s="66"/>
      <c r="D45" s="66"/>
      <c r="E45" s="66"/>
      <c r="F45" s="365"/>
      <c r="G45" s="66"/>
      <c r="H45" s="66"/>
      <c r="I45" s="337"/>
      <c r="J45" s="337"/>
      <c r="K45" s="338"/>
      <c r="L45" s="337"/>
      <c r="M45" s="220"/>
      <c r="N45" s="66"/>
      <c r="O45" s="66"/>
      <c r="P45" s="66"/>
      <c r="Q45" s="364"/>
      <c r="R45" s="209"/>
      <c r="S45" s="210"/>
      <c r="T45" s="209"/>
      <c r="U45" s="210"/>
      <c r="V45" s="209"/>
      <c r="W45" s="359"/>
      <c r="X45" s="337"/>
      <c r="Y45" s="198"/>
      <c r="Z45" s="308"/>
      <c r="AA45" s="337"/>
      <c r="AB45" s="337"/>
      <c r="AC45" s="337"/>
      <c r="AD45" s="337"/>
      <c r="AE45" s="337"/>
      <c r="AF45" s="337"/>
      <c r="AG45" s="337"/>
      <c r="AH45" s="337"/>
      <c r="AI45" s="337"/>
      <c r="AJ45" s="337"/>
      <c r="AK45" s="337"/>
      <c r="AL45" s="337"/>
      <c r="AM45" s="337"/>
      <c r="AN45" s="337"/>
      <c r="AO45" s="220"/>
      <c r="AP45" s="337"/>
      <c r="AQ45" s="337"/>
      <c r="AR45" s="198"/>
      <c r="AS45" s="198"/>
      <c r="AT45" s="272" t="s">
        <v>47</v>
      </c>
      <c r="AU45" s="198"/>
      <c r="AV45" s="213" t="s">
        <v>48</v>
      </c>
    </row>
    <row r="46" spans="1:49" ht="35.1" customHeight="1">
      <c r="A46" s="194"/>
      <c r="B46" s="419"/>
      <c r="C46" s="66"/>
      <c r="D46" s="66"/>
      <c r="E46" s="198"/>
      <c r="F46" s="365"/>
      <c r="G46" s="66"/>
      <c r="H46" s="66"/>
      <c r="I46" s="337"/>
      <c r="J46" s="337"/>
      <c r="K46" s="338"/>
      <c r="L46" s="337"/>
      <c r="M46" s="220"/>
      <c r="N46" s="66"/>
      <c r="O46" s="66"/>
      <c r="P46" s="66"/>
      <c r="Q46" s="364"/>
      <c r="R46" s="209"/>
      <c r="S46" s="210"/>
      <c r="T46" s="209"/>
      <c r="U46" s="210"/>
      <c r="V46" s="209"/>
      <c r="W46" s="339"/>
      <c r="X46" s="337"/>
      <c r="Y46" s="198"/>
      <c r="Z46" s="337"/>
      <c r="AA46" s="337"/>
      <c r="AB46" s="337"/>
      <c r="AC46" s="337"/>
      <c r="AD46" s="337"/>
      <c r="AE46" s="337"/>
      <c r="AF46" s="337"/>
      <c r="AG46" s="337"/>
      <c r="AH46" s="337"/>
      <c r="AI46" s="337"/>
      <c r="AJ46" s="337"/>
      <c r="AK46" s="337"/>
      <c r="AL46" s="337"/>
      <c r="AM46" s="337"/>
      <c r="AN46" s="337"/>
      <c r="AO46" s="66"/>
      <c r="AP46" s="337"/>
      <c r="AQ46" s="337"/>
      <c r="AR46" s="197"/>
      <c r="AS46" s="197"/>
      <c r="AT46" s="337"/>
      <c r="AU46" s="198"/>
      <c r="AV46" s="340"/>
    </row>
    <row r="47" spans="1:49" ht="34.5" customHeight="1">
      <c r="A47" s="194"/>
      <c r="B47" s="419"/>
      <c r="C47" s="66"/>
      <c r="D47" s="66"/>
      <c r="E47" s="66"/>
      <c r="F47" s="365"/>
      <c r="G47" s="66"/>
      <c r="H47" s="66"/>
      <c r="I47" s="337"/>
      <c r="J47" s="337"/>
      <c r="K47" s="338"/>
      <c r="L47" s="337"/>
      <c r="M47" s="220"/>
      <c r="N47" s="66"/>
      <c r="O47" s="68"/>
      <c r="P47" s="66"/>
      <c r="Q47" s="364"/>
      <c r="R47" s="209"/>
      <c r="S47" s="210"/>
      <c r="T47" s="209"/>
      <c r="U47" s="210"/>
      <c r="V47" s="209"/>
      <c r="W47" s="359"/>
      <c r="X47" s="337"/>
      <c r="Y47" s="198"/>
      <c r="Z47" s="308"/>
      <c r="AA47" s="337"/>
      <c r="AB47" s="337"/>
      <c r="AC47" s="337"/>
      <c r="AD47" s="337"/>
      <c r="AE47" s="337"/>
      <c r="AF47" s="337"/>
      <c r="AG47" s="337"/>
      <c r="AH47" s="337"/>
      <c r="AI47" s="337"/>
      <c r="AJ47" s="337"/>
      <c r="AK47" s="337"/>
      <c r="AL47" s="337"/>
      <c r="AM47" s="337"/>
      <c r="AN47" s="337"/>
      <c r="AO47" s="220"/>
      <c r="AP47" s="337"/>
      <c r="AQ47" s="337"/>
      <c r="AR47" s="198"/>
      <c r="AS47" s="198"/>
      <c r="AT47" s="272" t="s">
        <v>47</v>
      </c>
      <c r="AU47" s="198"/>
      <c r="AV47" s="213" t="s">
        <v>48</v>
      </c>
    </row>
    <row r="48" spans="1:49" ht="18" customHeight="1">
      <c r="A48" s="194"/>
      <c r="B48" s="419"/>
      <c r="C48" s="66"/>
      <c r="D48" s="66"/>
      <c r="E48" s="66"/>
      <c r="F48" s="365"/>
      <c r="G48" s="66"/>
      <c r="H48" s="66"/>
      <c r="I48" s="337"/>
      <c r="J48" s="337"/>
      <c r="K48" s="338"/>
      <c r="L48" s="337"/>
      <c r="M48" s="220"/>
      <c r="N48" s="66"/>
      <c r="O48" s="66"/>
      <c r="P48" s="66"/>
      <c r="Q48" s="364"/>
      <c r="R48" s="209"/>
      <c r="S48" s="210"/>
      <c r="T48" s="209"/>
      <c r="U48" s="210"/>
      <c r="V48" s="209"/>
      <c r="W48" s="359"/>
      <c r="X48" s="337"/>
      <c r="Y48" s="198"/>
      <c r="Z48" s="308"/>
      <c r="AA48" s="337"/>
      <c r="AB48" s="337"/>
      <c r="AC48" s="337"/>
      <c r="AD48" s="337"/>
      <c r="AE48" s="337"/>
      <c r="AF48" s="337"/>
      <c r="AG48" s="337"/>
      <c r="AH48" s="337"/>
      <c r="AI48" s="337"/>
      <c r="AJ48" s="337"/>
      <c r="AK48" s="337"/>
      <c r="AL48" s="337"/>
      <c r="AM48" s="337"/>
      <c r="AN48" s="337"/>
      <c r="AO48" s="220"/>
      <c r="AP48" s="337"/>
      <c r="AQ48" s="337"/>
      <c r="AR48" s="198"/>
      <c r="AS48" s="198"/>
      <c r="AT48" s="272" t="s">
        <v>47</v>
      </c>
      <c r="AU48" s="198"/>
      <c r="AV48" s="213" t="s">
        <v>48</v>
      </c>
    </row>
    <row r="49" spans="1:48" ht="33.75" customHeight="1">
      <c r="A49" s="194"/>
      <c r="B49" s="419"/>
      <c r="C49" s="66"/>
      <c r="D49" s="66"/>
      <c r="E49" s="198"/>
      <c r="F49" s="365"/>
      <c r="G49" s="66"/>
      <c r="H49" s="66"/>
      <c r="I49" s="337"/>
      <c r="J49" s="337"/>
      <c r="K49" s="338"/>
      <c r="L49" s="337"/>
      <c r="M49" s="220"/>
      <c r="N49" s="66"/>
      <c r="O49" s="66"/>
      <c r="P49" s="66"/>
      <c r="Q49" s="364"/>
      <c r="R49" s="209"/>
      <c r="S49" s="210"/>
      <c r="T49" s="209"/>
      <c r="U49" s="210"/>
      <c r="V49" s="209"/>
      <c r="W49" s="339"/>
      <c r="X49" s="337"/>
      <c r="Y49" s="198"/>
      <c r="Z49" s="337"/>
      <c r="AA49" s="337"/>
      <c r="AB49" s="337"/>
      <c r="AC49" s="337"/>
      <c r="AD49" s="337"/>
      <c r="AE49" s="337"/>
      <c r="AF49" s="337"/>
      <c r="AG49" s="337"/>
      <c r="AH49" s="337"/>
      <c r="AI49" s="337"/>
      <c r="AJ49" s="337"/>
      <c r="AK49" s="337"/>
      <c r="AL49" s="337"/>
      <c r="AM49" s="337"/>
      <c r="AN49" s="337"/>
      <c r="AO49" s="66"/>
      <c r="AP49" s="337"/>
      <c r="AQ49" s="337"/>
      <c r="AR49" s="197"/>
      <c r="AS49" s="197"/>
      <c r="AT49" s="337"/>
      <c r="AU49" s="198"/>
      <c r="AV49" s="340"/>
    </row>
    <row r="50" spans="1:48" ht="33" customHeight="1">
      <c r="A50" s="194"/>
      <c r="B50" s="419"/>
      <c r="C50" s="66"/>
      <c r="D50" s="66"/>
      <c r="E50" s="198"/>
      <c r="F50" s="365"/>
      <c r="G50" s="66"/>
      <c r="H50" s="66"/>
      <c r="I50" s="337"/>
      <c r="J50" s="337"/>
      <c r="K50" s="338"/>
      <c r="L50" s="337"/>
      <c r="M50" s="220"/>
      <c r="N50" s="66"/>
      <c r="O50" s="66"/>
      <c r="P50" s="66"/>
      <c r="Q50" s="364"/>
      <c r="R50" s="209"/>
      <c r="S50" s="210"/>
      <c r="T50" s="209"/>
      <c r="U50" s="210"/>
      <c r="V50" s="209"/>
      <c r="W50" s="339"/>
      <c r="X50" s="337"/>
      <c r="Y50" s="198"/>
      <c r="Z50" s="337"/>
      <c r="AA50" s="337"/>
      <c r="AB50" s="337"/>
      <c r="AC50" s="337"/>
      <c r="AD50" s="337"/>
      <c r="AE50" s="337"/>
      <c r="AF50" s="337"/>
      <c r="AG50" s="337"/>
      <c r="AH50" s="337"/>
      <c r="AI50" s="337"/>
      <c r="AJ50" s="337"/>
      <c r="AK50" s="337"/>
      <c r="AL50" s="337"/>
      <c r="AM50" s="337"/>
      <c r="AN50" s="337"/>
      <c r="AO50" s="66"/>
      <c r="AP50" s="337"/>
      <c r="AQ50" s="337"/>
      <c r="AR50" s="197"/>
      <c r="AS50" s="197"/>
      <c r="AT50" s="337"/>
      <c r="AU50" s="337"/>
      <c r="AV50" s="340"/>
    </row>
    <row r="51" spans="1:48" ht="33.75" customHeight="1">
      <c r="A51" s="194"/>
      <c r="B51" s="419"/>
      <c r="C51" s="66"/>
      <c r="D51" s="66"/>
      <c r="E51" s="335"/>
      <c r="F51" s="336"/>
      <c r="G51" s="66"/>
      <c r="H51" s="66"/>
      <c r="I51" s="337"/>
      <c r="J51" s="337"/>
      <c r="K51" s="338"/>
      <c r="L51" s="337"/>
      <c r="M51" s="198"/>
      <c r="N51" s="198"/>
      <c r="O51" s="337"/>
      <c r="P51" s="66"/>
      <c r="Q51" s="364"/>
      <c r="R51" s="209"/>
      <c r="S51" s="210"/>
      <c r="T51" s="209"/>
      <c r="U51" s="210"/>
      <c r="V51" s="209"/>
      <c r="W51" s="339"/>
      <c r="X51" s="337"/>
      <c r="Y51" s="337"/>
      <c r="Z51" s="337"/>
      <c r="AA51" s="337"/>
      <c r="AB51" s="337"/>
      <c r="AC51" s="337"/>
      <c r="AD51" s="337"/>
      <c r="AE51" s="337"/>
      <c r="AF51" s="337"/>
      <c r="AG51" s="337"/>
      <c r="AH51" s="337"/>
      <c r="AI51" s="337"/>
      <c r="AJ51" s="337"/>
      <c r="AK51" s="337"/>
      <c r="AL51" s="337"/>
      <c r="AM51" s="337"/>
      <c r="AN51" s="337"/>
      <c r="AO51" s="66"/>
      <c r="AP51" s="337"/>
      <c r="AQ51" s="337"/>
      <c r="AR51" s="309"/>
      <c r="AS51" s="309"/>
      <c r="AT51" s="337"/>
      <c r="AU51" s="337"/>
      <c r="AV51" s="340"/>
    </row>
    <row r="52" spans="1:48" ht="35.1" customHeight="1">
      <c r="A52" s="194"/>
      <c r="B52" s="419"/>
      <c r="C52" s="66"/>
      <c r="D52" s="66"/>
      <c r="E52" s="66"/>
      <c r="F52" s="365"/>
      <c r="G52" s="66"/>
      <c r="H52" s="66"/>
      <c r="I52" s="337"/>
      <c r="J52" s="337"/>
      <c r="K52" s="338"/>
      <c r="L52" s="337"/>
      <c r="M52" s="220"/>
      <c r="N52" s="66"/>
      <c r="O52" s="66"/>
      <c r="P52" s="66"/>
      <c r="Q52" s="364"/>
      <c r="R52" s="209"/>
      <c r="S52" s="210"/>
      <c r="T52" s="209"/>
      <c r="U52" s="210"/>
      <c r="V52" s="209"/>
      <c r="W52" s="359"/>
      <c r="X52" s="337"/>
      <c r="Y52" s="198"/>
      <c r="Z52" s="308"/>
      <c r="AA52" s="337"/>
      <c r="AB52" s="337"/>
      <c r="AC52" s="337"/>
      <c r="AD52" s="337"/>
      <c r="AE52" s="337"/>
      <c r="AF52" s="337"/>
      <c r="AG52" s="337"/>
      <c r="AH52" s="337"/>
      <c r="AI52" s="337"/>
      <c r="AJ52" s="337"/>
      <c r="AK52" s="337"/>
      <c r="AL52" s="337"/>
      <c r="AM52" s="337"/>
      <c r="AN52" s="337"/>
      <c r="AO52" s="66"/>
      <c r="AP52" s="337"/>
      <c r="AQ52" s="337"/>
      <c r="AR52" s="198"/>
      <c r="AS52" s="198"/>
      <c r="AT52" s="272" t="s">
        <v>47</v>
      </c>
      <c r="AU52" s="198"/>
      <c r="AV52" s="213" t="s">
        <v>48</v>
      </c>
    </row>
    <row r="53" spans="1:48" ht="35.1" customHeight="1">
      <c r="A53" s="194"/>
      <c r="B53" s="419"/>
      <c r="C53" s="66"/>
      <c r="D53" s="66"/>
      <c r="E53" s="66"/>
      <c r="F53" s="365"/>
      <c r="G53" s="66"/>
      <c r="H53" s="66"/>
      <c r="I53" s="337"/>
      <c r="J53" s="337"/>
      <c r="K53" s="338"/>
      <c r="L53" s="337"/>
      <c r="M53" s="220"/>
      <c r="N53" s="66"/>
      <c r="O53" s="337"/>
      <c r="P53" s="66"/>
      <c r="Q53" s="364"/>
      <c r="R53" s="209"/>
      <c r="S53" s="210"/>
      <c r="T53" s="209"/>
      <c r="U53" s="210"/>
      <c r="V53" s="339"/>
      <c r="W53" s="339"/>
      <c r="X53" s="337"/>
      <c r="Y53" s="337"/>
      <c r="Z53" s="337"/>
      <c r="AA53" s="337"/>
      <c r="AB53" s="337"/>
      <c r="AC53" s="337"/>
      <c r="AD53" s="337"/>
      <c r="AE53" s="337"/>
      <c r="AF53" s="337"/>
      <c r="AG53" s="337"/>
      <c r="AH53" s="337"/>
      <c r="AI53" s="337"/>
      <c r="AJ53" s="337"/>
      <c r="AK53" s="337"/>
      <c r="AL53" s="337"/>
      <c r="AM53" s="337"/>
      <c r="AN53" s="337"/>
      <c r="AO53" s="66"/>
      <c r="AP53" s="337"/>
      <c r="AQ53" s="337"/>
      <c r="AR53" s="337"/>
      <c r="AS53" s="337"/>
      <c r="AT53" s="337"/>
      <c r="AU53" s="198"/>
      <c r="AV53" s="340"/>
    </row>
    <row r="54" spans="1:48" ht="35.1" customHeight="1">
      <c r="A54" s="194"/>
      <c r="B54" s="419"/>
      <c r="C54" s="66"/>
      <c r="D54" s="66"/>
      <c r="E54" s="335"/>
      <c r="F54" s="365"/>
      <c r="G54" s="66"/>
      <c r="H54" s="66"/>
      <c r="I54" s="337"/>
      <c r="J54" s="337"/>
      <c r="K54" s="338"/>
      <c r="L54" s="337"/>
      <c r="M54" s="220"/>
      <c r="N54" s="66"/>
      <c r="O54" s="337"/>
      <c r="P54" s="66"/>
      <c r="Q54" s="364"/>
      <c r="R54" s="209"/>
      <c r="S54" s="210"/>
      <c r="T54" s="209"/>
      <c r="U54" s="210"/>
      <c r="V54" s="339"/>
      <c r="W54" s="339"/>
      <c r="X54" s="337"/>
      <c r="Y54" s="337"/>
      <c r="Z54" s="337"/>
      <c r="AA54" s="337"/>
      <c r="AB54" s="337"/>
      <c r="AC54" s="337"/>
      <c r="AD54" s="337"/>
      <c r="AE54" s="337"/>
      <c r="AF54" s="337"/>
      <c r="AG54" s="337"/>
      <c r="AH54" s="337"/>
      <c r="AI54" s="337"/>
      <c r="AJ54" s="337"/>
      <c r="AK54" s="337"/>
      <c r="AL54" s="337"/>
      <c r="AM54" s="337"/>
      <c r="AN54" s="337"/>
      <c r="AO54" s="66"/>
      <c r="AP54" s="337"/>
      <c r="AQ54" s="337"/>
      <c r="AR54" s="337"/>
      <c r="AS54" s="337"/>
      <c r="AT54" s="337"/>
      <c r="AU54" s="337"/>
      <c r="AV54" s="340"/>
    </row>
    <row r="55" spans="1:48" ht="35.1" customHeight="1">
      <c r="A55" s="194"/>
      <c r="B55" s="420"/>
      <c r="C55" s="66"/>
      <c r="D55" s="335"/>
      <c r="E55" s="335"/>
      <c r="F55" s="336"/>
      <c r="G55" s="66"/>
      <c r="H55" s="66"/>
      <c r="I55" s="337"/>
      <c r="J55" s="337"/>
      <c r="K55" s="338"/>
      <c r="L55" s="337"/>
      <c r="M55" s="220"/>
      <c r="N55" s="66"/>
      <c r="O55" s="337"/>
      <c r="P55" s="66"/>
      <c r="Q55" s="364"/>
      <c r="R55" s="209"/>
      <c r="S55" s="210"/>
      <c r="T55" s="209"/>
      <c r="U55" s="210"/>
      <c r="V55" s="339"/>
      <c r="W55" s="339"/>
      <c r="X55" s="337"/>
      <c r="Y55" s="337"/>
      <c r="Z55" s="337"/>
      <c r="AA55" s="337"/>
      <c r="AB55" s="337"/>
      <c r="AC55" s="337"/>
      <c r="AD55" s="337"/>
      <c r="AE55" s="337"/>
      <c r="AF55" s="337"/>
      <c r="AG55" s="337"/>
      <c r="AH55" s="337"/>
      <c r="AI55" s="337"/>
      <c r="AJ55" s="337"/>
      <c r="AK55" s="337"/>
      <c r="AL55" s="337"/>
      <c r="AM55" s="337"/>
      <c r="AN55" s="337"/>
      <c r="AO55" s="66"/>
      <c r="AP55" s="337"/>
      <c r="AQ55" s="337"/>
      <c r="AR55" s="337"/>
      <c r="AS55" s="337"/>
      <c r="AT55" s="337"/>
      <c r="AU55" s="337"/>
      <c r="AV55" s="340"/>
    </row>
    <row r="56" spans="1:48" ht="35.1" customHeight="1">
      <c r="A56" s="194"/>
      <c r="B56" s="420"/>
      <c r="C56" s="66"/>
      <c r="D56" s="335"/>
      <c r="E56" s="335"/>
      <c r="F56" s="336"/>
      <c r="G56" s="66"/>
      <c r="H56" s="66"/>
      <c r="I56" s="337"/>
      <c r="J56" s="337"/>
      <c r="K56" s="338"/>
      <c r="L56" s="337"/>
      <c r="M56" s="220"/>
      <c r="N56" s="337"/>
      <c r="O56" s="337"/>
      <c r="P56" s="66"/>
      <c r="Q56" s="364"/>
      <c r="R56" s="209"/>
      <c r="S56" s="210"/>
      <c r="T56" s="209"/>
      <c r="U56" s="210"/>
      <c r="V56" s="339"/>
      <c r="W56" s="339"/>
      <c r="X56" s="337"/>
      <c r="Y56" s="337"/>
      <c r="Z56" s="337"/>
      <c r="AA56" s="337"/>
      <c r="AB56" s="337"/>
      <c r="AC56" s="337"/>
      <c r="AD56" s="337"/>
      <c r="AE56" s="337"/>
      <c r="AF56" s="337"/>
      <c r="AG56" s="337"/>
      <c r="AH56" s="337"/>
      <c r="AI56" s="337"/>
      <c r="AJ56" s="337"/>
      <c r="AK56" s="337"/>
      <c r="AL56" s="337"/>
      <c r="AM56" s="337"/>
      <c r="AN56" s="337"/>
      <c r="AO56" s="66"/>
      <c r="AP56" s="337"/>
      <c r="AQ56" s="337"/>
      <c r="AR56" s="337"/>
      <c r="AS56" s="337"/>
      <c r="AT56" s="337"/>
      <c r="AU56" s="337"/>
      <c r="AV56" s="340"/>
    </row>
    <row r="57" spans="1:48" ht="35.1" customHeight="1">
      <c r="A57" s="423"/>
      <c r="B57" s="420"/>
      <c r="C57" s="66"/>
      <c r="D57" s="335"/>
      <c r="E57" s="335"/>
      <c r="F57" s="336"/>
      <c r="H57" s="66"/>
      <c r="I57" s="337"/>
      <c r="J57" s="337"/>
      <c r="K57" s="338"/>
      <c r="L57" s="337"/>
      <c r="M57" s="66"/>
      <c r="N57" s="337"/>
      <c r="O57" s="337"/>
      <c r="P57" s="339"/>
      <c r="Q57" s="364"/>
      <c r="R57" s="209"/>
      <c r="S57" s="210"/>
      <c r="T57" s="209"/>
      <c r="U57" s="339"/>
      <c r="V57" s="339"/>
      <c r="W57" s="339"/>
      <c r="X57" s="337"/>
      <c r="Y57" s="337"/>
      <c r="Z57" s="337"/>
      <c r="AA57" s="337"/>
      <c r="AB57" s="337"/>
      <c r="AC57" s="337"/>
      <c r="AD57" s="337"/>
      <c r="AE57" s="337"/>
      <c r="AF57" s="337"/>
      <c r="AG57" s="337"/>
      <c r="AH57" s="337"/>
      <c r="AI57" s="337"/>
      <c r="AJ57" s="337"/>
      <c r="AK57" s="337"/>
      <c r="AL57" s="337"/>
      <c r="AM57" s="337"/>
      <c r="AN57" s="337"/>
      <c r="AO57" s="66"/>
      <c r="AP57" s="337"/>
      <c r="AQ57" s="337"/>
      <c r="AR57" s="337"/>
      <c r="AS57" s="337"/>
      <c r="AT57" s="337"/>
      <c r="AU57" s="337"/>
      <c r="AV57" s="340"/>
    </row>
    <row r="58" spans="1:48" ht="33.75" customHeight="1">
      <c r="A58" s="423"/>
      <c r="B58" s="420"/>
      <c r="C58" s="424"/>
      <c r="D58" s="335"/>
      <c r="E58" s="335"/>
      <c r="F58" s="336"/>
      <c r="G58" s="66"/>
      <c r="H58" s="337"/>
      <c r="I58" s="337"/>
      <c r="J58" s="337"/>
      <c r="K58" s="338"/>
      <c r="L58" s="337"/>
      <c r="M58" s="66"/>
      <c r="N58" s="337"/>
      <c r="O58" s="337"/>
      <c r="P58" s="339"/>
      <c r="Q58" s="339"/>
      <c r="R58" s="209"/>
      <c r="S58" s="339"/>
      <c r="T58" s="209"/>
      <c r="U58" s="339"/>
      <c r="V58" s="339"/>
      <c r="W58" s="339"/>
      <c r="X58" s="337"/>
      <c r="Y58" s="337"/>
      <c r="Z58" s="337"/>
      <c r="AA58" s="337"/>
      <c r="AB58" s="337"/>
      <c r="AC58" s="337"/>
      <c r="AD58" s="337"/>
      <c r="AE58" s="337"/>
      <c r="AF58" s="337"/>
      <c r="AG58" s="337"/>
      <c r="AH58" s="337"/>
      <c r="AI58" s="337"/>
      <c r="AJ58" s="337"/>
      <c r="AK58" s="337"/>
      <c r="AL58" s="337"/>
      <c r="AM58" s="337"/>
      <c r="AN58" s="337"/>
      <c r="AO58" s="66"/>
      <c r="AP58" s="337"/>
      <c r="AQ58" s="337"/>
      <c r="AR58" s="337"/>
      <c r="AS58" s="337"/>
      <c r="AT58" s="337"/>
      <c r="AU58" s="337"/>
      <c r="AV58" s="340"/>
    </row>
    <row r="59" spans="1:48" ht="33.75" customHeight="1">
      <c r="A59" s="423"/>
      <c r="B59" s="420"/>
      <c r="C59" s="424"/>
      <c r="D59" s="335"/>
      <c r="E59" s="335"/>
      <c r="F59" s="336"/>
      <c r="G59" s="66"/>
      <c r="H59" s="337"/>
      <c r="I59" s="337"/>
      <c r="J59" s="337"/>
      <c r="K59" s="338"/>
      <c r="L59" s="337"/>
      <c r="M59" s="66"/>
      <c r="N59" s="337"/>
      <c r="O59" s="337"/>
      <c r="P59" s="339"/>
      <c r="Q59" s="339"/>
      <c r="R59" s="209"/>
      <c r="S59" s="339"/>
      <c r="T59" s="209"/>
      <c r="U59" s="339"/>
      <c r="V59" s="339"/>
      <c r="W59" s="339"/>
      <c r="X59" s="337"/>
      <c r="Y59" s="337"/>
      <c r="Z59" s="337"/>
      <c r="AA59" s="337"/>
      <c r="AB59" s="337"/>
      <c r="AC59" s="337"/>
      <c r="AD59" s="337"/>
      <c r="AE59" s="337"/>
      <c r="AF59" s="337"/>
      <c r="AG59" s="337"/>
      <c r="AH59" s="337"/>
      <c r="AI59" s="337"/>
      <c r="AJ59" s="337"/>
      <c r="AK59" s="337"/>
      <c r="AL59" s="337"/>
      <c r="AM59" s="337"/>
      <c r="AN59" s="337"/>
      <c r="AO59" s="66"/>
      <c r="AP59" s="337"/>
      <c r="AQ59" s="337"/>
      <c r="AR59" s="337"/>
      <c r="AS59" s="337"/>
      <c r="AT59" s="337"/>
      <c r="AU59" s="337"/>
      <c r="AV59" s="340"/>
    </row>
    <row r="60" spans="1:48" ht="33.75" customHeight="1">
      <c r="A60" s="423"/>
      <c r="B60" s="420"/>
      <c r="C60" s="424"/>
      <c r="D60" s="335"/>
      <c r="E60" s="335"/>
      <c r="F60" s="336"/>
      <c r="G60" s="66"/>
      <c r="H60" s="337"/>
      <c r="I60" s="337"/>
      <c r="J60" s="337"/>
      <c r="K60" s="338"/>
      <c r="L60" s="337"/>
      <c r="M60" s="337"/>
      <c r="N60" s="337"/>
      <c r="O60" s="337"/>
      <c r="P60" s="339"/>
      <c r="Q60" s="339"/>
      <c r="R60" s="209"/>
      <c r="S60" s="339"/>
      <c r="T60" s="209"/>
      <c r="U60" s="339"/>
      <c r="V60" s="339"/>
      <c r="W60" s="339"/>
      <c r="X60" s="337"/>
      <c r="Y60" s="337"/>
      <c r="Z60" s="337"/>
      <c r="AA60" s="337"/>
      <c r="AB60" s="337"/>
      <c r="AC60" s="337"/>
      <c r="AD60" s="337"/>
      <c r="AE60" s="337"/>
      <c r="AF60" s="337"/>
      <c r="AG60" s="337"/>
      <c r="AH60" s="337"/>
      <c r="AI60" s="337"/>
      <c r="AJ60" s="337"/>
      <c r="AK60" s="337"/>
      <c r="AL60" s="337"/>
      <c r="AM60" s="337"/>
      <c r="AN60" s="337"/>
      <c r="AO60" s="431"/>
      <c r="AP60" s="337"/>
      <c r="AQ60" s="337"/>
      <c r="AR60" s="337"/>
      <c r="AS60" s="337"/>
      <c r="AT60" s="337"/>
      <c r="AU60" s="337"/>
      <c r="AV60" s="340"/>
    </row>
    <row r="61" spans="1:48" ht="33.75" customHeight="1">
      <c r="A61" s="447"/>
      <c r="B61" s="448"/>
      <c r="C61" s="449"/>
      <c r="D61" s="450"/>
      <c r="E61" s="450"/>
      <c r="F61" s="451"/>
      <c r="G61" s="452"/>
      <c r="H61" s="453"/>
      <c r="I61" s="453"/>
      <c r="J61" s="453"/>
      <c r="K61" s="454"/>
      <c r="L61" s="453"/>
      <c r="M61" s="453"/>
      <c r="N61" s="453"/>
      <c r="O61" s="453"/>
      <c r="P61" s="455"/>
      <c r="Q61" s="455"/>
      <c r="R61" s="456"/>
      <c r="S61" s="455"/>
      <c r="T61" s="456"/>
      <c r="U61" s="455"/>
      <c r="V61" s="455"/>
      <c r="W61" s="455"/>
      <c r="X61" s="453"/>
      <c r="Y61" s="453"/>
      <c r="Z61" s="453"/>
      <c r="AA61" s="453"/>
      <c r="AB61" s="453"/>
      <c r="AC61" s="453"/>
      <c r="AD61" s="453"/>
      <c r="AE61" s="453"/>
      <c r="AF61" s="453"/>
      <c r="AG61" s="453"/>
      <c r="AH61" s="453"/>
      <c r="AI61" s="453"/>
      <c r="AJ61" s="453"/>
      <c r="AK61" s="453"/>
      <c r="AL61" s="453"/>
      <c r="AM61" s="453"/>
      <c r="AN61" s="453"/>
      <c r="AO61" s="447"/>
      <c r="AP61" s="453"/>
      <c r="AQ61" s="453"/>
      <c r="AR61" s="453"/>
      <c r="AS61" s="453"/>
      <c r="AT61" s="453"/>
      <c r="AU61" s="453"/>
      <c r="AV61" s="453"/>
    </row>
    <row r="62" spans="1:48" ht="33.75" customHeight="1">
      <c r="A62" s="447"/>
      <c r="B62" s="448"/>
      <c r="C62" s="449"/>
      <c r="D62" s="450"/>
      <c r="E62" s="450"/>
      <c r="F62" s="451"/>
      <c r="G62" s="452"/>
      <c r="H62" s="453"/>
      <c r="I62" s="453"/>
      <c r="J62" s="453"/>
      <c r="K62" s="454"/>
      <c r="L62" s="453"/>
      <c r="M62" s="453"/>
      <c r="N62" s="453"/>
      <c r="O62" s="453"/>
      <c r="P62" s="455"/>
      <c r="Q62" s="455"/>
      <c r="R62" s="455"/>
      <c r="S62" s="455"/>
      <c r="T62" s="456"/>
      <c r="U62" s="455"/>
      <c r="V62" s="455"/>
      <c r="W62" s="455"/>
      <c r="X62" s="453"/>
      <c r="Y62" s="453"/>
      <c r="Z62" s="453"/>
      <c r="AA62" s="453"/>
      <c r="AB62" s="453"/>
      <c r="AC62" s="453"/>
      <c r="AD62" s="453"/>
      <c r="AE62" s="453"/>
      <c r="AF62" s="453"/>
      <c r="AG62" s="453"/>
      <c r="AH62" s="453"/>
      <c r="AI62" s="453"/>
      <c r="AJ62" s="453"/>
      <c r="AK62" s="453"/>
      <c r="AL62" s="453"/>
      <c r="AM62" s="453"/>
      <c r="AN62" s="453"/>
      <c r="AO62" s="447"/>
      <c r="AP62" s="453"/>
      <c r="AQ62" s="453"/>
      <c r="AR62" s="453"/>
      <c r="AS62" s="453"/>
      <c r="AT62" s="453"/>
      <c r="AU62" s="453"/>
      <c r="AV62" s="453"/>
    </row>
  </sheetData>
  <customSheetViews>
    <customSheetView guid="{298AF36E-F78A-4517-A98E-A09B5F300513}" scale="55" fitToPage="1" filter="1" showAutoFilter="1" hiddenColumns="1">
      <pane xSplit="6" ySplit="5" topLeftCell="G6" activePane="bottomRight" state="frozen"/>
      <selection pane="bottomRight" activeCell="H26" sqref="H26"/>
      <pageMargins left="0.25" right="0.25" top="0.75" bottom="0.75" header="0.3" footer="0.3"/>
      <printOptions horizontalCentered="1" verticalCentered="1"/>
      <pageSetup paperSize="8" scale="46" orientation="landscape" r:id="rId1"/>
      <headerFooter alignWithMargins="0"/>
      <autoFilter ref="B1:BI1">
        <filterColumn colId="3">
          <filters>
            <filter val="Q2-RM001"/>
          </filters>
        </filterColumn>
      </autoFilter>
    </customSheetView>
  </customSheetViews>
  <mergeCells count="7">
    <mergeCell ref="A1:E2"/>
    <mergeCell ref="AR1:AR2"/>
    <mergeCell ref="AS1:AS2"/>
    <mergeCell ref="AO1:AQ2"/>
    <mergeCell ref="AU1:AU2"/>
    <mergeCell ref="F1:T2"/>
    <mergeCell ref="U1:AN2"/>
  </mergeCells>
  <phoneticPr fontId="6" type="noConversion"/>
  <conditionalFormatting sqref="L4:L52">
    <cfRule type="cellIs" dxfId="522" priority="5" operator="equal">
      <formula>"Intrieim report received"</formula>
    </cfRule>
    <cfRule type="cellIs" dxfId="521" priority="7" operator="equal">
      <formula>"Initiated and shared"</formula>
    </cfRule>
    <cfRule type="cellIs" dxfId="520" priority="8" operator="equal">
      <formula>"final 8D received"</formula>
    </cfRule>
    <cfRule type="cellIs" dxfId="519" priority="9" operator="equal">
      <formula>"8D not received"</formula>
    </cfRule>
  </conditionalFormatting>
  <conditionalFormatting sqref="M5:M49 M52">
    <cfRule type="dataBar" priority="3">
      <dataBar>
        <cfvo type="min"/>
        <cfvo type="max"/>
        <color rgb="FF638EC6"/>
      </dataBar>
      <extLst>
        <ext xmlns:x14="http://schemas.microsoft.com/office/spreadsheetml/2009/9/main" uri="{B025F937-C7B1-47D3-B67F-A62EFF666E3E}">
          <x14:id>{7401CBE9-A6B9-413E-A05D-1C8F6FF0532E}</x14:id>
        </ext>
      </extLst>
    </cfRule>
  </conditionalFormatting>
  <conditionalFormatting sqref="M53:M56">
    <cfRule type="dataBar" priority="2">
      <dataBar>
        <cfvo type="min"/>
        <cfvo type="max"/>
        <color rgb="FF638EC6"/>
      </dataBar>
      <extLst>
        <ext xmlns:x14="http://schemas.microsoft.com/office/spreadsheetml/2009/9/main" uri="{B025F937-C7B1-47D3-B67F-A62EFF666E3E}">
          <x14:id>{F57AC5F8-3F72-4E25-A4DF-441A03F861A2}</x14:id>
        </ext>
      </extLst>
    </cfRule>
  </conditionalFormatting>
  <conditionalFormatting sqref="M54">
    <cfRule type="dataBar" priority="1">
      <dataBar>
        <cfvo type="min"/>
        <cfvo type="max"/>
        <color rgb="FF638EC6"/>
      </dataBar>
      <extLst>
        <ext xmlns:x14="http://schemas.microsoft.com/office/spreadsheetml/2009/9/main" uri="{B025F937-C7B1-47D3-B67F-A62EFF666E3E}">
          <x14:id>{B5542555-B54C-42FC-9DD3-D456D5B824A2}</x14:id>
        </ext>
      </extLst>
    </cfRule>
  </conditionalFormatting>
  <dataValidations count="5">
    <dataValidation type="list" allowBlank="1" showInputMessage="1" showErrorMessage="1" sqref="W28 Z7 Z22 Z14:Z16 Z18:Z19 Z9 W14:W16 W18:W19 W22:W23 W9 W7 W26">
      <formula1>"Initiated and shared, Intrieim report received, final 8D received, NA"</formula1>
    </dataValidation>
    <dataValidation type="list" allowBlank="1" showInputMessage="1" showErrorMessage="1" sqref="P4:P62">
      <formula1>"MFN1, MFN2, MFC1, MFC2, TEF, TEF1"</formula1>
    </dataValidation>
    <dataValidation type="list" allowBlank="1" showInputMessage="1" showErrorMessage="1" sqref="J21:J22 J17:J18 I4:I52">
      <formula1>"Tools, Jigs, fixtures, Spares,Other"</formula1>
    </dataValidation>
    <dataValidation type="list" allowBlank="1" showInputMessage="1" showErrorMessage="1" sqref="L4:L52">
      <formula1>"Initiated and shared, Intrieim report received, final 8D received, 8D not received,NA"</formula1>
    </dataValidation>
    <dataValidation type="list" allowBlank="1" showInputMessage="1" showErrorMessage="1" sqref="AO4:AO44 AO46 AO49:AO62">
      <formula1>"OSNO, NOCO"</formula1>
    </dataValidation>
  </dataValidations>
  <printOptions horizontalCentered="1" verticalCentered="1"/>
  <pageMargins left="0.25" right="0.25" top="0.75" bottom="0.75" header="0.3" footer="0.3"/>
  <pageSetup paperSize="8" scale="35" orientation="landscape" r:id="rId2"/>
  <headerFooter alignWithMargins="0"/>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7401CBE9-A6B9-413E-A05D-1C8F6FF0532E}">
            <x14:dataBar minLength="0" maxLength="100" border="1" negativeBarBorderColorSameAsPositive="0">
              <x14:cfvo type="autoMin"/>
              <x14:cfvo type="autoMax"/>
              <x14:borderColor rgb="FF638EC6"/>
              <x14:negativeFillColor rgb="FFFF0000"/>
              <x14:negativeBorderColor rgb="FFFF0000"/>
              <x14:axisColor rgb="FF000000"/>
            </x14:dataBar>
          </x14:cfRule>
          <xm:sqref>M5:M49 M52</xm:sqref>
        </x14:conditionalFormatting>
        <x14:conditionalFormatting xmlns:xm="http://schemas.microsoft.com/office/excel/2006/main">
          <x14:cfRule type="dataBar" id="{F57AC5F8-3F72-4E25-A4DF-441A03F861A2}">
            <x14:dataBar minLength="0" maxLength="100" border="1" negativeBarBorderColorSameAsPositive="0">
              <x14:cfvo type="autoMin"/>
              <x14:cfvo type="autoMax"/>
              <x14:borderColor rgb="FF638EC6"/>
              <x14:negativeFillColor rgb="FFFF0000"/>
              <x14:negativeBorderColor rgb="FFFF0000"/>
              <x14:axisColor rgb="FF000000"/>
            </x14:dataBar>
          </x14:cfRule>
          <xm:sqref>M53:M56</xm:sqref>
        </x14:conditionalFormatting>
        <x14:conditionalFormatting xmlns:xm="http://schemas.microsoft.com/office/excel/2006/main">
          <x14:cfRule type="dataBar" id="{B5542555-B54C-42FC-9DD3-D456D5B824A2}">
            <x14:dataBar minLength="0" maxLength="100" border="1" negativeBarBorderColorSameAsPositive="0">
              <x14:cfvo type="autoMin"/>
              <x14:cfvo type="autoMax"/>
              <x14:borderColor rgb="FF638EC6"/>
              <x14:negativeFillColor rgb="FFFF0000"/>
              <x14:negativeBorderColor rgb="FFFF0000"/>
              <x14:axisColor rgb="FF000000"/>
            </x14:dataBar>
          </x14:cfRule>
          <xm:sqref>M54</xm:sqref>
        </x14:conditionalFormatting>
      </x14:conditionalFormattings>
    </ext>
    <ext xmlns:x15="http://schemas.microsoft.com/office/spreadsheetml/2010/11/main" uri="{3A4CF648-6AED-40f4-86FF-DC5316D8AED3}">
      <x14:slicerList xmlns:x14="http://schemas.microsoft.com/office/spreadsheetml/2009/9/main">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5" tint="-0.249977111117893"/>
    <pageSetUpPr fitToPage="1"/>
  </sheetPr>
  <dimension ref="A1:S64"/>
  <sheetViews>
    <sheetView zoomScale="55" zoomScaleNormal="55" workbookViewId="0">
      <selection activeCell="R3" sqref="R3"/>
    </sheetView>
  </sheetViews>
  <sheetFormatPr defaultColWidth="8.85546875" defaultRowHeight="21"/>
  <cols>
    <col min="1" max="1" width="9.85546875" style="138" customWidth="1"/>
    <col min="2" max="2" width="83.7109375" style="114" customWidth="1"/>
    <col min="3" max="3" width="21.5703125" style="114" bestFit="1" customWidth="1"/>
    <col min="4" max="4" width="15.28515625" style="114" customWidth="1"/>
    <col min="5" max="12" width="12.7109375" style="114" customWidth="1"/>
    <col min="13" max="13" width="14.140625" style="116" customWidth="1"/>
    <col min="14" max="14" width="15.42578125" style="115" customWidth="1"/>
    <col min="15" max="15" width="12.28515625" style="114" customWidth="1"/>
    <col min="16" max="16" width="12.85546875" style="119" customWidth="1"/>
    <col min="17" max="17" width="18.140625" style="119" customWidth="1"/>
    <col min="18" max="18" width="44.5703125" style="119" customWidth="1"/>
    <col min="19" max="16384" width="8.85546875" style="119"/>
  </cols>
  <sheetData>
    <row r="1" spans="1:19" ht="8.1" customHeight="1"/>
    <row r="2" spans="1:19" ht="76.5">
      <c r="A2" s="500" t="s">
        <v>593</v>
      </c>
      <c r="B2" s="500"/>
      <c r="C2" s="500"/>
      <c r="D2" s="500"/>
      <c r="E2" s="500"/>
      <c r="F2" s="500"/>
      <c r="G2" s="500"/>
      <c r="H2" s="500"/>
      <c r="I2" s="500"/>
      <c r="J2" s="500"/>
      <c r="K2" s="500"/>
      <c r="L2" s="500"/>
      <c r="M2" s="500"/>
      <c r="N2" s="500"/>
      <c r="Q2" s="458" t="s">
        <v>594</v>
      </c>
      <c r="R2" s="459">
        <f ca="1">NOW()</f>
        <v>44275.651042013887</v>
      </c>
    </row>
    <row r="3" spans="1:19" ht="44.1" customHeight="1" thickBot="1">
      <c r="A3" s="501"/>
      <c r="B3" s="501"/>
      <c r="C3" s="501"/>
      <c r="D3" s="501"/>
      <c r="E3" s="501"/>
      <c r="F3" s="501"/>
      <c r="G3" s="501"/>
      <c r="H3" s="501"/>
      <c r="I3" s="501"/>
      <c r="J3" s="501"/>
      <c r="K3" s="501"/>
      <c r="L3" s="501"/>
      <c r="M3" s="501"/>
      <c r="N3" s="189"/>
    </row>
    <row r="4" spans="1:19" s="121" customFormat="1" ht="134.44999999999999" customHeight="1" thickBot="1">
      <c r="A4" s="185" t="s">
        <v>115</v>
      </c>
      <c r="B4" s="186" t="s">
        <v>123</v>
      </c>
      <c r="C4" s="187" t="s">
        <v>122</v>
      </c>
      <c r="D4" s="187" t="s">
        <v>116</v>
      </c>
      <c r="E4" s="187" t="s">
        <v>117</v>
      </c>
      <c r="F4" s="187" t="s">
        <v>336</v>
      </c>
      <c r="G4" s="187" t="s">
        <v>118</v>
      </c>
      <c r="H4" s="187" t="s">
        <v>125</v>
      </c>
      <c r="I4" s="187" t="s">
        <v>337</v>
      </c>
      <c r="J4" s="187" t="s">
        <v>119</v>
      </c>
      <c r="K4" s="187" t="s">
        <v>120</v>
      </c>
      <c r="L4" s="187" t="s">
        <v>338</v>
      </c>
      <c r="M4" s="187" t="s">
        <v>339</v>
      </c>
      <c r="N4" s="187" t="s">
        <v>340</v>
      </c>
      <c r="O4" s="187" t="s">
        <v>341</v>
      </c>
      <c r="P4" s="187" t="s">
        <v>342</v>
      </c>
      <c r="Q4" s="187" t="s">
        <v>121</v>
      </c>
      <c r="R4" s="188" t="s">
        <v>124</v>
      </c>
      <c r="S4" s="123"/>
    </row>
    <row r="5" spans="1:19" s="120" customFormat="1" ht="70.150000000000006" customHeight="1">
      <c r="A5" s="183">
        <v>1</v>
      </c>
      <c r="B5" s="184" t="str">
        <f>CONCATENATE("Q2_",'CUSTOMER SHOP AND INWARDING'!F4,"_",'CUSTOMER SHOP AND INWARDING'!G4,"_",'CUSTOMER SHOP AND INWARDING'!N4,"_M/s. ",'CUSTOMER SHOP AND INWARDING'!M4)</f>
        <v>Q2_200000155818_F002C41023_Collar height less_M/s. BAJAJSONS LIMITED</v>
      </c>
      <c r="C5" s="133" t="str">
        <f>'CUSTOMER SHOP AND INWARDING'!D4</f>
        <v>Q2-RM001</v>
      </c>
      <c r="D5" s="133" t="str">
        <f>TEXT('CUSTOMER SHOP AND INWARDING'!B4,"mmm")</f>
        <v>Jan</v>
      </c>
      <c r="E5" s="132" t="s">
        <v>47</v>
      </c>
      <c r="F5" s="132" t="s">
        <v>47</v>
      </c>
      <c r="G5" s="132" t="s">
        <v>47</v>
      </c>
      <c r="H5" s="132" t="s">
        <v>47</v>
      </c>
      <c r="I5" s="132" t="s">
        <v>47</v>
      </c>
      <c r="J5" s="132" t="s">
        <v>47</v>
      </c>
      <c r="K5" s="132" t="s">
        <v>47</v>
      </c>
      <c r="L5" s="132" t="s">
        <v>47</v>
      </c>
      <c r="M5" s="132" t="s">
        <v>47</v>
      </c>
      <c r="N5" s="132" t="s">
        <v>47</v>
      </c>
      <c r="O5" s="132" t="s">
        <v>47</v>
      </c>
      <c r="P5" s="132" t="s">
        <v>47</v>
      </c>
      <c r="Q5" s="134">
        <f>(COUNTIF(Table1[[#This Row],[Raising Q2
notification ]:[Notification Technical Closed KKF2]],"Y"))/12</f>
        <v>1</v>
      </c>
      <c r="R5" s="127"/>
      <c r="S5" s="117"/>
    </row>
    <row r="6" spans="1:19" s="120" customFormat="1" ht="70.150000000000006" customHeight="1">
      <c r="A6" s="183">
        <v>2</v>
      </c>
      <c r="B6" s="125" t="str">
        <f>CONCATENATE("Q2_",'CUSTOMER SHOP AND INWARDING'!F5,"_",'CUSTOMER SHOP AND INWARDING'!G5,"_",'CUSTOMER SHOP AND INWARDING'!N5,"_M/s. ",'CUSTOMER SHOP AND INWARDING'!M5)</f>
        <v xml:space="preserve">Q2____M/s. </v>
      </c>
      <c r="C6" s="126">
        <f>'CUSTOMER SHOP AND INWARDING'!D5</f>
        <v>0</v>
      </c>
      <c r="D6" s="126" t="str">
        <f>TEXT('CUSTOMER SHOP AND INWARDING'!B5,"mmm")</f>
        <v>Jan</v>
      </c>
      <c r="E6" s="118" t="s">
        <v>47</v>
      </c>
      <c r="F6" s="118" t="s">
        <v>47</v>
      </c>
      <c r="G6" s="118" t="s">
        <v>47</v>
      </c>
      <c r="H6" s="118" t="s">
        <v>47</v>
      </c>
      <c r="I6" s="118" t="s">
        <v>39</v>
      </c>
      <c r="J6" s="118" t="s">
        <v>39</v>
      </c>
      <c r="K6" s="118" t="s">
        <v>39</v>
      </c>
      <c r="L6" s="118" t="s">
        <v>39</v>
      </c>
      <c r="M6" s="118" t="s">
        <v>39</v>
      </c>
      <c r="N6" s="118" t="s">
        <v>39</v>
      </c>
      <c r="O6" s="118" t="s">
        <v>39</v>
      </c>
      <c r="P6" s="118" t="s">
        <v>39</v>
      </c>
      <c r="Q6" s="122">
        <f>(COUNTIF(Table1[[#This Row],[Raising Q2
notification ]:[Notification Technical Closed KKF2]],"Y"))/12</f>
        <v>0.33333333333333331</v>
      </c>
      <c r="R6" s="180"/>
      <c r="S6" s="117"/>
    </row>
    <row r="7" spans="1:19" s="120" customFormat="1" ht="70.150000000000006" customHeight="1">
      <c r="A7" s="183">
        <v>3</v>
      </c>
      <c r="B7" s="125" t="str">
        <f>CONCATENATE("Q2_",'CUSTOMER SHOP AND INWARDING'!F6,"_",'CUSTOMER SHOP AND INWARDING'!G6,"_",'CUSTOMER SHOP AND INWARDING'!N6,"_M/s. ",'CUSTOMER SHOP AND INWARDING'!M6)</f>
        <v xml:space="preserve">Q2____M/s. </v>
      </c>
      <c r="C7" s="126">
        <f>'CUSTOMER SHOP AND INWARDING'!D6</f>
        <v>0</v>
      </c>
      <c r="D7" s="126" t="str">
        <f>TEXT('CUSTOMER SHOP AND INWARDING'!B6,"mmm")</f>
        <v>Jan</v>
      </c>
      <c r="E7" s="118" t="s">
        <v>47</v>
      </c>
      <c r="F7" s="118" t="s">
        <v>47</v>
      </c>
      <c r="G7" s="118" t="s">
        <v>47</v>
      </c>
      <c r="H7" s="118" t="s">
        <v>47</v>
      </c>
      <c r="I7" s="118" t="s">
        <v>39</v>
      </c>
      <c r="J7" s="118" t="s">
        <v>39</v>
      </c>
      <c r="K7" s="118" t="s">
        <v>39</v>
      </c>
      <c r="L7" s="118" t="s">
        <v>39</v>
      </c>
      <c r="M7" s="118" t="s">
        <v>39</v>
      </c>
      <c r="N7" s="118" t="s">
        <v>39</v>
      </c>
      <c r="O7" s="118" t="s">
        <v>39</v>
      </c>
      <c r="P7" s="118" t="s">
        <v>39</v>
      </c>
      <c r="Q7" s="122">
        <f>(COUNTIF(Table1[[#This Row],[Raising Q2
notification ]:[Notification Technical Closed KKF2]],"Y"))/12</f>
        <v>0.33333333333333331</v>
      </c>
      <c r="R7" s="180"/>
      <c r="S7" s="117"/>
    </row>
    <row r="8" spans="1:19" s="120" customFormat="1" ht="70.150000000000006" customHeight="1">
      <c r="A8" s="183">
        <v>4</v>
      </c>
      <c r="B8" s="125" t="str">
        <f>CONCATENATE("Q2_",'CUSTOMER SHOP AND INWARDING'!F7,"_",'CUSTOMER SHOP AND INWARDING'!G7,"_",'CUSTOMER SHOP AND INWARDING'!N7,"_M/s. ",'CUSTOMER SHOP AND INWARDING'!M7)</f>
        <v xml:space="preserve">Q2____M/s. </v>
      </c>
      <c r="C8" s="126">
        <f>'CUSTOMER SHOP AND INWARDING'!D7</f>
        <v>0</v>
      </c>
      <c r="D8" s="126" t="str">
        <f>TEXT('CUSTOMER SHOP AND INWARDING'!B7,"mmm")</f>
        <v>Jan</v>
      </c>
      <c r="E8" s="118" t="s">
        <v>47</v>
      </c>
      <c r="F8" s="118" t="s">
        <v>47</v>
      </c>
      <c r="G8" s="118" t="s">
        <v>47</v>
      </c>
      <c r="H8" s="118" t="s">
        <v>47</v>
      </c>
      <c r="I8" s="118" t="s">
        <v>39</v>
      </c>
      <c r="J8" s="118" t="s">
        <v>39</v>
      </c>
      <c r="K8" s="118" t="s">
        <v>39</v>
      </c>
      <c r="L8" s="118" t="s">
        <v>39</v>
      </c>
      <c r="M8" s="118" t="s">
        <v>39</v>
      </c>
      <c r="N8" s="118" t="s">
        <v>47</v>
      </c>
      <c r="O8" s="118" t="s">
        <v>47</v>
      </c>
      <c r="P8" s="118" t="s">
        <v>47</v>
      </c>
      <c r="Q8" s="122">
        <f>(COUNTIF(Table1[[#This Row],[Raising Q2
notification ]:[Notification Technical Closed KKF2]],"Y"))/12</f>
        <v>0.58333333333333337</v>
      </c>
      <c r="R8" s="128"/>
      <c r="S8" s="117"/>
    </row>
    <row r="9" spans="1:19" s="120" customFormat="1" ht="70.150000000000006" customHeight="1">
      <c r="A9" s="183">
        <v>5</v>
      </c>
      <c r="B9" s="125" t="str">
        <f>CONCATENATE("Q2_",'CUSTOMER SHOP AND INWARDING'!F8,"_",'CUSTOMER SHOP AND INWARDING'!G8,"_",'CUSTOMER SHOP AND INWARDING'!N8,"_M/s. ",'CUSTOMER SHOP AND INWARDING'!M8)</f>
        <v xml:space="preserve">Q2____M/s. </v>
      </c>
      <c r="C9" s="126">
        <f>'CUSTOMER SHOP AND INWARDING'!D8</f>
        <v>0</v>
      </c>
      <c r="D9" s="126" t="str">
        <f>TEXT('CUSTOMER SHOP AND INWARDING'!B8,"mmm")</f>
        <v>Jan</v>
      </c>
      <c r="E9" s="118" t="s">
        <v>47</v>
      </c>
      <c r="F9" s="118" t="s">
        <v>47</v>
      </c>
      <c r="G9" s="118" t="s">
        <v>47</v>
      </c>
      <c r="H9" s="118" t="s">
        <v>47</v>
      </c>
      <c r="I9" s="118" t="s">
        <v>39</v>
      </c>
      <c r="J9" s="118" t="s">
        <v>39</v>
      </c>
      <c r="K9" s="118" t="s">
        <v>39</v>
      </c>
      <c r="L9" s="118" t="s">
        <v>39</v>
      </c>
      <c r="M9" s="118" t="s">
        <v>39</v>
      </c>
      <c r="N9" s="118" t="s">
        <v>39</v>
      </c>
      <c r="O9" s="118" t="s">
        <v>39</v>
      </c>
      <c r="P9" s="118" t="s">
        <v>39</v>
      </c>
      <c r="Q9" s="122">
        <f>(COUNTIF(Table1[[#This Row],[Raising Q2
notification ]:[Notification Technical Closed KKF2]],"Y"))/12</f>
        <v>0.33333333333333331</v>
      </c>
      <c r="R9" s="181"/>
      <c r="S9" s="117"/>
    </row>
    <row r="10" spans="1:19" s="120" customFormat="1" ht="70.150000000000006" customHeight="1">
      <c r="A10" s="183">
        <v>6</v>
      </c>
      <c r="B10" s="125" t="str">
        <f>CONCATENATE("Q2_",'CUSTOMER SHOP AND INWARDING'!F9,"_",'CUSTOMER SHOP AND INWARDING'!G9,"_",'CUSTOMER SHOP AND INWARDING'!N9,"_M/s. ",'CUSTOMER SHOP AND INWARDING'!M9)</f>
        <v xml:space="preserve">Q2____M/s. </v>
      </c>
      <c r="C10" s="126">
        <f>'CUSTOMER SHOP AND INWARDING'!D9</f>
        <v>0</v>
      </c>
      <c r="D10" s="126" t="str">
        <f>TEXT('CUSTOMER SHOP AND INWARDING'!B9,"mmm")</f>
        <v>Jan</v>
      </c>
      <c r="E10" s="118" t="s">
        <v>47</v>
      </c>
      <c r="F10" s="118" t="s">
        <v>47</v>
      </c>
      <c r="G10" s="118" t="s">
        <v>47</v>
      </c>
      <c r="H10" s="118" t="s">
        <v>47</v>
      </c>
      <c r="I10" s="118" t="s">
        <v>39</v>
      </c>
      <c r="J10" s="118" t="s">
        <v>39</v>
      </c>
      <c r="K10" s="118" t="s">
        <v>39</v>
      </c>
      <c r="L10" s="118" t="s">
        <v>39</v>
      </c>
      <c r="M10" s="118" t="s">
        <v>39</v>
      </c>
      <c r="N10" s="118" t="s">
        <v>39</v>
      </c>
      <c r="O10" s="118" t="s">
        <v>39</v>
      </c>
      <c r="P10" s="118" t="s">
        <v>39</v>
      </c>
      <c r="Q10" s="122">
        <f>(COUNTIF(Table1[[#This Row],[Raising Q2
notification ]:[Notification Technical Closed KKF2]],"Y"))/12</f>
        <v>0.33333333333333331</v>
      </c>
      <c r="R10" s="182"/>
      <c r="S10" s="117"/>
    </row>
    <row r="11" spans="1:19" s="120" customFormat="1" ht="77.45" customHeight="1">
      <c r="A11" s="183">
        <v>7</v>
      </c>
      <c r="B11" s="125" t="str">
        <f>CONCATENATE("Q2_",'CUSTOMER SHOP AND INWARDING'!F10,"_",'CUSTOMER SHOP AND INWARDING'!G10,"_",'CUSTOMER SHOP AND INWARDING'!N10,"_M/s. ",'CUSTOMER SHOP AND INWARDING'!M10)</f>
        <v xml:space="preserve">Q2____M/s. </v>
      </c>
      <c r="C11" s="126">
        <f>'CUSTOMER SHOP AND INWARDING'!D10</f>
        <v>0</v>
      </c>
      <c r="D11" s="126" t="str">
        <f>TEXT('CUSTOMER SHOP AND INWARDING'!B10,"mmm")</f>
        <v>Jan</v>
      </c>
      <c r="E11" s="118" t="s">
        <v>47</v>
      </c>
      <c r="F11" s="118" t="s">
        <v>47</v>
      </c>
      <c r="G11" s="118" t="s">
        <v>47</v>
      </c>
      <c r="H11" s="118" t="s">
        <v>47</v>
      </c>
      <c r="I11" s="118" t="s">
        <v>47</v>
      </c>
      <c r="J11" s="118" t="s">
        <v>47</v>
      </c>
      <c r="K11" s="118" t="s">
        <v>47</v>
      </c>
      <c r="L11" s="118" t="s">
        <v>47</v>
      </c>
      <c r="M11" s="118" t="s">
        <v>47</v>
      </c>
      <c r="N11" s="118" t="s">
        <v>47</v>
      </c>
      <c r="O11" s="118" t="s">
        <v>47</v>
      </c>
      <c r="P11" s="118" t="s">
        <v>47</v>
      </c>
      <c r="Q11" s="134">
        <f>(COUNTIF(Table1[[#This Row],[Raising Q2
notification ]:[Notification Technical Closed KKF2]],"Y"))/12</f>
        <v>1</v>
      </c>
      <c r="R11" s="181"/>
      <c r="S11" s="117"/>
    </row>
    <row r="12" spans="1:19" s="120" customFormat="1" ht="70.150000000000006" customHeight="1">
      <c r="A12" s="183">
        <v>8</v>
      </c>
      <c r="B12" s="125" t="str">
        <f>CONCATENATE("Q2_",'CUSTOMER SHOP AND INWARDING'!F11,"_",'CUSTOMER SHOP AND INWARDING'!G11,"_",'CUSTOMER SHOP AND INWARDING'!N11,"_M/s. ",'CUSTOMER SHOP AND INWARDING'!M11)</f>
        <v xml:space="preserve">Q2____M/s. </v>
      </c>
      <c r="C12" s="126">
        <f>'CUSTOMER SHOP AND INWARDING'!D11</f>
        <v>0</v>
      </c>
      <c r="D12" s="126" t="str">
        <f>TEXT('CUSTOMER SHOP AND INWARDING'!B11,"mmm")</f>
        <v>Jan</v>
      </c>
      <c r="E12" s="118" t="s">
        <v>47</v>
      </c>
      <c r="F12" s="118" t="s">
        <v>47</v>
      </c>
      <c r="G12" s="118" t="s">
        <v>47</v>
      </c>
      <c r="H12" s="118" t="s">
        <v>47</v>
      </c>
      <c r="I12" s="118" t="s">
        <v>39</v>
      </c>
      <c r="J12" s="118" t="s">
        <v>39</v>
      </c>
      <c r="K12" s="118" t="s">
        <v>39</v>
      </c>
      <c r="L12" s="118" t="s">
        <v>39</v>
      </c>
      <c r="M12" s="118" t="s">
        <v>39</v>
      </c>
      <c r="N12" s="118" t="s">
        <v>39</v>
      </c>
      <c r="O12" s="118" t="s">
        <v>39</v>
      </c>
      <c r="P12" s="118" t="s">
        <v>39</v>
      </c>
      <c r="Q12" s="122">
        <f>(COUNTIF(Table1[[#This Row],[Raising Q2
notification ]:[Notification Technical Closed KKF2]],"Y"))/12</f>
        <v>0.33333333333333331</v>
      </c>
      <c r="R12" s="181"/>
      <c r="S12" s="117"/>
    </row>
    <row r="13" spans="1:19" s="120" customFormat="1" ht="70.150000000000006" customHeight="1">
      <c r="A13" s="183">
        <v>9</v>
      </c>
      <c r="B13" s="125" t="str">
        <f>CONCATENATE("Q2_",'CUSTOMER SHOP AND INWARDING'!F12,"_",'CUSTOMER SHOP AND INWARDING'!G12,"_",'CUSTOMER SHOP AND INWARDING'!N12,"_M/s. ",'CUSTOMER SHOP AND INWARDING'!M12)</f>
        <v xml:space="preserve">Q2____M/s. </v>
      </c>
      <c r="C13" s="126">
        <f>'CUSTOMER SHOP AND INWARDING'!D12</f>
        <v>0</v>
      </c>
      <c r="D13" s="126" t="str">
        <f>TEXT('CUSTOMER SHOP AND INWARDING'!B12,"mmm")</f>
        <v>Jan</v>
      </c>
      <c r="E13" s="118" t="s">
        <v>47</v>
      </c>
      <c r="F13" s="118" t="s">
        <v>47</v>
      </c>
      <c r="G13" s="118" t="s">
        <v>47</v>
      </c>
      <c r="H13" s="118" t="s">
        <v>47</v>
      </c>
      <c r="I13" s="118" t="s">
        <v>47</v>
      </c>
      <c r="J13" s="118" t="s">
        <v>47</v>
      </c>
      <c r="K13" s="118" t="s">
        <v>47</v>
      </c>
      <c r="L13" s="118" t="s">
        <v>47</v>
      </c>
      <c r="M13" s="118" t="s">
        <v>47</v>
      </c>
      <c r="N13" s="118" t="s">
        <v>47</v>
      </c>
      <c r="O13" s="118" t="s">
        <v>47</v>
      </c>
      <c r="P13" s="118" t="s">
        <v>47</v>
      </c>
      <c r="Q13" s="134">
        <f>(COUNTIF(Table1[[#This Row],[Raising Q2
notification ]:[Notification Technical Closed KKF2]],"Y"))/12</f>
        <v>1</v>
      </c>
      <c r="R13" s="181"/>
      <c r="S13" s="117"/>
    </row>
    <row r="14" spans="1:19" s="120" customFormat="1" ht="75.599999999999994" customHeight="1">
      <c r="A14" s="183">
        <v>10</v>
      </c>
      <c r="B14" s="125" t="str">
        <f>CONCATENATE("Q2_",'CUSTOMER SHOP AND INWARDING'!F13,"_",'CUSTOMER SHOP AND INWARDING'!G13,"_",'CUSTOMER SHOP AND INWARDING'!N13,"_M/s. ",'CUSTOMER SHOP AND INWARDING'!M13)</f>
        <v xml:space="preserve">Q2____M/s. </v>
      </c>
      <c r="C14" s="126">
        <f>'CUSTOMER SHOP AND INWARDING'!D13</f>
        <v>0</v>
      </c>
      <c r="D14" s="126" t="str">
        <f>TEXT('CUSTOMER SHOP AND INWARDING'!B13,"mmm")</f>
        <v>Jan</v>
      </c>
      <c r="E14" s="118" t="s">
        <v>47</v>
      </c>
      <c r="F14" s="118" t="s">
        <v>47</v>
      </c>
      <c r="G14" s="118" t="s">
        <v>47</v>
      </c>
      <c r="H14" s="118" t="s">
        <v>47</v>
      </c>
      <c r="I14" s="118" t="s">
        <v>39</v>
      </c>
      <c r="J14" s="118" t="s">
        <v>39</v>
      </c>
      <c r="K14" s="118" t="s">
        <v>39</v>
      </c>
      <c r="L14" s="118" t="s">
        <v>39</v>
      </c>
      <c r="M14" s="118" t="s">
        <v>39</v>
      </c>
      <c r="N14" s="118" t="s">
        <v>47</v>
      </c>
      <c r="O14" s="118" t="s">
        <v>47</v>
      </c>
      <c r="P14" s="118" t="s">
        <v>47</v>
      </c>
      <c r="Q14" s="122">
        <f>(COUNTIF(Table1[[#This Row],[Raising Q2
notification ]:[Notification Technical Closed KKF2]],"Y"))/12</f>
        <v>0.58333333333333337</v>
      </c>
      <c r="R14" s="181"/>
      <c r="S14" s="117"/>
    </row>
    <row r="15" spans="1:19" s="120" customFormat="1" ht="70.150000000000006" customHeight="1">
      <c r="A15" s="183">
        <v>11</v>
      </c>
      <c r="B15" s="125" t="str">
        <f>CONCATENATE("Q2_",'CUSTOMER SHOP AND INWARDING'!F14,"_",'CUSTOMER SHOP AND INWARDING'!G14,"_",'CUSTOMER SHOP AND INWARDING'!N14,"_M/s. ",'CUSTOMER SHOP AND INWARDING'!M14)</f>
        <v xml:space="preserve">Q2____M/s. </v>
      </c>
      <c r="C15" s="126">
        <f>'CUSTOMER SHOP AND INWARDING'!D14</f>
        <v>0</v>
      </c>
      <c r="D15" s="126" t="str">
        <f>TEXT('CUSTOMER SHOP AND INWARDING'!B14,"mmm")</f>
        <v>Jan</v>
      </c>
      <c r="E15" s="118" t="s">
        <v>47</v>
      </c>
      <c r="F15" s="118" t="s">
        <v>47</v>
      </c>
      <c r="G15" s="118" t="s">
        <v>47</v>
      </c>
      <c r="H15" s="118" t="s">
        <v>47</v>
      </c>
      <c r="I15" s="118" t="s">
        <v>39</v>
      </c>
      <c r="J15" s="118" t="s">
        <v>39</v>
      </c>
      <c r="K15" s="118" t="s">
        <v>39</v>
      </c>
      <c r="L15" s="118" t="s">
        <v>39</v>
      </c>
      <c r="M15" s="118" t="s">
        <v>39</v>
      </c>
      <c r="N15" s="118" t="s">
        <v>39</v>
      </c>
      <c r="O15" s="118" t="s">
        <v>39</v>
      </c>
      <c r="P15" s="118" t="s">
        <v>39</v>
      </c>
      <c r="Q15" s="122">
        <f>(COUNTIF(Table1[[#This Row],[Raising Q2
notification ]:[Notification Technical Closed KKF2]],"Y"))/12</f>
        <v>0.33333333333333331</v>
      </c>
      <c r="R15" s="182"/>
      <c r="S15" s="117"/>
    </row>
    <row r="16" spans="1:19" s="120" customFormat="1" ht="70.150000000000006" customHeight="1">
      <c r="A16" s="183">
        <v>12</v>
      </c>
      <c r="B16" s="125" t="str">
        <f>CONCATENATE("Q2_",'CUSTOMER SHOP AND INWARDING'!F15,"_",'CUSTOMER SHOP AND INWARDING'!G15,"_",'CUSTOMER SHOP AND INWARDING'!N15,"_M/s. ",'CUSTOMER SHOP AND INWARDING'!M15)</f>
        <v xml:space="preserve">Q2____M/s. </v>
      </c>
      <c r="C16" s="126">
        <f>'CUSTOMER SHOP AND INWARDING'!D15</f>
        <v>0</v>
      </c>
      <c r="D16" s="126" t="str">
        <f>TEXT('CUSTOMER SHOP AND INWARDING'!B15,"mmm")</f>
        <v>Jan</v>
      </c>
      <c r="E16" s="118" t="s">
        <v>47</v>
      </c>
      <c r="F16" s="118" t="s">
        <v>47</v>
      </c>
      <c r="G16" s="118" t="s">
        <v>47</v>
      </c>
      <c r="H16" s="118" t="s">
        <v>47</v>
      </c>
      <c r="I16" s="118" t="s">
        <v>39</v>
      </c>
      <c r="J16" s="118" t="s">
        <v>39</v>
      </c>
      <c r="K16" s="118" t="s">
        <v>39</v>
      </c>
      <c r="L16" s="118" t="s">
        <v>39</v>
      </c>
      <c r="M16" s="118" t="s">
        <v>39</v>
      </c>
      <c r="N16" s="118" t="s">
        <v>39</v>
      </c>
      <c r="O16" s="118" t="s">
        <v>39</v>
      </c>
      <c r="P16" s="118" t="s">
        <v>39</v>
      </c>
      <c r="Q16" s="122">
        <f>(COUNTIF(Table1[[#This Row],[Raising Q2
notification ]:[Notification Technical Closed KKF2]],"Y"))/12</f>
        <v>0.33333333333333331</v>
      </c>
      <c r="R16" s="181"/>
      <c r="S16" s="117"/>
    </row>
    <row r="17" spans="1:19" s="120" customFormat="1" ht="70.150000000000006" customHeight="1">
      <c r="A17" s="183">
        <v>13</v>
      </c>
      <c r="B17" s="125" t="str">
        <f>CONCATENATE("Q2_",'CUSTOMER SHOP AND INWARDING'!F16,"_",'CUSTOMER SHOP AND INWARDING'!G16,"_",'CUSTOMER SHOP AND INWARDING'!N16,"_M/s. ",'CUSTOMER SHOP AND INWARDING'!M16)</f>
        <v xml:space="preserve">Q2____M/s. </v>
      </c>
      <c r="C17" s="126">
        <f>'CUSTOMER SHOP AND INWARDING'!D16</f>
        <v>0</v>
      </c>
      <c r="D17" s="126" t="str">
        <f>TEXT('CUSTOMER SHOP AND INWARDING'!B16,"mmm")</f>
        <v>Jan</v>
      </c>
      <c r="E17" s="118" t="s">
        <v>47</v>
      </c>
      <c r="F17" s="118" t="s">
        <v>47</v>
      </c>
      <c r="G17" s="118" t="s">
        <v>47</v>
      </c>
      <c r="H17" s="118" t="s">
        <v>47</v>
      </c>
      <c r="I17" s="118" t="s">
        <v>39</v>
      </c>
      <c r="J17" s="118" t="s">
        <v>39</v>
      </c>
      <c r="K17" s="118" t="s">
        <v>39</v>
      </c>
      <c r="L17" s="118" t="s">
        <v>39</v>
      </c>
      <c r="M17" s="118" t="s">
        <v>39</v>
      </c>
      <c r="N17" s="118" t="s">
        <v>39</v>
      </c>
      <c r="O17" s="118" t="s">
        <v>39</v>
      </c>
      <c r="P17" s="118" t="s">
        <v>39</v>
      </c>
      <c r="Q17" s="122">
        <f>(COUNTIF(Table1[[#This Row],[Raising Q2
notification ]:[Notification Technical Closed KKF2]],"Y"))/12</f>
        <v>0.33333333333333331</v>
      </c>
      <c r="R17" s="129"/>
      <c r="S17" s="117"/>
    </row>
    <row r="18" spans="1:19" s="120" customFormat="1" ht="75.599999999999994" customHeight="1">
      <c r="A18" s="183">
        <v>14</v>
      </c>
      <c r="B18" s="125" t="str">
        <f>CONCATENATE("Q2_",'CUSTOMER SHOP AND INWARDING'!F17,"_",'CUSTOMER SHOP AND INWARDING'!G17,"_",'CUSTOMER SHOP AND INWARDING'!N17,"_M/s. ",'CUSTOMER SHOP AND INWARDING'!M17)</f>
        <v xml:space="preserve">Q2____M/s. </v>
      </c>
      <c r="C18" s="126">
        <f>'CUSTOMER SHOP AND INWARDING'!D17</f>
        <v>0</v>
      </c>
      <c r="D18" s="126" t="str">
        <f>TEXT('CUSTOMER SHOP AND INWARDING'!B17,"mmm")</f>
        <v>Jan</v>
      </c>
      <c r="E18" s="118" t="s">
        <v>47</v>
      </c>
      <c r="F18" s="118" t="s">
        <v>47</v>
      </c>
      <c r="G18" s="118" t="s">
        <v>47</v>
      </c>
      <c r="H18" s="118" t="s">
        <v>47</v>
      </c>
      <c r="I18" s="118" t="s">
        <v>39</v>
      </c>
      <c r="J18" s="118" t="s">
        <v>39</v>
      </c>
      <c r="K18" s="118" t="s">
        <v>39</v>
      </c>
      <c r="L18" s="118" t="s">
        <v>39</v>
      </c>
      <c r="M18" s="118" t="s">
        <v>39</v>
      </c>
      <c r="N18" s="118" t="s">
        <v>39</v>
      </c>
      <c r="O18" s="118" t="s">
        <v>39</v>
      </c>
      <c r="P18" s="118" t="s">
        <v>39</v>
      </c>
      <c r="Q18" s="122">
        <f>(COUNTIF(Table1[[#This Row],[Raising Q2
notification ]:[Notification Technical Closed KKF2]],"Y"))/12</f>
        <v>0.33333333333333331</v>
      </c>
      <c r="R18" s="129"/>
      <c r="S18" s="117"/>
    </row>
    <row r="19" spans="1:19" s="120" customFormat="1" ht="70.150000000000006" customHeight="1">
      <c r="A19" s="183">
        <v>15</v>
      </c>
      <c r="B19" s="125" t="str">
        <f>CONCATENATE("Q2_",'CUSTOMER SHOP AND INWARDING'!F18,"_",'CUSTOMER SHOP AND INWARDING'!G18,"_",'CUSTOMER SHOP AND INWARDING'!N18,"_M/s. ",'CUSTOMER SHOP AND INWARDING'!M18)</f>
        <v xml:space="preserve">Q2____M/s. </v>
      </c>
      <c r="C19" s="126">
        <f>'CUSTOMER SHOP AND INWARDING'!D18</f>
        <v>0</v>
      </c>
      <c r="D19" s="126" t="str">
        <f>TEXT('CUSTOMER SHOP AND INWARDING'!B18,"mmm")</f>
        <v>Jan</v>
      </c>
      <c r="E19" s="118" t="s">
        <v>47</v>
      </c>
      <c r="F19" s="118" t="s">
        <v>47</v>
      </c>
      <c r="G19" s="118" t="s">
        <v>47</v>
      </c>
      <c r="H19" s="118" t="s">
        <v>47</v>
      </c>
      <c r="I19" s="118" t="s">
        <v>39</v>
      </c>
      <c r="J19" s="118" t="s">
        <v>39</v>
      </c>
      <c r="K19" s="118" t="s">
        <v>39</v>
      </c>
      <c r="L19" s="118" t="s">
        <v>39</v>
      </c>
      <c r="M19" s="118" t="s">
        <v>39</v>
      </c>
      <c r="N19" s="118" t="s">
        <v>39</v>
      </c>
      <c r="O19" s="118" t="s">
        <v>39</v>
      </c>
      <c r="P19" s="118" t="s">
        <v>39</v>
      </c>
      <c r="Q19" s="122">
        <f>(COUNTIF(Table1[[#This Row],[Raising Q2
notification ]:[Notification Technical Closed KKF2]],"Y"))/12</f>
        <v>0.33333333333333331</v>
      </c>
      <c r="R19" s="129"/>
      <c r="S19" s="117"/>
    </row>
    <row r="20" spans="1:19" s="120" customFormat="1" ht="98.45" customHeight="1" thickBot="1">
      <c r="A20" s="183">
        <v>16</v>
      </c>
      <c r="B20" s="125" t="str">
        <f>CONCATENATE("Q2_",'CUSTOMER SHOP AND INWARDING'!F19,"_",'CUSTOMER SHOP AND INWARDING'!G19,"_",'CUSTOMER SHOP AND INWARDING'!N19,"_M/s. ",'CUSTOMER SHOP AND INWARDING'!M19)</f>
        <v xml:space="preserve">Q2____M/s. </v>
      </c>
      <c r="C20" s="126">
        <f>'CUSTOMER SHOP AND INWARDING'!D19</f>
        <v>0</v>
      </c>
      <c r="D20" s="126" t="str">
        <f>TEXT('CUSTOMER SHOP AND INWARDING'!B19,"mmm")</f>
        <v>Jan</v>
      </c>
      <c r="E20" s="124" t="s">
        <v>47</v>
      </c>
      <c r="F20" s="124" t="s">
        <v>47</v>
      </c>
      <c r="G20" s="124" t="s">
        <v>47</v>
      </c>
      <c r="H20" s="124" t="s">
        <v>47</v>
      </c>
      <c r="I20" s="118" t="s">
        <v>39</v>
      </c>
      <c r="J20" s="118" t="s">
        <v>39</v>
      </c>
      <c r="K20" s="118" t="s">
        <v>39</v>
      </c>
      <c r="L20" s="118" t="s">
        <v>39</v>
      </c>
      <c r="M20" s="118" t="s">
        <v>39</v>
      </c>
      <c r="N20" s="118" t="s">
        <v>39</v>
      </c>
      <c r="O20" s="118" t="s">
        <v>39</v>
      </c>
      <c r="P20" s="118" t="s">
        <v>39</v>
      </c>
      <c r="Q20" s="122">
        <f>(COUNTIF(Table1[[#This Row],[Raising Q2
notification ]:[Notification Technical Closed KKF2]],"Y"))/12</f>
        <v>0.33333333333333331</v>
      </c>
      <c r="R20" s="131"/>
      <c r="S20" s="117"/>
    </row>
    <row r="21" spans="1:19" s="120" customFormat="1" ht="70.150000000000006" customHeight="1" thickBot="1">
      <c r="A21" s="183">
        <v>17</v>
      </c>
      <c r="B21" s="130" t="str">
        <f>CONCATENATE("Q2_",'CUSTOMER SHOP AND INWARDING'!F20,"_",'CUSTOMER SHOP AND INWARDING'!G20,"_",'CUSTOMER SHOP AND INWARDING'!N20,"_M/s. ",'CUSTOMER SHOP AND INWARDING'!M20)</f>
        <v xml:space="preserve">Q2____M/s. </v>
      </c>
      <c r="C21" s="126">
        <f>'CUSTOMER SHOP AND INWARDING'!D20</f>
        <v>0</v>
      </c>
      <c r="D21" s="126" t="str">
        <f>TEXT('CUSTOMER SHOP AND INWARDING'!B20,"mmm")</f>
        <v>Jan</v>
      </c>
      <c r="E21" s="132" t="s">
        <v>47</v>
      </c>
      <c r="F21" s="132" t="s">
        <v>47</v>
      </c>
      <c r="G21" s="132" t="s">
        <v>47</v>
      </c>
      <c r="H21" s="132" t="s">
        <v>47</v>
      </c>
      <c r="I21" s="118" t="s">
        <v>39</v>
      </c>
      <c r="J21" s="118" t="s">
        <v>39</v>
      </c>
      <c r="K21" s="118" t="s">
        <v>39</v>
      </c>
      <c r="L21" s="132" t="s">
        <v>39</v>
      </c>
      <c r="M21" s="118" t="s">
        <v>39</v>
      </c>
      <c r="N21" s="118" t="s">
        <v>39</v>
      </c>
      <c r="O21" s="118" t="s">
        <v>39</v>
      </c>
      <c r="P21" s="118" t="s">
        <v>39</v>
      </c>
      <c r="Q21" s="122">
        <f>(COUNTIF(Table1[[#This Row],[Raising Q2
notification ]:[Notification Technical Closed KKF2]],"Y"))/12</f>
        <v>0.33333333333333331</v>
      </c>
      <c r="R21" s="135"/>
      <c r="S21" s="117"/>
    </row>
    <row r="22" spans="1:19" s="120" customFormat="1" ht="70.150000000000006" customHeight="1" thickBot="1">
      <c r="A22" s="183">
        <v>18</v>
      </c>
      <c r="B22" s="130" t="str">
        <f>CONCATENATE("Q2_",'CUSTOMER SHOP AND INWARDING'!F21,"_",'CUSTOMER SHOP AND INWARDING'!G21,"_",'CUSTOMER SHOP AND INWARDING'!N21,"_M/s. ",'CUSTOMER SHOP AND INWARDING'!M21)</f>
        <v xml:space="preserve">Q2____M/s. </v>
      </c>
      <c r="C22" s="126">
        <f>'CUSTOMER SHOP AND INWARDING'!D21</f>
        <v>0</v>
      </c>
      <c r="D22" s="126" t="str">
        <f>TEXT('CUSTOMER SHOP AND INWARDING'!B21,"mmm")</f>
        <v>Jan</v>
      </c>
      <c r="E22" s="118" t="s">
        <v>47</v>
      </c>
      <c r="F22" s="118" t="s">
        <v>47</v>
      </c>
      <c r="G22" s="118" t="s">
        <v>47</v>
      </c>
      <c r="H22" s="118" t="s">
        <v>47</v>
      </c>
      <c r="I22" s="118" t="s">
        <v>39</v>
      </c>
      <c r="J22" s="118" t="s">
        <v>39</v>
      </c>
      <c r="K22" s="118" t="s">
        <v>39</v>
      </c>
      <c r="L22" s="118" t="s">
        <v>39</v>
      </c>
      <c r="M22" s="118" t="s">
        <v>39</v>
      </c>
      <c r="N22" s="118" t="s">
        <v>39</v>
      </c>
      <c r="O22" s="118" t="s">
        <v>39</v>
      </c>
      <c r="P22" s="118" t="s">
        <v>39</v>
      </c>
      <c r="Q22" s="122">
        <f>(COUNTIF(Table1[[#This Row],[Raising Q2
notification ]:[Notification Technical Closed KKF2]],"Y"))/12</f>
        <v>0.33333333333333331</v>
      </c>
      <c r="R22" s="135"/>
      <c r="S22" s="117"/>
    </row>
    <row r="23" spans="1:19" s="120" customFormat="1" ht="70.150000000000006" customHeight="1" thickBot="1">
      <c r="A23" s="183">
        <v>19</v>
      </c>
      <c r="B23" s="130" t="str">
        <f>CONCATENATE("Q2_",'CUSTOMER SHOP AND INWARDING'!F22,"_",'CUSTOMER SHOP AND INWARDING'!G22,"_",'CUSTOMER SHOP AND INWARDING'!N22,"_M/s. ",'CUSTOMER SHOP AND INWARDING'!M22)</f>
        <v xml:space="preserve">Q2____M/s. </v>
      </c>
      <c r="C23" s="126">
        <f>'CUSTOMER SHOP AND INWARDING'!D22</f>
        <v>0</v>
      </c>
      <c r="D23" s="126" t="str">
        <f>TEXT('CUSTOMER SHOP AND INWARDING'!B22,"mmm")</f>
        <v>Jan</v>
      </c>
      <c r="E23" s="118" t="s">
        <v>47</v>
      </c>
      <c r="F23" s="118" t="s">
        <v>47</v>
      </c>
      <c r="G23" s="118" t="s">
        <v>47</v>
      </c>
      <c r="H23" s="118" t="s">
        <v>47</v>
      </c>
      <c r="I23" s="118" t="s">
        <v>39</v>
      </c>
      <c r="J23" s="118" t="s">
        <v>39</v>
      </c>
      <c r="K23" s="118" t="s">
        <v>39</v>
      </c>
      <c r="L23" s="118" t="s">
        <v>39</v>
      </c>
      <c r="M23" s="118" t="s">
        <v>39</v>
      </c>
      <c r="N23" s="118" t="s">
        <v>39</v>
      </c>
      <c r="O23" s="118" t="s">
        <v>39</v>
      </c>
      <c r="P23" s="118" t="s">
        <v>39</v>
      </c>
      <c r="Q23" s="122">
        <f>(COUNTIF(Table1[[#This Row],[Raising Q2
notification ]:[Notification Technical Closed KKF2]],"Y"))/12</f>
        <v>0.33333333333333331</v>
      </c>
      <c r="R23" s="135"/>
      <c r="S23" s="117"/>
    </row>
    <row r="24" spans="1:19" s="120" customFormat="1" ht="70.150000000000006" customHeight="1" thickBot="1">
      <c r="A24" s="183">
        <v>20</v>
      </c>
      <c r="B24" s="130" t="str">
        <f>CONCATENATE("Q2_",'CUSTOMER SHOP AND INWARDING'!F23,"_",'CUSTOMER SHOP AND INWARDING'!G23,"_",'CUSTOMER SHOP AND INWARDING'!N23,"_M/s. ",'CUSTOMER SHOP AND INWARDING'!M23)</f>
        <v xml:space="preserve">Q2____M/s. </v>
      </c>
      <c r="C24" s="126">
        <f>'CUSTOMER SHOP AND INWARDING'!D23</f>
        <v>0</v>
      </c>
      <c r="D24" s="126" t="str">
        <f>TEXT('CUSTOMER SHOP AND INWARDING'!B23,"mmm")</f>
        <v>Jan</v>
      </c>
      <c r="E24" s="118" t="s">
        <v>47</v>
      </c>
      <c r="F24" s="118" t="s">
        <v>47</v>
      </c>
      <c r="G24" s="118" t="s">
        <v>47</v>
      </c>
      <c r="H24" s="118" t="s">
        <v>47</v>
      </c>
      <c r="I24" s="118" t="s">
        <v>39</v>
      </c>
      <c r="J24" s="118" t="s">
        <v>39</v>
      </c>
      <c r="K24" s="118" t="s">
        <v>39</v>
      </c>
      <c r="L24" s="118" t="s">
        <v>39</v>
      </c>
      <c r="M24" s="118" t="s">
        <v>39</v>
      </c>
      <c r="N24" s="118" t="s">
        <v>39</v>
      </c>
      <c r="O24" s="118" t="s">
        <v>39</v>
      </c>
      <c r="P24" s="118" t="s">
        <v>39</v>
      </c>
      <c r="Q24" s="122">
        <f>(COUNTIF(Table1[[#This Row],[Raising Q2
notification ]:[Notification Technical Closed KKF2]],"Y"))/12</f>
        <v>0.33333333333333331</v>
      </c>
      <c r="R24" s="135"/>
      <c r="S24" s="117"/>
    </row>
    <row r="25" spans="1:19" s="120" customFormat="1" ht="70.150000000000006" customHeight="1" thickBot="1">
      <c r="A25" s="183">
        <v>21</v>
      </c>
      <c r="B25" s="130" t="str">
        <f>CONCATENATE("Q2_",'CUSTOMER SHOP AND INWARDING'!F24,"_",'CUSTOMER SHOP AND INWARDING'!G24,"_",'CUSTOMER SHOP AND INWARDING'!N24,"_M/s. ",'CUSTOMER SHOP AND INWARDING'!M24)</f>
        <v xml:space="preserve">Q2____M/s. </v>
      </c>
      <c r="C25" s="126">
        <f>'CUSTOMER SHOP AND INWARDING'!D24</f>
        <v>0</v>
      </c>
      <c r="D25" s="126" t="str">
        <f>TEXT('CUSTOMER SHOP AND INWARDING'!B24,"mmm")</f>
        <v>Jan</v>
      </c>
      <c r="E25" s="118" t="s">
        <v>47</v>
      </c>
      <c r="F25" s="118" t="s">
        <v>47</v>
      </c>
      <c r="G25" s="118" t="s">
        <v>47</v>
      </c>
      <c r="H25" s="118" t="s">
        <v>47</v>
      </c>
      <c r="I25" s="118" t="s">
        <v>39</v>
      </c>
      <c r="J25" s="118" t="s">
        <v>39</v>
      </c>
      <c r="K25" s="118" t="s">
        <v>39</v>
      </c>
      <c r="L25" s="118" t="s">
        <v>39</v>
      </c>
      <c r="M25" s="118" t="s">
        <v>39</v>
      </c>
      <c r="N25" s="118" t="s">
        <v>39</v>
      </c>
      <c r="O25" s="118" t="s">
        <v>39</v>
      </c>
      <c r="P25" s="118" t="s">
        <v>39</v>
      </c>
      <c r="Q25" s="122">
        <f>(COUNTIF(Table1[[#This Row],[Raising Q2
notification ]:[Notification Technical Closed KKF2]],"Y"))/12</f>
        <v>0.33333333333333331</v>
      </c>
      <c r="R25" s="135"/>
      <c r="S25" s="117"/>
    </row>
    <row r="26" spans="1:19" s="120" customFormat="1" ht="70.150000000000006" customHeight="1" thickBot="1">
      <c r="A26" s="183">
        <v>22</v>
      </c>
      <c r="B26" s="130" t="str">
        <f>CONCATENATE("Q2_",'CUSTOMER SHOP AND INWARDING'!F25,"_",'CUSTOMER SHOP AND INWARDING'!G25,"_",'CUSTOMER SHOP AND INWARDING'!N25,"_M/s. ",'CUSTOMER SHOP AND INWARDING'!M25)</f>
        <v xml:space="preserve">Q2____M/s. </v>
      </c>
      <c r="C26" s="126">
        <f>'CUSTOMER SHOP AND INWARDING'!D25</f>
        <v>0</v>
      </c>
      <c r="D26" s="126" t="str">
        <f>TEXT('CUSTOMER SHOP AND INWARDING'!B25,"mmm")</f>
        <v>Jan</v>
      </c>
      <c r="E26" s="118" t="s">
        <v>47</v>
      </c>
      <c r="F26" s="118" t="s">
        <v>47</v>
      </c>
      <c r="G26" s="118" t="s">
        <v>47</v>
      </c>
      <c r="H26" s="118" t="s">
        <v>47</v>
      </c>
      <c r="I26" s="118" t="s">
        <v>39</v>
      </c>
      <c r="J26" s="118" t="s">
        <v>39</v>
      </c>
      <c r="K26" s="118" t="s">
        <v>39</v>
      </c>
      <c r="L26" s="118" t="s">
        <v>39</v>
      </c>
      <c r="M26" s="118" t="s">
        <v>39</v>
      </c>
      <c r="N26" s="118" t="s">
        <v>39</v>
      </c>
      <c r="O26" s="118" t="s">
        <v>39</v>
      </c>
      <c r="P26" s="118" t="s">
        <v>39</v>
      </c>
      <c r="Q26" s="122">
        <f>(COUNTIF(Table1[[#This Row],[Raising Q2
notification ]:[Notification Technical Closed KKF2]],"Y"))/12</f>
        <v>0.33333333333333331</v>
      </c>
      <c r="R26" s="135"/>
      <c r="S26" s="117"/>
    </row>
    <row r="27" spans="1:19" s="120" customFormat="1" ht="70.150000000000006" customHeight="1" thickBot="1">
      <c r="A27" s="183">
        <v>23</v>
      </c>
      <c r="B27" s="130" t="str">
        <f>CONCATENATE("Q2_",'CUSTOMER SHOP AND INWARDING'!F26,"_",'CUSTOMER SHOP AND INWARDING'!G26,"_",'CUSTOMER SHOP AND INWARDING'!N26,"_M/s. ",'CUSTOMER SHOP AND INWARDING'!M26)</f>
        <v xml:space="preserve">Q2____M/s. </v>
      </c>
      <c r="C27" s="126">
        <f>'CUSTOMER SHOP AND INWARDING'!D26</f>
        <v>0</v>
      </c>
      <c r="D27" s="126" t="str">
        <f>TEXT('CUSTOMER SHOP AND INWARDING'!B26,"mmm")</f>
        <v>Jan</v>
      </c>
      <c r="E27" s="118" t="s">
        <v>47</v>
      </c>
      <c r="F27" s="118" t="s">
        <v>47</v>
      </c>
      <c r="G27" s="118" t="s">
        <v>47</v>
      </c>
      <c r="H27" s="118" t="s">
        <v>47</v>
      </c>
      <c r="I27" s="118" t="s">
        <v>47</v>
      </c>
      <c r="J27" s="118" t="s">
        <v>47</v>
      </c>
      <c r="K27" s="118" t="s">
        <v>47</v>
      </c>
      <c r="L27" s="118" t="s">
        <v>47</v>
      </c>
      <c r="M27" s="118" t="s">
        <v>47</v>
      </c>
      <c r="N27" s="118" t="s">
        <v>47</v>
      </c>
      <c r="O27" s="118" t="s">
        <v>47</v>
      </c>
      <c r="P27" s="118" t="s">
        <v>47</v>
      </c>
      <c r="Q27" s="134">
        <f>(COUNTIF(Table1[[#This Row],[Raising Q2
notification ]:[Notification Technical Closed KKF2]],"Y"))/12</f>
        <v>1</v>
      </c>
      <c r="R27" s="135"/>
      <c r="S27" s="117"/>
    </row>
    <row r="28" spans="1:19" s="120" customFormat="1" ht="70.150000000000006" customHeight="1" thickBot="1">
      <c r="A28" s="183">
        <v>24</v>
      </c>
      <c r="B28" s="130" t="str">
        <f>CONCATENATE("Q2_",'CUSTOMER SHOP AND INWARDING'!F27,"_",'CUSTOMER SHOP AND INWARDING'!G27,"_",'CUSTOMER SHOP AND INWARDING'!N27,"_M/s. ",'CUSTOMER SHOP AND INWARDING'!M27)</f>
        <v xml:space="preserve">Q2____M/s. </v>
      </c>
      <c r="C28" s="126">
        <f>'CUSTOMER SHOP AND INWARDING'!D27</f>
        <v>0</v>
      </c>
      <c r="D28" s="126" t="str">
        <f>TEXT('CUSTOMER SHOP AND INWARDING'!B27,"mmm")</f>
        <v>Jan</v>
      </c>
      <c r="E28" s="118" t="s">
        <v>47</v>
      </c>
      <c r="F28" s="118" t="s">
        <v>47</v>
      </c>
      <c r="G28" s="118" t="s">
        <v>47</v>
      </c>
      <c r="H28" s="118" t="s">
        <v>47</v>
      </c>
      <c r="I28" s="118" t="s">
        <v>39</v>
      </c>
      <c r="J28" s="118" t="s">
        <v>39</v>
      </c>
      <c r="K28" s="118" t="s">
        <v>39</v>
      </c>
      <c r="L28" s="118" t="s">
        <v>39</v>
      </c>
      <c r="M28" s="118" t="s">
        <v>39</v>
      </c>
      <c r="N28" s="118" t="s">
        <v>39</v>
      </c>
      <c r="O28" s="118" t="s">
        <v>39</v>
      </c>
      <c r="P28" s="118" t="s">
        <v>39</v>
      </c>
      <c r="Q28" s="122">
        <f>(COUNTIF(Table1[[#This Row],[Raising Q2
notification ]:[Notification Technical Closed KKF2]],"Y"))/12</f>
        <v>0.33333333333333331</v>
      </c>
      <c r="R28" s="135"/>
      <c r="S28" s="117"/>
    </row>
    <row r="29" spans="1:19" s="120" customFormat="1" ht="70.150000000000006" customHeight="1" thickBot="1">
      <c r="A29" s="183">
        <v>25</v>
      </c>
      <c r="B29" s="130" t="str">
        <f>CONCATENATE("Q2_",'CUSTOMER SHOP AND INWARDING'!F28,"_",'CUSTOMER SHOP AND INWARDING'!G28,"_",'CUSTOMER SHOP AND INWARDING'!N28,"_M/s. ",'CUSTOMER SHOP AND INWARDING'!M28)</f>
        <v xml:space="preserve">Q2____M/s. </v>
      </c>
      <c r="C29" s="126">
        <f>'CUSTOMER SHOP AND INWARDING'!D28</f>
        <v>0</v>
      </c>
      <c r="D29" s="126" t="str">
        <f>TEXT('CUSTOMER SHOP AND INWARDING'!B28,"mmm")</f>
        <v>Jan</v>
      </c>
      <c r="E29" s="118" t="s">
        <v>47</v>
      </c>
      <c r="F29" s="118" t="s">
        <v>47</v>
      </c>
      <c r="G29" s="118" t="s">
        <v>47</v>
      </c>
      <c r="H29" s="118" t="s">
        <v>47</v>
      </c>
      <c r="I29" s="118" t="s">
        <v>47</v>
      </c>
      <c r="J29" s="118" t="s">
        <v>47</v>
      </c>
      <c r="K29" s="118" t="s">
        <v>47</v>
      </c>
      <c r="L29" s="118" t="s">
        <v>47</v>
      </c>
      <c r="M29" s="118" t="s">
        <v>47</v>
      </c>
      <c r="N29" s="118" t="s">
        <v>47</v>
      </c>
      <c r="O29" s="118" t="s">
        <v>47</v>
      </c>
      <c r="P29" s="118" t="s">
        <v>47</v>
      </c>
      <c r="Q29" s="134">
        <f>(COUNTIF(Table1[[#This Row],[Raising Q2
notification ]:[Notification Technical Closed KKF2]],"Y"))/12</f>
        <v>1</v>
      </c>
      <c r="R29" s="135"/>
      <c r="S29" s="117"/>
    </row>
    <row r="30" spans="1:19" s="120" customFormat="1" ht="70.150000000000006" customHeight="1" thickBot="1">
      <c r="A30" s="183">
        <v>26</v>
      </c>
      <c r="B30" s="130" t="str">
        <f>CONCATENATE("Q2_",'CUSTOMER SHOP AND INWARDING'!F29,"_",'CUSTOMER SHOP AND INWARDING'!G29,"_",'CUSTOMER SHOP AND INWARDING'!N29,"_M/s. ",'CUSTOMER SHOP AND INWARDING'!M29)</f>
        <v xml:space="preserve">Q2____M/s. </v>
      </c>
      <c r="C30" s="126">
        <f>'CUSTOMER SHOP AND INWARDING'!D29</f>
        <v>0</v>
      </c>
      <c r="D30" s="126" t="str">
        <f>TEXT('CUSTOMER SHOP AND INWARDING'!B29,"mmm")</f>
        <v>Jan</v>
      </c>
      <c r="E30" s="118" t="s">
        <v>47</v>
      </c>
      <c r="F30" s="118" t="s">
        <v>47</v>
      </c>
      <c r="G30" s="118" t="s">
        <v>47</v>
      </c>
      <c r="H30" s="118" t="s">
        <v>47</v>
      </c>
      <c r="I30" s="118" t="s">
        <v>39</v>
      </c>
      <c r="J30" s="118" t="s">
        <v>39</v>
      </c>
      <c r="K30" s="118" t="s">
        <v>39</v>
      </c>
      <c r="L30" s="118" t="s">
        <v>39</v>
      </c>
      <c r="M30" s="118" t="s">
        <v>39</v>
      </c>
      <c r="N30" s="118" t="s">
        <v>39</v>
      </c>
      <c r="O30" s="118" t="s">
        <v>39</v>
      </c>
      <c r="P30" s="118" t="s">
        <v>39</v>
      </c>
      <c r="Q30" s="122">
        <f>(COUNTIF(Table1[[#This Row],[Raising Q2
notification ]:[Notification Technical Closed KKF2]],"Y"))/12</f>
        <v>0.33333333333333331</v>
      </c>
      <c r="R30" s="136"/>
      <c r="S30" s="117"/>
    </row>
    <row r="31" spans="1:19" s="120" customFormat="1" ht="70.150000000000006" customHeight="1" thickBot="1">
      <c r="A31" s="183">
        <v>27</v>
      </c>
      <c r="B31" s="130" t="str">
        <f>CONCATENATE("Q2_",'CUSTOMER SHOP AND INWARDING'!F30,"_",'CUSTOMER SHOP AND INWARDING'!G30,"_",'CUSTOMER SHOP AND INWARDING'!N30,"_M/s. ",'CUSTOMER SHOP AND INWARDING'!M30)</f>
        <v xml:space="preserve">Q2____M/s. </v>
      </c>
      <c r="C31" s="126">
        <f>'CUSTOMER SHOP AND INWARDING'!D30</f>
        <v>0</v>
      </c>
      <c r="D31" s="126" t="str">
        <f>TEXT('CUSTOMER SHOP AND INWARDING'!B30,"mmm")</f>
        <v>Jan</v>
      </c>
      <c r="E31" s="118" t="s">
        <v>47</v>
      </c>
      <c r="F31" s="118" t="s">
        <v>47</v>
      </c>
      <c r="G31" s="118" t="s">
        <v>47</v>
      </c>
      <c r="H31" s="118" t="s">
        <v>47</v>
      </c>
      <c r="I31" s="118" t="s">
        <v>39</v>
      </c>
      <c r="J31" s="118" t="s">
        <v>39</v>
      </c>
      <c r="K31" s="118" t="s">
        <v>39</v>
      </c>
      <c r="L31" s="118" t="s">
        <v>39</v>
      </c>
      <c r="M31" s="118" t="s">
        <v>39</v>
      </c>
      <c r="N31" s="118" t="s">
        <v>39</v>
      </c>
      <c r="O31" s="118" t="s">
        <v>39</v>
      </c>
      <c r="P31" s="118" t="s">
        <v>39</v>
      </c>
      <c r="Q31" s="122">
        <f>(COUNTIF(Table1[[#This Row],[Raising Q2
notification ]:[Notification Technical Closed KKF2]],"Y"))/12</f>
        <v>0.33333333333333331</v>
      </c>
      <c r="R31" s="136"/>
      <c r="S31" s="117"/>
    </row>
    <row r="32" spans="1:19" s="120" customFormat="1" ht="70.150000000000006" customHeight="1" thickBot="1">
      <c r="A32" s="183">
        <v>28</v>
      </c>
      <c r="B32" s="130" t="str">
        <f>CONCATENATE("Q2_",'CUSTOMER SHOP AND INWARDING'!F31,"_",'CUSTOMER SHOP AND INWARDING'!G31,"_",'CUSTOMER SHOP AND INWARDING'!N31,"_M/s. ",'CUSTOMER SHOP AND INWARDING'!M31)</f>
        <v xml:space="preserve">Q2____M/s. </v>
      </c>
      <c r="C32" s="126">
        <f>'CUSTOMER SHOP AND INWARDING'!D31</f>
        <v>0</v>
      </c>
      <c r="D32" s="126" t="str">
        <f>TEXT('CUSTOMER SHOP AND INWARDING'!B31,"mmm")</f>
        <v>Jan</v>
      </c>
      <c r="E32" s="118" t="s">
        <v>47</v>
      </c>
      <c r="F32" s="118" t="s">
        <v>47</v>
      </c>
      <c r="G32" s="118" t="s">
        <v>47</v>
      </c>
      <c r="H32" s="118" t="s">
        <v>47</v>
      </c>
      <c r="I32" s="118" t="s">
        <v>39</v>
      </c>
      <c r="J32" s="118" t="s">
        <v>39</v>
      </c>
      <c r="K32" s="118" t="s">
        <v>39</v>
      </c>
      <c r="L32" s="118" t="s">
        <v>39</v>
      </c>
      <c r="M32" s="118" t="s">
        <v>39</v>
      </c>
      <c r="N32" s="118" t="s">
        <v>39</v>
      </c>
      <c r="O32" s="118" t="s">
        <v>39</v>
      </c>
      <c r="P32" s="118" t="s">
        <v>39</v>
      </c>
      <c r="Q32" s="122">
        <f>(COUNTIF(Table1[[#This Row],[Raising Q2
notification ]:[Notification Technical Closed KKF2]],"Y"))/12</f>
        <v>0.33333333333333331</v>
      </c>
      <c r="R32" s="136"/>
      <c r="S32" s="117"/>
    </row>
    <row r="33" spans="1:19" s="120" customFormat="1" ht="70.150000000000006" customHeight="1" thickBot="1">
      <c r="A33" s="183">
        <v>29</v>
      </c>
      <c r="B33" s="130" t="str">
        <f>CONCATENATE("Q2_",'CUSTOMER SHOP AND INWARDING'!F32,"_",'CUSTOMER SHOP AND INWARDING'!G32,"_",'CUSTOMER SHOP AND INWARDING'!N32,"_M/s. ",'CUSTOMER SHOP AND INWARDING'!M32)</f>
        <v xml:space="preserve">Q2____M/s. </v>
      </c>
      <c r="C33" s="126">
        <f>'CUSTOMER SHOP AND INWARDING'!D32</f>
        <v>0</v>
      </c>
      <c r="D33" s="126" t="str">
        <f>TEXT('CUSTOMER SHOP AND INWARDING'!B32,"mmm")</f>
        <v>Jan</v>
      </c>
      <c r="E33" s="118" t="s">
        <v>47</v>
      </c>
      <c r="F33" s="118" t="s">
        <v>47</v>
      </c>
      <c r="G33" s="118" t="s">
        <v>47</v>
      </c>
      <c r="H33" s="118" t="s">
        <v>47</v>
      </c>
      <c r="I33" s="118" t="s">
        <v>47</v>
      </c>
      <c r="J33" s="118" t="s">
        <v>47</v>
      </c>
      <c r="K33" s="118" t="s">
        <v>47</v>
      </c>
      <c r="L33" s="118" t="s">
        <v>47</v>
      </c>
      <c r="M33" s="118" t="s">
        <v>47</v>
      </c>
      <c r="N33" s="118" t="s">
        <v>47</v>
      </c>
      <c r="O33" s="118" t="s">
        <v>47</v>
      </c>
      <c r="P33" s="118" t="s">
        <v>47</v>
      </c>
      <c r="Q33" s="134">
        <f>(COUNTIF(Table1[[#This Row],[Raising Q2
notification ]:[Notification Technical Closed KKF2]],"Y"))/12</f>
        <v>1</v>
      </c>
      <c r="R33" s="136"/>
      <c r="S33" s="117"/>
    </row>
    <row r="34" spans="1:19" s="120" customFormat="1" ht="70.150000000000006" customHeight="1" thickBot="1">
      <c r="A34" s="183">
        <v>30</v>
      </c>
      <c r="B34" s="130" t="str">
        <f>CONCATENATE("Q2_",'CUSTOMER SHOP AND INWARDING'!F33,"_",'CUSTOMER SHOP AND INWARDING'!G33,"_",'CUSTOMER SHOP AND INWARDING'!N33,"_M/s. ",'CUSTOMER SHOP AND INWARDING'!M33)</f>
        <v xml:space="preserve">Q2____M/s. </v>
      </c>
      <c r="C34" s="126">
        <f>'CUSTOMER SHOP AND INWARDING'!D33</f>
        <v>0</v>
      </c>
      <c r="D34" s="126" t="str">
        <f>TEXT('CUSTOMER SHOP AND INWARDING'!B33,"mmm")</f>
        <v>Jan</v>
      </c>
      <c r="E34" s="118" t="s">
        <v>47</v>
      </c>
      <c r="F34" s="118" t="s">
        <v>47</v>
      </c>
      <c r="G34" s="118" t="s">
        <v>47</v>
      </c>
      <c r="H34" s="118" t="s">
        <v>47</v>
      </c>
      <c r="I34" s="118" t="s">
        <v>39</v>
      </c>
      <c r="J34" s="118" t="s">
        <v>39</v>
      </c>
      <c r="K34" s="118" t="s">
        <v>39</v>
      </c>
      <c r="L34" s="118" t="s">
        <v>39</v>
      </c>
      <c r="M34" s="118" t="s">
        <v>39</v>
      </c>
      <c r="N34" s="118" t="s">
        <v>39</v>
      </c>
      <c r="O34" s="118" t="s">
        <v>39</v>
      </c>
      <c r="P34" s="118" t="s">
        <v>39</v>
      </c>
      <c r="Q34" s="122">
        <f>(COUNTIF(Table1[[#This Row],[Raising Q2
notification ]:[Notification Technical Closed KKF2]],"Y"))/12</f>
        <v>0.33333333333333331</v>
      </c>
      <c r="R34" s="136"/>
      <c r="S34" s="117"/>
    </row>
    <row r="35" spans="1:19" s="120" customFormat="1" ht="70.150000000000006" customHeight="1" thickBot="1">
      <c r="A35" s="183">
        <v>31</v>
      </c>
      <c r="B35" s="130" t="str">
        <f>CONCATENATE("Q2_",'CUSTOMER SHOP AND INWARDING'!F34,"_",'CUSTOMER SHOP AND INWARDING'!G34,"_",'CUSTOMER SHOP AND INWARDING'!N34,"_M/s. ",'CUSTOMER SHOP AND INWARDING'!M34)</f>
        <v xml:space="preserve">Q2____M/s. </v>
      </c>
      <c r="C35" s="126">
        <f>'CUSTOMER SHOP AND INWARDING'!D34</f>
        <v>0</v>
      </c>
      <c r="D35" s="126" t="str">
        <f>TEXT('CUSTOMER SHOP AND INWARDING'!B34,"mmm")</f>
        <v>Jan</v>
      </c>
      <c r="E35" s="118" t="s">
        <v>47</v>
      </c>
      <c r="F35" s="118" t="s">
        <v>47</v>
      </c>
      <c r="G35" s="118" t="s">
        <v>47</v>
      </c>
      <c r="H35" s="118" t="s">
        <v>47</v>
      </c>
      <c r="I35" s="118" t="s">
        <v>47</v>
      </c>
      <c r="J35" s="118" t="s">
        <v>47</v>
      </c>
      <c r="K35" s="118" t="s">
        <v>47</v>
      </c>
      <c r="L35" s="118" t="s">
        <v>47</v>
      </c>
      <c r="M35" s="118" t="s">
        <v>47</v>
      </c>
      <c r="N35" s="118" t="s">
        <v>47</v>
      </c>
      <c r="O35" s="118" t="s">
        <v>47</v>
      </c>
      <c r="P35" s="118" t="s">
        <v>47</v>
      </c>
      <c r="Q35" s="134">
        <f>(COUNTIF(Table1[[#This Row],[Raising Q2
notification ]:[Notification Technical Closed KKF2]],"Y"))/12</f>
        <v>1</v>
      </c>
      <c r="R35" s="136"/>
      <c r="S35" s="117"/>
    </row>
    <row r="36" spans="1:19" s="120" customFormat="1" ht="70.150000000000006" customHeight="1" thickBot="1">
      <c r="A36" s="183">
        <v>32</v>
      </c>
      <c r="B36" s="130" t="str">
        <f>CONCATENATE("Q2_",'CUSTOMER SHOP AND INWARDING'!F35,"_",'CUSTOMER SHOP AND INWARDING'!G35,"_",'CUSTOMER SHOP AND INWARDING'!N35,"_M/s. ",'CUSTOMER SHOP AND INWARDING'!M35)</f>
        <v xml:space="preserve">Q2____M/s. </v>
      </c>
      <c r="C36" s="126">
        <f>'CUSTOMER SHOP AND INWARDING'!D35</f>
        <v>0</v>
      </c>
      <c r="D36" s="126" t="str">
        <f>TEXT('CUSTOMER SHOP AND INWARDING'!B35,"mmm")</f>
        <v>Jan</v>
      </c>
      <c r="E36" s="118" t="s">
        <v>47</v>
      </c>
      <c r="F36" s="118" t="s">
        <v>47</v>
      </c>
      <c r="G36" s="118" t="s">
        <v>47</v>
      </c>
      <c r="H36" s="118" t="s">
        <v>47</v>
      </c>
      <c r="I36" s="118" t="s">
        <v>39</v>
      </c>
      <c r="J36" s="118" t="s">
        <v>39</v>
      </c>
      <c r="K36" s="118" t="s">
        <v>39</v>
      </c>
      <c r="L36" s="118" t="s">
        <v>39</v>
      </c>
      <c r="M36" s="118" t="s">
        <v>39</v>
      </c>
      <c r="N36" s="118" t="s">
        <v>39</v>
      </c>
      <c r="O36" s="118" t="s">
        <v>39</v>
      </c>
      <c r="P36" s="118" t="s">
        <v>39</v>
      </c>
      <c r="Q36" s="122">
        <f>(COUNTIF(Table1[[#This Row],[Raising Q2
notification ]:[Notification Technical Closed KKF2]],"Y"))/12</f>
        <v>0.33333333333333331</v>
      </c>
      <c r="R36" s="136"/>
      <c r="S36" s="117"/>
    </row>
    <row r="37" spans="1:19" s="120" customFormat="1" ht="70.150000000000006" customHeight="1" thickBot="1">
      <c r="A37" s="183">
        <v>33</v>
      </c>
      <c r="B37" s="130" t="str">
        <f>CONCATENATE("Q2_",'CUSTOMER SHOP AND INWARDING'!F36,"_",'CUSTOMER SHOP AND INWARDING'!G36,"_",'CUSTOMER SHOP AND INWARDING'!N36,"_M/s. ",'CUSTOMER SHOP AND INWARDING'!M36)</f>
        <v xml:space="preserve">Q2____M/s. </v>
      </c>
      <c r="C37" s="126">
        <f>'CUSTOMER SHOP AND INWARDING'!D36</f>
        <v>0</v>
      </c>
      <c r="D37" s="126" t="str">
        <f>TEXT('CUSTOMER SHOP AND INWARDING'!B36,"mmm")</f>
        <v>Jan</v>
      </c>
      <c r="E37" s="118" t="s">
        <v>47</v>
      </c>
      <c r="F37" s="118" t="s">
        <v>47</v>
      </c>
      <c r="G37" s="118" t="s">
        <v>47</v>
      </c>
      <c r="H37" s="118" t="s">
        <v>47</v>
      </c>
      <c r="I37" s="118" t="s">
        <v>39</v>
      </c>
      <c r="J37" s="118" t="s">
        <v>39</v>
      </c>
      <c r="K37" s="118" t="s">
        <v>39</v>
      </c>
      <c r="L37" s="118" t="s">
        <v>39</v>
      </c>
      <c r="M37" s="118" t="s">
        <v>39</v>
      </c>
      <c r="N37" s="118" t="s">
        <v>47</v>
      </c>
      <c r="O37" s="118" t="s">
        <v>47</v>
      </c>
      <c r="P37" s="118" t="s">
        <v>47</v>
      </c>
      <c r="Q37" s="122">
        <f>(COUNTIF(Table1[[#This Row],[Raising Q2
notification ]:[Notification Technical Closed KKF2]],"Y"))/12</f>
        <v>0.58333333333333337</v>
      </c>
      <c r="R37" s="136"/>
      <c r="S37" s="117"/>
    </row>
    <row r="38" spans="1:19" s="120" customFormat="1" ht="70.150000000000006" customHeight="1" thickBot="1">
      <c r="A38" s="183">
        <v>34</v>
      </c>
      <c r="B38" s="130" t="str">
        <f>CONCATENATE("Q2_",'CUSTOMER SHOP AND INWARDING'!F37,"_",'CUSTOMER SHOP AND INWARDING'!G37,"_",'CUSTOMER SHOP AND INWARDING'!N37,"_M/s. ",'CUSTOMER SHOP AND INWARDING'!M37)</f>
        <v xml:space="preserve">Q2____M/s. </v>
      </c>
      <c r="C38" s="126">
        <f>'CUSTOMER SHOP AND INWARDING'!D37</f>
        <v>0</v>
      </c>
      <c r="D38" s="126" t="str">
        <f>TEXT('CUSTOMER SHOP AND INWARDING'!B37,"mmm")</f>
        <v>Jan</v>
      </c>
      <c r="E38" s="118" t="s">
        <v>47</v>
      </c>
      <c r="F38" s="118" t="s">
        <v>47</v>
      </c>
      <c r="G38" s="118" t="s">
        <v>47</v>
      </c>
      <c r="H38" s="118" t="s">
        <v>47</v>
      </c>
      <c r="I38" s="118" t="s">
        <v>39</v>
      </c>
      <c r="J38" s="118" t="s">
        <v>39</v>
      </c>
      <c r="K38" s="118" t="s">
        <v>39</v>
      </c>
      <c r="L38" s="118" t="s">
        <v>39</v>
      </c>
      <c r="M38" s="118" t="s">
        <v>39</v>
      </c>
      <c r="N38" s="118" t="s">
        <v>39</v>
      </c>
      <c r="O38" s="118" t="s">
        <v>39</v>
      </c>
      <c r="P38" s="118" t="s">
        <v>39</v>
      </c>
      <c r="Q38" s="122">
        <f>(COUNTIF(Table1[[#This Row],[Raising Q2
notification ]:[Notification Technical Closed KKF2]],"Y"))/12</f>
        <v>0.33333333333333331</v>
      </c>
      <c r="R38" s="136"/>
      <c r="S38" s="117"/>
    </row>
    <row r="39" spans="1:19" s="120" customFormat="1" ht="70.150000000000006" customHeight="1" thickBot="1">
      <c r="A39" s="183">
        <v>35</v>
      </c>
      <c r="B39" s="130" t="str">
        <f>CONCATENATE("Q2_",'CUSTOMER SHOP AND INWARDING'!F38,"_",'CUSTOMER SHOP AND INWARDING'!G38,"_",'CUSTOMER SHOP AND INWARDING'!N38,"_M/s. ",'CUSTOMER SHOP AND INWARDING'!M38)</f>
        <v xml:space="preserve">Q2____M/s. </v>
      </c>
      <c r="C39" s="126">
        <f>'CUSTOMER SHOP AND INWARDING'!D38</f>
        <v>0</v>
      </c>
      <c r="D39" s="126" t="str">
        <f>TEXT('CUSTOMER SHOP AND INWARDING'!B38,"mmm")</f>
        <v>Jan</v>
      </c>
      <c r="E39" s="118" t="s">
        <v>47</v>
      </c>
      <c r="F39" s="118" t="s">
        <v>47</v>
      </c>
      <c r="G39" s="118" t="s">
        <v>47</v>
      </c>
      <c r="H39" s="118" t="s">
        <v>47</v>
      </c>
      <c r="I39" s="118" t="s">
        <v>39</v>
      </c>
      <c r="J39" s="118" t="s">
        <v>39</v>
      </c>
      <c r="K39" s="118" t="s">
        <v>39</v>
      </c>
      <c r="L39" s="118" t="s">
        <v>39</v>
      </c>
      <c r="M39" s="118" t="s">
        <v>39</v>
      </c>
      <c r="N39" s="118" t="s">
        <v>39</v>
      </c>
      <c r="O39" s="118" t="s">
        <v>39</v>
      </c>
      <c r="P39" s="118" t="s">
        <v>39</v>
      </c>
      <c r="Q39" s="122">
        <f>(COUNTIF(Table1[[#This Row],[Raising Q2
notification ]:[Notification Technical Closed KKF2]],"Y"))/12</f>
        <v>0.33333333333333331</v>
      </c>
      <c r="R39" s="136"/>
      <c r="S39" s="117"/>
    </row>
    <row r="40" spans="1:19" s="120" customFormat="1" ht="70.150000000000006" customHeight="1" thickBot="1">
      <c r="A40" s="183">
        <v>36</v>
      </c>
      <c r="B40" s="130" t="str">
        <f>CONCATENATE("Q2_",'CUSTOMER SHOP AND INWARDING'!F39,"_",'CUSTOMER SHOP AND INWARDING'!G39,"_",'CUSTOMER SHOP AND INWARDING'!N39,"_M/s. ",'CUSTOMER SHOP AND INWARDING'!M39)</f>
        <v xml:space="preserve">Q2____M/s. </v>
      </c>
      <c r="C40" s="126">
        <f>'CUSTOMER SHOP AND INWARDING'!D39</f>
        <v>0</v>
      </c>
      <c r="D40" s="126" t="str">
        <f>TEXT('CUSTOMER SHOP AND INWARDING'!B39,"mmm")</f>
        <v>Jan</v>
      </c>
      <c r="E40" s="118" t="s">
        <v>47</v>
      </c>
      <c r="F40" s="118" t="s">
        <v>47</v>
      </c>
      <c r="G40" s="118" t="s">
        <v>47</v>
      </c>
      <c r="H40" s="118" t="s">
        <v>47</v>
      </c>
      <c r="I40" s="118" t="s">
        <v>39</v>
      </c>
      <c r="J40" s="118" t="s">
        <v>39</v>
      </c>
      <c r="K40" s="118" t="s">
        <v>39</v>
      </c>
      <c r="L40" s="118" t="s">
        <v>39</v>
      </c>
      <c r="M40" s="118" t="s">
        <v>39</v>
      </c>
      <c r="N40" s="118" t="s">
        <v>39</v>
      </c>
      <c r="O40" s="118" t="s">
        <v>39</v>
      </c>
      <c r="P40" s="118" t="s">
        <v>39</v>
      </c>
      <c r="Q40" s="122">
        <f>(COUNTIF(Table1[[#This Row],[Raising Q2
notification ]:[Notification Technical Closed KKF2]],"Y"))/12</f>
        <v>0.33333333333333331</v>
      </c>
      <c r="R40" s="136"/>
      <c r="S40" s="117"/>
    </row>
    <row r="41" spans="1:19" s="120" customFormat="1" ht="70.150000000000006" customHeight="1" thickBot="1">
      <c r="A41" s="183">
        <v>37</v>
      </c>
      <c r="B41" s="130" t="str">
        <f>CONCATENATE("Q2_",'CUSTOMER SHOP AND INWARDING'!F40,"_",'CUSTOMER SHOP AND INWARDING'!G40,"_",'CUSTOMER SHOP AND INWARDING'!N40,"_M/s. ",'CUSTOMER SHOP AND INWARDING'!M40)</f>
        <v xml:space="preserve">Q2____M/s. </v>
      </c>
      <c r="C41" s="126">
        <f>'CUSTOMER SHOP AND INWARDING'!D40</f>
        <v>0</v>
      </c>
      <c r="D41" s="126" t="str">
        <f>TEXT('CUSTOMER SHOP AND INWARDING'!B40,"mmm")</f>
        <v>Jan</v>
      </c>
      <c r="E41" s="118" t="s">
        <v>47</v>
      </c>
      <c r="F41" s="118" t="s">
        <v>47</v>
      </c>
      <c r="G41" s="118" t="s">
        <v>47</v>
      </c>
      <c r="H41" s="118" t="s">
        <v>47</v>
      </c>
      <c r="I41" s="118" t="s">
        <v>39</v>
      </c>
      <c r="J41" s="118" t="s">
        <v>39</v>
      </c>
      <c r="K41" s="118" t="s">
        <v>39</v>
      </c>
      <c r="L41" s="118" t="s">
        <v>39</v>
      </c>
      <c r="M41" s="118" t="s">
        <v>39</v>
      </c>
      <c r="N41" s="118" t="s">
        <v>39</v>
      </c>
      <c r="O41" s="118" t="s">
        <v>39</v>
      </c>
      <c r="P41" s="118" t="s">
        <v>39</v>
      </c>
      <c r="Q41" s="122">
        <f>(COUNTIF(Table1[[#This Row],[Raising Q2
notification ]:[Notification Technical Closed KKF2]],"Y"))/12</f>
        <v>0.33333333333333331</v>
      </c>
      <c r="R41" s="137"/>
      <c r="S41" s="117"/>
    </row>
    <row r="42" spans="1:19" s="120" customFormat="1" ht="70.150000000000006" customHeight="1" thickBot="1">
      <c r="A42" s="183">
        <v>38</v>
      </c>
      <c r="B42" s="130" t="str">
        <f>CONCATENATE("Q2_",'CUSTOMER SHOP AND INWARDING'!F41,"_",'CUSTOMER SHOP AND INWARDING'!G41,"_",'CUSTOMER SHOP AND INWARDING'!N41,"_M/s. ",'CUSTOMER SHOP AND INWARDING'!M41)</f>
        <v xml:space="preserve">Q2____M/s. </v>
      </c>
      <c r="C42" s="126">
        <f>'CUSTOMER SHOP AND INWARDING'!D41</f>
        <v>0</v>
      </c>
      <c r="D42" s="126" t="str">
        <f>TEXT('CUSTOMER SHOP AND INWARDING'!B41,"mmm")</f>
        <v>Jan</v>
      </c>
      <c r="E42" s="118" t="s">
        <v>47</v>
      </c>
      <c r="F42" s="118" t="s">
        <v>47</v>
      </c>
      <c r="G42" s="118" t="s">
        <v>47</v>
      </c>
      <c r="H42" s="118" t="s">
        <v>47</v>
      </c>
      <c r="I42" s="118" t="s">
        <v>39</v>
      </c>
      <c r="J42" s="118" t="s">
        <v>39</v>
      </c>
      <c r="K42" s="118" t="s">
        <v>39</v>
      </c>
      <c r="L42" s="118" t="s">
        <v>39</v>
      </c>
      <c r="M42" s="118" t="s">
        <v>39</v>
      </c>
      <c r="N42" s="118" t="s">
        <v>39</v>
      </c>
      <c r="O42" s="118" t="s">
        <v>39</v>
      </c>
      <c r="P42" s="118" t="s">
        <v>39</v>
      </c>
      <c r="Q42" s="122">
        <f>(COUNTIF(Table1[[#This Row],[Raising Q2
notification ]:[Notification Technical Closed KKF2]],"Y"))/12</f>
        <v>0.33333333333333331</v>
      </c>
      <c r="R42" s="137"/>
      <c r="S42" s="117"/>
    </row>
    <row r="43" spans="1:19" s="120" customFormat="1" ht="70.150000000000006" customHeight="1" thickBot="1">
      <c r="A43" s="183">
        <v>39</v>
      </c>
      <c r="B43" s="130" t="str">
        <f>CONCATENATE("Q2_",'CUSTOMER SHOP AND INWARDING'!F42,"_",'CUSTOMER SHOP AND INWARDING'!G42,"_",'CUSTOMER SHOP AND INWARDING'!N42,"_M/s. ",'CUSTOMER SHOP AND INWARDING'!M42)</f>
        <v xml:space="preserve">Q2____M/s. </v>
      </c>
      <c r="C43" s="126">
        <f>'CUSTOMER SHOP AND INWARDING'!D42</f>
        <v>0</v>
      </c>
      <c r="D43" s="126" t="str">
        <f>TEXT('CUSTOMER SHOP AND INWARDING'!B42,"mmm")</f>
        <v>Jan</v>
      </c>
      <c r="E43" s="118" t="s">
        <v>47</v>
      </c>
      <c r="F43" s="118" t="s">
        <v>47</v>
      </c>
      <c r="G43" s="118" t="s">
        <v>47</v>
      </c>
      <c r="H43" s="118" t="s">
        <v>47</v>
      </c>
      <c r="I43" s="118" t="s">
        <v>39</v>
      </c>
      <c r="J43" s="118" t="s">
        <v>39</v>
      </c>
      <c r="K43" s="118" t="s">
        <v>39</v>
      </c>
      <c r="L43" s="118" t="s">
        <v>39</v>
      </c>
      <c r="M43" s="118" t="s">
        <v>39</v>
      </c>
      <c r="N43" s="118" t="s">
        <v>39</v>
      </c>
      <c r="O43" s="118" t="s">
        <v>39</v>
      </c>
      <c r="P43" s="118" t="s">
        <v>39</v>
      </c>
      <c r="Q43" s="122">
        <f>(COUNTIF(Table1[[#This Row],[Raising Q2
notification ]:[Notification Technical Closed KKF2]],"Y"))/12</f>
        <v>0.33333333333333331</v>
      </c>
      <c r="R43" s="137"/>
      <c r="S43" s="117"/>
    </row>
    <row r="44" spans="1:19" s="120" customFormat="1" ht="70.150000000000006" customHeight="1" thickBot="1">
      <c r="A44" s="183">
        <v>40</v>
      </c>
      <c r="B44" s="370" t="str">
        <f>CONCATENATE("Q2_",'CUSTOMER SHOP AND INWARDING'!F43,"_",'CUSTOMER SHOP AND INWARDING'!G43,"_",'CUSTOMER SHOP AND INWARDING'!N43,"_M/s. ",'CUSTOMER SHOP AND INWARDING'!M43)</f>
        <v xml:space="preserve">Q2____M/s. </v>
      </c>
      <c r="C44" s="126">
        <f>'CUSTOMER SHOP AND INWARDING'!D43</f>
        <v>0</v>
      </c>
      <c r="D44" s="126" t="str">
        <f>TEXT('CUSTOMER SHOP AND INWARDING'!B43,"mmm")</f>
        <v>Jan</v>
      </c>
      <c r="E44" s="118" t="s">
        <v>47</v>
      </c>
      <c r="F44" s="118" t="s">
        <v>47</v>
      </c>
      <c r="G44" s="118" t="s">
        <v>47</v>
      </c>
      <c r="H44" s="118" t="s">
        <v>47</v>
      </c>
      <c r="I44" s="118" t="s">
        <v>47</v>
      </c>
      <c r="J44" s="118" t="s">
        <v>47</v>
      </c>
      <c r="K44" s="118" t="s">
        <v>47</v>
      </c>
      <c r="L44" s="118" t="s">
        <v>47</v>
      </c>
      <c r="M44" s="118" t="s">
        <v>47</v>
      </c>
      <c r="N44" s="118" t="s">
        <v>47</v>
      </c>
      <c r="O44" s="118" t="s">
        <v>39</v>
      </c>
      <c r="P44" s="118" t="s">
        <v>39</v>
      </c>
      <c r="Q44" s="134">
        <f>(COUNTIF(Table1[[#This Row],[Raising Q2
notification ]:[Notification Technical Closed KKF2]],"Y"))/12</f>
        <v>0.83333333333333337</v>
      </c>
      <c r="R44" s="137"/>
      <c r="S44" s="117"/>
    </row>
    <row r="45" spans="1:19" s="120" customFormat="1" ht="70.150000000000006" customHeight="1" thickBot="1">
      <c r="A45" s="183">
        <v>41</v>
      </c>
      <c r="B45" s="130" t="str">
        <f>CONCATENATE("Q2_",'CUSTOMER SHOP AND INWARDING'!F44,"_",'CUSTOMER SHOP AND INWARDING'!G44,"_",'CUSTOMER SHOP AND INWARDING'!N44,"_M/s. ",'CUSTOMER SHOP AND INWARDING'!M44)</f>
        <v xml:space="preserve">Q2____M/s. </v>
      </c>
      <c r="C45" s="126">
        <f>'CUSTOMER SHOP AND INWARDING'!D44</f>
        <v>0</v>
      </c>
      <c r="D45" s="126" t="str">
        <f>TEXT('CUSTOMER SHOP AND INWARDING'!B44,"mmm")</f>
        <v>Jan</v>
      </c>
      <c r="E45" s="118" t="s">
        <v>47</v>
      </c>
      <c r="F45" s="118" t="s">
        <v>47</v>
      </c>
      <c r="G45" s="118" t="s">
        <v>47</v>
      </c>
      <c r="H45" s="118" t="s">
        <v>47</v>
      </c>
      <c r="I45" s="118" t="s">
        <v>47</v>
      </c>
      <c r="J45" s="118" t="s">
        <v>47</v>
      </c>
      <c r="K45" s="118" t="s">
        <v>47</v>
      </c>
      <c r="L45" s="118" t="s">
        <v>47</v>
      </c>
      <c r="M45" s="118" t="s">
        <v>47</v>
      </c>
      <c r="N45" s="118" t="s">
        <v>47</v>
      </c>
      <c r="O45" s="118" t="s">
        <v>47</v>
      </c>
      <c r="P45" s="118" t="s">
        <v>47</v>
      </c>
      <c r="Q45" s="134">
        <f>(COUNTIF(Table1[[#This Row],[Raising Q2
notification ]:[Notification Technical Closed KKF2]],"Y"))/12</f>
        <v>1</v>
      </c>
      <c r="R45" s="137"/>
      <c r="S45" s="117"/>
    </row>
    <row r="46" spans="1:19" s="120" customFormat="1" ht="70.150000000000006" customHeight="1" thickBot="1">
      <c r="A46" s="183">
        <v>42</v>
      </c>
      <c r="B46" s="130" t="str">
        <f>CONCATENATE("Q2_",'CUSTOMER SHOP AND INWARDING'!F45,"_",'CUSTOMER SHOP AND INWARDING'!G45,"_",'CUSTOMER SHOP AND INWARDING'!N45,"_M/s. ",'CUSTOMER SHOP AND INWARDING'!M45)</f>
        <v xml:space="preserve">Q2____M/s. </v>
      </c>
      <c r="C46" s="126">
        <f>'CUSTOMER SHOP AND INWARDING'!D45</f>
        <v>0</v>
      </c>
      <c r="D46" s="126" t="str">
        <f>TEXT('CUSTOMER SHOP AND INWARDING'!B45,"mmm")</f>
        <v>Jan</v>
      </c>
      <c r="E46" s="118" t="s">
        <v>47</v>
      </c>
      <c r="F46" s="118" t="s">
        <v>47</v>
      </c>
      <c r="G46" s="118" t="s">
        <v>47</v>
      </c>
      <c r="H46" s="118" t="s">
        <v>47</v>
      </c>
      <c r="I46" s="118" t="s">
        <v>47</v>
      </c>
      <c r="J46" s="118" t="s">
        <v>47</v>
      </c>
      <c r="K46" s="118" t="s">
        <v>47</v>
      </c>
      <c r="L46" s="118" t="s">
        <v>47</v>
      </c>
      <c r="M46" s="118" t="s">
        <v>47</v>
      </c>
      <c r="N46" s="118" t="s">
        <v>47</v>
      </c>
      <c r="O46" s="118" t="s">
        <v>47</v>
      </c>
      <c r="P46" s="118" t="s">
        <v>47</v>
      </c>
      <c r="Q46" s="134">
        <f>(COUNTIF(Table1[[#This Row],[Raising Q2
notification ]:[Notification Technical Closed KKF2]],"Y"))/12</f>
        <v>1</v>
      </c>
      <c r="R46" s="137"/>
      <c r="S46" s="117"/>
    </row>
    <row r="47" spans="1:19" s="120" customFormat="1" ht="70.150000000000006" customHeight="1" thickBot="1">
      <c r="A47" s="183">
        <v>43</v>
      </c>
      <c r="B47" s="130" t="str">
        <f>CONCATENATE("Q2_",'CUSTOMER SHOP AND INWARDING'!F46,"_",'CUSTOMER SHOP AND INWARDING'!G46,"_",'CUSTOMER SHOP AND INWARDING'!N46,"_M/s. ",'CUSTOMER SHOP AND INWARDING'!M46)</f>
        <v xml:space="preserve">Q2____M/s. </v>
      </c>
      <c r="C47" s="126">
        <f>'CUSTOMER SHOP AND INWARDING'!D46</f>
        <v>0</v>
      </c>
      <c r="D47" s="126" t="str">
        <f>TEXT('CUSTOMER SHOP AND INWARDING'!B46,"mmm")</f>
        <v>Jan</v>
      </c>
      <c r="E47" s="118" t="s">
        <v>47</v>
      </c>
      <c r="F47" s="118" t="s">
        <v>47</v>
      </c>
      <c r="G47" s="118" t="s">
        <v>47</v>
      </c>
      <c r="H47" s="118" t="s">
        <v>47</v>
      </c>
      <c r="I47" s="118" t="s">
        <v>39</v>
      </c>
      <c r="J47" s="118" t="s">
        <v>39</v>
      </c>
      <c r="K47" s="118" t="s">
        <v>39</v>
      </c>
      <c r="L47" s="118" t="s">
        <v>39</v>
      </c>
      <c r="M47" s="118" t="s">
        <v>39</v>
      </c>
      <c r="N47" s="118" t="s">
        <v>39</v>
      </c>
      <c r="O47" s="118" t="s">
        <v>39</v>
      </c>
      <c r="P47" s="118" t="s">
        <v>39</v>
      </c>
      <c r="Q47" s="122">
        <f>(COUNTIF(Table1[[#This Row],[Raising Q2
notification ]:[Notification Technical Closed KKF2]],"Y"))/12</f>
        <v>0.33333333333333331</v>
      </c>
      <c r="R47" s="137"/>
      <c r="S47" s="117"/>
    </row>
    <row r="48" spans="1:19" s="120" customFormat="1" ht="70.150000000000006" customHeight="1" thickBot="1">
      <c r="A48" s="183">
        <v>44</v>
      </c>
      <c r="B48" s="130" t="str">
        <f>CONCATENATE("Q2_",'CUSTOMER SHOP AND INWARDING'!F47,"_",'CUSTOMER SHOP AND INWARDING'!G47,"_",'CUSTOMER SHOP AND INWARDING'!N47,"_M/s. ",'CUSTOMER SHOP AND INWARDING'!M47)</f>
        <v xml:space="preserve">Q2____M/s. </v>
      </c>
      <c r="C48" s="126">
        <f>'CUSTOMER SHOP AND INWARDING'!D47</f>
        <v>0</v>
      </c>
      <c r="D48" s="126" t="str">
        <f>TEXT('CUSTOMER SHOP AND INWARDING'!B47,"mmm")</f>
        <v>Jan</v>
      </c>
      <c r="E48" s="118" t="s">
        <v>47</v>
      </c>
      <c r="F48" s="118" t="s">
        <v>47</v>
      </c>
      <c r="G48" s="118" t="s">
        <v>47</v>
      </c>
      <c r="H48" s="118" t="s">
        <v>47</v>
      </c>
      <c r="I48" s="118" t="s">
        <v>47</v>
      </c>
      <c r="J48" s="118" t="s">
        <v>47</v>
      </c>
      <c r="K48" s="118" t="s">
        <v>39</v>
      </c>
      <c r="L48" s="118" t="s">
        <v>39</v>
      </c>
      <c r="M48" s="118" t="s">
        <v>39</v>
      </c>
      <c r="N48" s="118" t="s">
        <v>39</v>
      </c>
      <c r="O48" s="118" t="s">
        <v>39</v>
      </c>
      <c r="P48" s="118" t="s">
        <v>39</v>
      </c>
      <c r="Q48" s="134">
        <f>(COUNTIF(Table1[[#This Row],[Raising Q2
notification ]:[Notification Technical Closed KKF2]],"Y"))/12</f>
        <v>0.5</v>
      </c>
      <c r="R48" s="137"/>
      <c r="S48" s="117"/>
    </row>
    <row r="49" spans="1:19" s="120" customFormat="1" ht="70.150000000000006" customHeight="1" thickBot="1">
      <c r="A49" s="183">
        <v>45</v>
      </c>
      <c r="B49" s="370" t="str">
        <f>CONCATENATE("Q2_",'CUSTOMER SHOP AND INWARDING'!F48,"_",'CUSTOMER SHOP AND INWARDING'!G48,"_",'CUSTOMER SHOP AND INWARDING'!N48,"_M/s. ",'CUSTOMER SHOP AND INWARDING'!M48)</f>
        <v xml:space="preserve">Q2____M/s. </v>
      </c>
      <c r="C49" s="126">
        <f>'CUSTOMER SHOP AND INWARDING'!D48</f>
        <v>0</v>
      </c>
      <c r="D49" s="126" t="str">
        <f>TEXT('CUSTOMER SHOP AND INWARDING'!B48,"mmm")</f>
        <v>Jan</v>
      </c>
      <c r="E49" s="118" t="s">
        <v>47</v>
      </c>
      <c r="F49" s="118" t="s">
        <v>47</v>
      </c>
      <c r="G49" s="118" t="s">
        <v>47</v>
      </c>
      <c r="H49" s="118" t="s">
        <v>47</v>
      </c>
      <c r="I49" s="118" t="s">
        <v>47</v>
      </c>
      <c r="J49" s="118" t="s">
        <v>47</v>
      </c>
      <c r="K49" s="118" t="s">
        <v>47</v>
      </c>
      <c r="L49" s="118" t="s">
        <v>47</v>
      </c>
      <c r="M49" s="118" t="s">
        <v>47</v>
      </c>
      <c r="N49" s="118" t="s">
        <v>47</v>
      </c>
      <c r="O49" s="118" t="s">
        <v>39</v>
      </c>
      <c r="P49" s="118" t="s">
        <v>39</v>
      </c>
      <c r="Q49" s="134">
        <f>(COUNTIF(Table1[[#This Row],[Raising Q2
notification ]:[Notification Technical Closed KKF2]],"Y"))/12</f>
        <v>0.83333333333333337</v>
      </c>
      <c r="R49" s="137"/>
      <c r="S49" s="117"/>
    </row>
    <row r="50" spans="1:19" s="120" customFormat="1" ht="70.150000000000006" customHeight="1" thickBot="1">
      <c r="A50" s="183">
        <v>46</v>
      </c>
      <c r="B50" s="130" t="str">
        <f>CONCATENATE("Q2_",'CUSTOMER SHOP AND INWARDING'!F49,"_",'CUSTOMER SHOP AND INWARDING'!G49,"_",'CUSTOMER SHOP AND INWARDING'!N49,"_M/s. ",'CUSTOMER SHOP AND INWARDING'!M49)</f>
        <v xml:space="preserve">Q2____M/s. </v>
      </c>
      <c r="C50" s="126">
        <f>'CUSTOMER SHOP AND INWARDING'!D49</f>
        <v>0</v>
      </c>
      <c r="D50" s="126" t="str">
        <f>TEXT('CUSTOMER SHOP AND INWARDING'!B49,"mmm")</f>
        <v>Jan</v>
      </c>
      <c r="E50" s="118" t="s">
        <v>47</v>
      </c>
      <c r="F50" s="118" t="s">
        <v>47</v>
      </c>
      <c r="G50" s="118" t="s">
        <v>47</v>
      </c>
      <c r="H50" s="118" t="s">
        <v>47</v>
      </c>
      <c r="I50" s="118" t="s">
        <v>39</v>
      </c>
      <c r="J50" s="118" t="s">
        <v>39</v>
      </c>
      <c r="K50" s="118" t="s">
        <v>39</v>
      </c>
      <c r="L50" s="118" t="s">
        <v>39</v>
      </c>
      <c r="M50" s="118" t="s">
        <v>39</v>
      </c>
      <c r="N50" s="118" t="s">
        <v>39</v>
      </c>
      <c r="O50" s="118" t="s">
        <v>39</v>
      </c>
      <c r="P50" s="118" t="s">
        <v>39</v>
      </c>
      <c r="Q50" s="122">
        <f>(COUNTIF(Table1[[#This Row],[Raising Q2
notification ]:[Notification Technical Closed KKF2]],"Y"))/12</f>
        <v>0.33333333333333331</v>
      </c>
      <c r="R50" s="137"/>
      <c r="S50" s="117"/>
    </row>
    <row r="51" spans="1:19" s="120" customFormat="1" ht="70.150000000000006" customHeight="1" thickBot="1">
      <c r="A51" s="183">
        <v>47</v>
      </c>
      <c r="B51" s="130" t="str">
        <f>CONCATENATE("Q2_",'CUSTOMER SHOP AND INWARDING'!F52,"_",'CUSTOMER SHOP AND INWARDING'!G52,"_",'CUSTOMER SHOP AND INWARDING'!N52,"_M/s. ",'CUSTOMER SHOP AND INWARDING'!M52)</f>
        <v xml:space="preserve">Q2____M/s. </v>
      </c>
      <c r="C51" s="126">
        <f>'CUSTOMER SHOP AND INWARDING'!D52</f>
        <v>0</v>
      </c>
      <c r="D51" s="126" t="str">
        <f>TEXT('CUSTOMER SHOP AND INWARDING'!B52,"mmm")</f>
        <v>Jan</v>
      </c>
      <c r="E51" s="118" t="s">
        <v>47</v>
      </c>
      <c r="F51" s="118" t="s">
        <v>47</v>
      </c>
      <c r="G51" s="118" t="s">
        <v>47</v>
      </c>
      <c r="H51" s="118" t="s">
        <v>47</v>
      </c>
      <c r="I51" s="118" t="s">
        <v>47</v>
      </c>
      <c r="J51" s="118" t="s">
        <v>47</v>
      </c>
      <c r="K51" s="118" t="s">
        <v>39</v>
      </c>
      <c r="L51" s="118" t="s">
        <v>39</v>
      </c>
      <c r="M51" s="118" t="s">
        <v>39</v>
      </c>
      <c r="N51" s="118" t="s">
        <v>39</v>
      </c>
      <c r="O51" s="118" t="s">
        <v>39</v>
      </c>
      <c r="P51" s="118" t="s">
        <v>39</v>
      </c>
      <c r="Q51" s="134">
        <f>(COUNTIF(Table1[[#This Row],[Raising Q2
notification ]:[Notification Technical Closed KKF2]],"Y"))/12</f>
        <v>0.5</v>
      </c>
      <c r="R51" s="137"/>
      <c r="S51" s="117"/>
    </row>
    <row r="52" spans="1:19" s="120" customFormat="1" ht="70.150000000000006" customHeight="1" thickBot="1">
      <c r="A52" s="183">
        <v>48</v>
      </c>
      <c r="B52" s="130" t="str">
        <f>CONCATENATE("Q2_",'CUSTOMER SHOP AND INWARDING'!F53,"_",'CUSTOMER SHOP AND INWARDING'!G53,"_",'CUSTOMER SHOP AND INWARDING'!N53,"_M/s. ",'CUSTOMER SHOP AND INWARDING'!M53)</f>
        <v xml:space="preserve">Q2____M/s. </v>
      </c>
      <c r="C52" s="126">
        <f>'CUSTOMER SHOP AND INWARDING'!D53</f>
        <v>0</v>
      </c>
      <c r="D52" s="126" t="str">
        <f>TEXT('CUSTOMER SHOP AND INWARDING'!B53,"mmm")</f>
        <v>Jan</v>
      </c>
      <c r="E52" s="118" t="s">
        <v>47</v>
      </c>
      <c r="F52" s="118" t="s">
        <v>47</v>
      </c>
      <c r="G52" s="118" t="s">
        <v>47</v>
      </c>
      <c r="H52" s="118" t="s">
        <v>47</v>
      </c>
      <c r="I52" s="118" t="s">
        <v>47</v>
      </c>
      <c r="J52" s="118" t="s">
        <v>39</v>
      </c>
      <c r="K52" s="118" t="s">
        <v>39</v>
      </c>
      <c r="L52" s="118" t="s">
        <v>39</v>
      </c>
      <c r="M52" s="118" t="s">
        <v>39</v>
      </c>
      <c r="N52" s="118" t="s">
        <v>39</v>
      </c>
      <c r="O52" s="118" t="s">
        <v>39</v>
      </c>
      <c r="P52" s="118" t="s">
        <v>39</v>
      </c>
      <c r="Q52" s="134">
        <f>(COUNTIF(Table1[[#This Row],[Raising Q2
notification ]:[Notification Technical Closed KKF2]],"Y"))/12</f>
        <v>0.41666666666666669</v>
      </c>
      <c r="R52" s="137"/>
      <c r="S52" s="117"/>
    </row>
    <row r="53" spans="1:19" s="120" customFormat="1" ht="70.150000000000006" customHeight="1" thickBot="1">
      <c r="A53" s="183">
        <v>49</v>
      </c>
      <c r="B53" s="130" t="str">
        <f>CONCATENATE("Q2_",'CUSTOMER SHOP AND INWARDING'!F54,"_",'CUSTOMER SHOP AND INWARDING'!G54,"_",'CUSTOMER SHOP AND INWARDING'!N54,"_M/s. ",'CUSTOMER SHOP AND INWARDING'!M54)</f>
        <v xml:space="preserve">Q2____M/s. </v>
      </c>
      <c r="C53" s="126">
        <f>'CUSTOMER SHOP AND INWARDING'!D54</f>
        <v>0</v>
      </c>
      <c r="D53" s="126" t="str">
        <f>TEXT('CUSTOMER SHOP AND INWARDING'!B54,"mmm")</f>
        <v>Jan</v>
      </c>
      <c r="E53" s="118" t="s">
        <v>47</v>
      </c>
      <c r="F53" s="118" t="s">
        <v>47</v>
      </c>
      <c r="G53" s="118" t="s">
        <v>47</v>
      </c>
      <c r="H53" s="118" t="s">
        <v>39</v>
      </c>
      <c r="I53" s="118" t="s">
        <v>39</v>
      </c>
      <c r="J53" s="118" t="s">
        <v>39</v>
      </c>
      <c r="K53" s="118" t="s">
        <v>39</v>
      </c>
      <c r="L53" s="118" t="s">
        <v>39</v>
      </c>
      <c r="M53" s="118" t="s">
        <v>39</v>
      </c>
      <c r="N53" s="118" t="s">
        <v>39</v>
      </c>
      <c r="O53" s="118" t="s">
        <v>39</v>
      </c>
      <c r="P53" s="118" t="s">
        <v>39</v>
      </c>
      <c r="Q53" s="134">
        <f>(COUNTIF(Table1[[#This Row],[Raising Q2
notification ]:[Notification Technical Closed KKF2]],"Y"))/12</f>
        <v>0.25</v>
      </c>
      <c r="R53" s="137"/>
      <c r="S53" s="117"/>
    </row>
    <row r="54" spans="1:19" s="120" customFormat="1" ht="70.150000000000006" customHeight="1" thickBot="1">
      <c r="A54" s="183">
        <v>50</v>
      </c>
      <c r="B54" s="130" t="str">
        <f>CONCATENATE("Q2_",'CUSTOMER SHOP AND INWARDING'!F55,"_",'CUSTOMER SHOP AND INWARDING'!G55,"_",'CUSTOMER SHOP AND INWARDING'!N55,"_M/s. ",'CUSTOMER SHOP AND INWARDING'!M55)</f>
        <v xml:space="preserve">Q2____M/s. </v>
      </c>
      <c r="C54" s="126">
        <f>'CUSTOMER SHOP AND INWARDING'!D55</f>
        <v>0</v>
      </c>
      <c r="D54" s="126" t="str">
        <f>TEXT('CUSTOMER SHOP AND INWARDING'!B55,"mmm")</f>
        <v>Jan</v>
      </c>
      <c r="E54" s="118" t="s">
        <v>47</v>
      </c>
      <c r="F54" s="118" t="s">
        <v>39</v>
      </c>
      <c r="G54" s="118" t="s">
        <v>47</v>
      </c>
      <c r="H54" s="118" t="s">
        <v>39</v>
      </c>
      <c r="I54" s="118" t="s">
        <v>47</v>
      </c>
      <c r="J54" s="118" t="s">
        <v>47</v>
      </c>
      <c r="K54" s="118"/>
      <c r="L54" s="118"/>
      <c r="M54" s="118"/>
      <c r="N54" s="118"/>
      <c r="O54" s="118"/>
      <c r="P54" s="118"/>
      <c r="Q54" s="134">
        <f>(COUNTIF(Table1[[#This Row],[Raising Q2
notification ]:[Notification Technical Closed KKF2]],"Y"))/12</f>
        <v>0.33333333333333331</v>
      </c>
      <c r="R54" s="137"/>
      <c r="S54" s="117"/>
    </row>
    <row r="55" spans="1:19" ht="24" thickBot="1">
      <c r="A55" s="183">
        <v>51</v>
      </c>
      <c r="B55" s="130" t="str">
        <f>CONCATENATE("Q2_",'CUSTOMER SHOP AND INWARDING'!F56,"_",'CUSTOMER SHOP AND INWARDING'!G56,"_",'CUSTOMER SHOP AND INWARDING'!N56,"_M/s. ",'CUSTOMER SHOP AND INWARDING'!M56)</f>
        <v xml:space="preserve">Q2____M/s. </v>
      </c>
      <c r="C55" s="126">
        <f>'CUSTOMER SHOP AND INWARDING'!D56</f>
        <v>0</v>
      </c>
      <c r="D55" s="126" t="str">
        <f>TEXT('CUSTOMER SHOP AND INWARDING'!B56,"mmm")</f>
        <v>Jan</v>
      </c>
      <c r="E55" s="118" t="s">
        <v>47</v>
      </c>
      <c r="F55" s="118" t="s">
        <v>47</v>
      </c>
      <c r="G55" s="118" t="s">
        <v>47</v>
      </c>
      <c r="H55" s="118" t="s">
        <v>47</v>
      </c>
      <c r="I55" s="118" t="s">
        <v>47</v>
      </c>
      <c r="J55" s="118" t="s">
        <v>47</v>
      </c>
      <c r="K55" s="118"/>
      <c r="L55" s="118"/>
      <c r="M55" s="118"/>
      <c r="N55" s="118"/>
      <c r="O55" s="118"/>
      <c r="P55" s="118"/>
      <c r="Q55" s="134">
        <f>(COUNTIF(Table1[[#This Row],[Raising Q2
notification ]:[Notification Technical Closed KKF2]],"Y"))/12</f>
        <v>0.5</v>
      </c>
      <c r="R55" s="137"/>
    </row>
    <row r="56" spans="1:19" ht="24" thickBot="1">
      <c r="A56" s="183">
        <v>52</v>
      </c>
      <c r="B56" s="130" t="str">
        <f>CONCATENATE("Q2_",'CUSTOMER SHOP AND INWARDING'!F57,"_",'CUSTOMER SHOP AND INWARDING'!G57,"_",'CUSTOMER SHOP AND INWARDING'!N57,"_M/s. ",'CUSTOMER SHOP AND INWARDING'!M57)</f>
        <v xml:space="preserve">Q2____M/s. </v>
      </c>
      <c r="C56" s="126">
        <f>'CUSTOMER SHOP AND INWARDING'!D57</f>
        <v>0</v>
      </c>
      <c r="D56" s="126" t="str">
        <f>TEXT('CUSTOMER SHOP AND INWARDING'!B57,"mmm")</f>
        <v>Jan</v>
      </c>
      <c r="E56" s="118" t="s">
        <v>47</v>
      </c>
      <c r="F56" s="118" t="s">
        <v>47</v>
      </c>
      <c r="G56" s="118" t="s">
        <v>47</v>
      </c>
      <c r="H56" s="118" t="s">
        <v>39</v>
      </c>
      <c r="I56" s="118" t="s">
        <v>47</v>
      </c>
      <c r="J56" s="118" t="s">
        <v>47</v>
      </c>
      <c r="K56" s="118"/>
      <c r="L56" s="118"/>
      <c r="M56" s="118"/>
      <c r="N56" s="118"/>
      <c r="O56" s="118"/>
      <c r="P56" s="118"/>
      <c r="Q56" s="134">
        <f>(COUNTIF(Table1[[#This Row],[Raising Q2
notification ]:[Notification Technical Closed KKF2]],"Y"))/12</f>
        <v>0.41666666666666669</v>
      </c>
      <c r="R56" s="137"/>
    </row>
    <row r="57" spans="1:19" ht="24" thickBot="1">
      <c r="A57" s="183">
        <v>53</v>
      </c>
      <c r="B57" s="130" t="str">
        <f>CONCATENATE("Q2_",'CUSTOMER SHOP AND INWARDING'!F58,"_",'CUSTOMER SHOP AND INWARDING'!G58,"_",'CUSTOMER SHOP AND INWARDING'!N58,"_M/s. ",'CUSTOMER SHOP AND INWARDING'!M58)</f>
        <v xml:space="preserve">Q2____M/s. </v>
      </c>
      <c r="C57" s="126">
        <f>'CUSTOMER SHOP AND INWARDING'!D58</f>
        <v>0</v>
      </c>
      <c r="D57" s="126" t="str">
        <f>TEXT('CUSTOMER SHOP AND INWARDING'!B58,"mmm")</f>
        <v>Jan</v>
      </c>
      <c r="E57" s="118" t="s">
        <v>47</v>
      </c>
      <c r="F57" s="118" t="s">
        <v>47</v>
      </c>
      <c r="G57" s="118" t="s">
        <v>47</v>
      </c>
      <c r="H57" s="118" t="s">
        <v>39</v>
      </c>
      <c r="I57" s="118" t="s">
        <v>47</v>
      </c>
      <c r="J57" s="118" t="s">
        <v>47</v>
      </c>
      <c r="K57" s="118"/>
      <c r="L57" s="118"/>
      <c r="M57" s="118"/>
      <c r="N57" s="118"/>
      <c r="O57" s="118"/>
      <c r="P57" s="118"/>
      <c r="Q57" s="134">
        <f>(COUNTIF(Table1[[#This Row],[Raising Q2
notification ]:[Notification Technical Closed KKF2]],"Y"))/12</f>
        <v>0.41666666666666669</v>
      </c>
      <c r="R57" s="137"/>
    </row>
    <row r="58" spans="1:19" ht="24" thickBot="1">
      <c r="A58" s="183">
        <v>54</v>
      </c>
      <c r="B58" s="130" t="str">
        <f>CONCATENATE("Q2_",'CUSTOMER SHOP AND INWARDING'!F59,"_",'CUSTOMER SHOP AND INWARDING'!G59,"_",'CUSTOMER SHOP AND INWARDING'!N59,"_M/s. ",'CUSTOMER SHOP AND INWARDING'!M59)</f>
        <v xml:space="preserve">Q2____M/s. </v>
      </c>
      <c r="C58" s="126">
        <f>'CUSTOMER SHOP AND INWARDING'!D59</f>
        <v>0</v>
      </c>
      <c r="D58" s="126" t="str">
        <f>TEXT('CUSTOMER SHOP AND INWARDING'!B59,"mmm")</f>
        <v>Jan</v>
      </c>
      <c r="E58" s="118" t="s">
        <v>47</v>
      </c>
      <c r="F58" s="118" t="s">
        <v>47</v>
      </c>
      <c r="G58" s="118" t="s">
        <v>47</v>
      </c>
      <c r="H58" s="118" t="s">
        <v>47</v>
      </c>
      <c r="I58" s="118" t="s">
        <v>47</v>
      </c>
      <c r="J58" s="118" t="s">
        <v>47</v>
      </c>
      <c r="K58" s="118"/>
      <c r="L58" s="118"/>
      <c r="M58" s="118"/>
      <c r="N58" s="118"/>
      <c r="O58" s="118"/>
      <c r="P58" s="118"/>
      <c r="Q58" s="122"/>
      <c r="R58" s="137"/>
    </row>
    <row r="59" spans="1:19" ht="24" thickBot="1">
      <c r="A59" s="183">
        <v>55</v>
      </c>
      <c r="B59" s="130" t="str">
        <f>CONCATENATE("Q2_",'CUSTOMER SHOP AND INWARDING'!F60,"_",'CUSTOMER SHOP AND INWARDING'!G60,"_",'CUSTOMER SHOP AND INWARDING'!N60,"_M/s. ",'CUSTOMER SHOP AND INWARDING'!M60)</f>
        <v xml:space="preserve">Q2____M/s. </v>
      </c>
      <c r="C59" s="126">
        <f>'CUSTOMER SHOP AND INWARDING'!D60</f>
        <v>0</v>
      </c>
      <c r="D59" s="126" t="str">
        <f>TEXT('CUSTOMER SHOP AND INWARDING'!B60,"mmm")</f>
        <v>Jan</v>
      </c>
      <c r="E59" s="118" t="s">
        <v>47</v>
      </c>
      <c r="F59" s="118" t="s">
        <v>47</v>
      </c>
      <c r="G59" s="118" t="s">
        <v>47</v>
      </c>
      <c r="H59" s="118" t="s">
        <v>47</v>
      </c>
      <c r="I59" s="118" t="s">
        <v>47</v>
      </c>
      <c r="J59" s="118" t="s">
        <v>47</v>
      </c>
      <c r="K59" s="118"/>
      <c r="L59" s="118"/>
      <c r="M59" s="118"/>
      <c r="N59" s="118"/>
      <c r="O59" s="118"/>
      <c r="P59" s="118"/>
      <c r="Q59" s="122"/>
      <c r="R59" s="137"/>
    </row>
    <row r="60" spans="1:19" ht="24" thickBot="1">
      <c r="A60" s="183">
        <v>56</v>
      </c>
      <c r="B60" s="130"/>
      <c r="C60" s="126"/>
      <c r="D60" s="126"/>
      <c r="E60" s="118"/>
      <c r="F60" s="118"/>
      <c r="G60" s="118"/>
      <c r="H60" s="118"/>
      <c r="I60" s="118"/>
      <c r="J60" s="118"/>
      <c r="K60" s="118"/>
      <c r="L60" s="118"/>
      <c r="M60" s="118"/>
      <c r="N60" s="118"/>
      <c r="O60" s="118"/>
      <c r="P60" s="118"/>
      <c r="Q60" s="122"/>
      <c r="R60" s="137"/>
    </row>
    <row r="61" spans="1:19" ht="24" thickBot="1">
      <c r="A61" s="183">
        <v>57</v>
      </c>
      <c r="B61" s="130"/>
      <c r="C61" s="126"/>
      <c r="D61" s="126"/>
      <c r="E61" s="118"/>
      <c r="F61" s="118"/>
      <c r="G61" s="118"/>
      <c r="H61" s="118"/>
      <c r="I61" s="118"/>
      <c r="J61" s="118"/>
      <c r="K61" s="118"/>
      <c r="L61" s="118"/>
      <c r="M61" s="118"/>
      <c r="N61" s="118"/>
      <c r="O61" s="118"/>
      <c r="P61" s="118"/>
      <c r="Q61" s="122"/>
      <c r="R61" s="137"/>
    </row>
    <row r="62" spans="1:19" ht="24" thickBot="1">
      <c r="A62" s="118"/>
      <c r="B62" s="130"/>
      <c r="C62" s="126"/>
      <c r="D62" s="126"/>
      <c r="E62" s="118"/>
      <c r="F62" s="118"/>
      <c r="G62" s="118"/>
      <c r="H62" s="118"/>
      <c r="I62" s="118"/>
      <c r="J62" s="118"/>
      <c r="K62" s="118"/>
      <c r="L62" s="118"/>
      <c r="M62" s="118"/>
      <c r="N62" s="118"/>
      <c r="O62" s="118"/>
      <c r="P62" s="118"/>
      <c r="Q62" s="122"/>
      <c r="R62" s="137"/>
    </row>
    <row r="63" spans="1:19" ht="24" thickBot="1">
      <c r="A63" s="118"/>
      <c r="B63" s="130"/>
      <c r="C63" s="126"/>
      <c r="D63" s="126"/>
      <c r="E63" s="118"/>
      <c r="F63" s="118"/>
      <c r="G63" s="118"/>
      <c r="H63" s="118"/>
      <c r="I63" s="118"/>
      <c r="J63" s="118"/>
      <c r="K63" s="118"/>
      <c r="L63" s="118"/>
      <c r="M63" s="118"/>
      <c r="N63" s="118"/>
      <c r="O63" s="118"/>
      <c r="P63" s="118"/>
      <c r="Q63" s="122"/>
      <c r="R63" s="137"/>
    </row>
    <row r="64" spans="1:19" ht="24" thickBot="1">
      <c r="A64" s="118"/>
      <c r="B64" s="130"/>
      <c r="C64" s="126"/>
      <c r="D64" s="126"/>
      <c r="E64" s="118"/>
      <c r="F64" s="118"/>
      <c r="G64" s="118"/>
      <c r="H64" s="118"/>
      <c r="I64" s="118"/>
      <c r="J64" s="118"/>
      <c r="K64" s="118"/>
      <c r="L64" s="118"/>
      <c r="M64" s="118"/>
      <c r="N64" s="118"/>
      <c r="O64" s="118"/>
      <c r="P64" s="118"/>
      <c r="Q64" s="122"/>
      <c r="R64" s="137"/>
    </row>
  </sheetData>
  <mergeCells count="2">
    <mergeCell ref="A2:N2"/>
    <mergeCell ref="A3:M3"/>
  </mergeCells>
  <conditionalFormatting sqref="E14:H16 E5:P13 I14:P26 E20:H26 E27:P64">
    <cfRule type="cellIs" dxfId="420" priority="9" operator="equal">
      <formula>"N"</formula>
    </cfRule>
    <cfRule type="cellIs" dxfId="419" priority="10" operator="equal">
      <formula>"Y"</formula>
    </cfRule>
  </conditionalFormatting>
  <conditionalFormatting sqref="E17:H17">
    <cfRule type="cellIs" dxfId="418" priority="7" operator="equal">
      <formula>"N"</formula>
    </cfRule>
    <cfRule type="cellIs" dxfId="417" priority="8" operator="equal">
      <formula>"Y"</formula>
    </cfRule>
  </conditionalFormatting>
  <conditionalFormatting sqref="E18:H18">
    <cfRule type="cellIs" dxfId="416" priority="5" operator="equal">
      <formula>"N"</formula>
    </cfRule>
    <cfRule type="cellIs" dxfId="415" priority="6" operator="equal">
      <formula>"Y"</formula>
    </cfRule>
  </conditionalFormatting>
  <conditionalFormatting sqref="E19:H19">
    <cfRule type="cellIs" dxfId="414" priority="3" operator="equal">
      <formula>"N"</formula>
    </cfRule>
    <cfRule type="cellIs" dxfId="413" priority="4" operator="equal">
      <formula>"Y"</formula>
    </cfRule>
  </conditionalFormatting>
  <dataValidations count="1">
    <dataValidation type="list" allowBlank="1" showInputMessage="1" showErrorMessage="1" sqref="E5:P64">
      <formula1>"Y,N,NA"</formula1>
    </dataValidation>
  </dataValidations>
  <pageMargins left="0.35" right="0.45" top="0.25" bottom="0.25" header="0.05" footer="0.3"/>
  <pageSetup paperSize="9" scale="40" orientation="landscape"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Y174"/>
  <sheetViews>
    <sheetView showGridLines="0" view="pageBreakPreview" topLeftCell="B4" zoomScale="55" zoomScaleNormal="55" zoomScaleSheetLayoutView="55" workbookViewId="0">
      <selection activeCell="O61" sqref="O61"/>
    </sheetView>
  </sheetViews>
  <sheetFormatPr defaultColWidth="8.85546875" defaultRowHeight="12.75"/>
  <cols>
    <col min="1" max="1" width="0.5703125" hidden="1" customWidth="1"/>
    <col min="2" max="5" width="8.85546875" style="254"/>
    <col min="6" max="6" width="18.28515625" style="254" customWidth="1"/>
    <col min="7" max="7" width="26.42578125" style="254" customWidth="1"/>
    <col min="8" max="8" width="15.140625" style="254" customWidth="1"/>
    <col min="9" max="9" width="41.140625" style="254" customWidth="1"/>
    <col min="10" max="10" width="22.28515625" style="254" customWidth="1"/>
    <col min="11" max="11" width="13.42578125" style="254" customWidth="1"/>
    <col min="12" max="13" width="15.140625" style="254" customWidth="1"/>
    <col min="14" max="15" width="51.7109375" style="254" customWidth="1"/>
    <col min="16" max="16" width="51.7109375" style="254" bestFit="1" customWidth="1"/>
    <col min="17" max="17" width="51.7109375" style="254" customWidth="1"/>
    <col min="18" max="26" width="51.7109375" style="254" bestFit="1" customWidth="1"/>
    <col min="27" max="27" width="14.28515625" style="254" customWidth="1"/>
    <col min="28" max="50" width="20.5703125" style="254" bestFit="1" customWidth="1"/>
    <col min="51" max="51" width="14.28515625" style="254" bestFit="1" customWidth="1"/>
    <col min="52" max="16384" width="8.85546875" style="254"/>
  </cols>
  <sheetData>
    <row r="1" spans="1:27" customFormat="1" ht="39.6" customHeight="1">
      <c r="A1" s="251"/>
      <c r="B1" s="502" t="s">
        <v>344</v>
      </c>
      <c r="C1" s="502"/>
      <c r="D1" s="502"/>
      <c r="E1" s="502"/>
      <c r="F1" s="502"/>
      <c r="G1" s="502"/>
      <c r="H1" s="502"/>
      <c r="I1" s="502"/>
      <c r="J1" s="502"/>
      <c r="K1" s="502"/>
      <c r="L1" s="502"/>
      <c r="M1" s="502"/>
      <c r="N1" s="502"/>
      <c r="O1" s="502"/>
      <c r="P1" s="502"/>
      <c r="Q1" s="502"/>
      <c r="R1" s="502"/>
      <c r="S1" s="502"/>
      <c r="T1" s="502"/>
      <c r="U1" s="502"/>
      <c r="V1" s="502"/>
      <c r="W1" s="502"/>
      <c r="X1" s="502"/>
      <c r="Y1" s="502"/>
      <c r="Z1" s="502"/>
      <c r="AA1" s="502"/>
    </row>
    <row r="2" spans="1:27" customFormat="1" ht="19.5" customHeight="1">
      <c r="A2" s="251"/>
      <c r="B2" s="502"/>
      <c r="C2" s="502"/>
      <c r="D2" s="502"/>
      <c r="E2" s="502"/>
      <c r="F2" s="502"/>
      <c r="G2" s="502"/>
      <c r="H2" s="502"/>
      <c r="I2" s="502"/>
      <c r="J2" s="502"/>
      <c r="K2" s="502"/>
      <c r="L2" s="502"/>
      <c r="M2" s="502"/>
      <c r="N2" s="502"/>
      <c r="O2" s="502"/>
      <c r="P2" s="502"/>
      <c r="Q2" s="502"/>
      <c r="R2" s="502"/>
      <c r="S2" s="502"/>
      <c r="T2" s="502"/>
      <c r="U2" s="502"/>
      <c r="V2" s="502"/>
      <c r="W2" s="502"/>
      <c r="X2" s="502"/>
      <c r="Y2" s="502"/>
      <c r="Z2" s="502"/>
      <c r="AA2" s="502"/>
    </row>
    <row r="3" spans="1:27" customFormat="1" ht="13.15" customHeight="1">
      <c r="A3" s="251"/>
      <c r="B3" s="253"/>
      <c r="C3" s="253"/>
      <c r="D3" s="253"/>
      <c r="E3" s="253"/>
      <c r="F3" s="253"/>
      <c r="G3" s="253"/>
      <c r="H3" s="253"/>
      <c r="I3" s="253"/>
      <c r="J3" s="253"/>
      <c r="K3" s="253"/>
      <c r="L3" s="253"/>
      <c r="M3" s="253"/>
      <c r="N3" s="253"/>
      <c r="O3" s="253"/>
    </row>
    <row r="4" spans="1:27" customFormat="1" ht="13.15" customHeight="1">
      <c r="A4" s="251"/>
      <c r="B4" s="253"/>
      <c r="C4" s="253"/>
      <c r="D4" s="253"/>
      <c r="E4" s="253"/>
      <c r="F4" s="253"/>
      <c r="G4" s="253"/>
      <c r="H4" s="253"/>
      <c r="I4" s="253"/>
      <c r="J4" s="253"/>
      <c r="K4" s="253"/>
      <c r="L4" s="253"/>
      <c r="M4" s="253"/>
      <c r="N4" s="253"/>
      <c r="O4" s="253"/>
    </row>
    <row r="5" spans="1:27" customFormat="1" ht="13.15" customHeight="1">
      <c r="A5" s="251"/>
      <c r="B5" s="253"/>
      <c r="C5" s="253"/>
      <c r="D5" s="253"/>
      <c r="E5" s="253"/>
      <c r="F5" s="253"/>
      <c r="G5" s="253"/>
      <c r="H5" s="253"/>
      <c r="I5" s="253"/>
      <c r="J5" s="253"/>
      <c r="K5" s="253"/>
      <c r="L5" s="253"/>
      <c r="M5" s="253"/>
      <c r="N5" s="253"/>
      <c r="O5" s="253"/>
    </row>
    <row r="6" spans="1:27" customFormat="1" ht="13.15" customHeight="1">
      <c r="A6" s="251"/>
      <c r="B6" s="253"/>
      <c r="C6" s="253"/>
      <c r="D6" s="253"/>
      <c r="E6" s="253"/>
      <c r="F6" s="253"/>
      <c r="G6" s="253"/>
      <c r="H6" s="253"/>
      <c r="I6" s="253"/>
      <c r="J6" s="253"/>
      <c r="K6" s="253"/>
      <c r="L6" s="253"/>
      <c r="M6" s="253"/>
      <c r="N6" s="253"/>
      <c r="O6" s="253"/>
    </row>
    <row r="7" spans="1:27" customFormat="1" ht="13.15" customHeight="1">
      <c r="A7" s="251"/>
      <c r="B7" s="253"/>
      <c r="C7" s="253"/>
      <c r="D7" s="253"/>
      <c r="E7" s="253"/>
      <c r="F7" s="253"/>
      <c r="G7" s="253"/>
      <c r="H7" s="253"/>
      <c r="I7" s="253"/>
      <c r="J7" s="253"/>
      <c r="K7" s="253"/>
      <c r="L7" s="253"/>
      <c r="M7" s="253"/>
      <c r="N7" s="253"/>
      <c r="O7" s="253"/>
    </row>
    <row r="8" spans="1:27" customFormat="1" ht="13.15" customHeight="1">
      <c r="A8" s="251"/>
      <c r="B8" s="253"/>
      <c r="C8" s="253"/>
      <c r="D8" s="253"/>
      <c r="E8" s="253"/>
      <c r="F8" s="253"/>
      <c r="G8" s="253"/>
      <c r="H8" s="253"/>
      <c r="I8" s="253"/>
      <c r="J8" s="253"/>
      <c r="K8" s="253"/>
      <c r="L8" s="253"/>
      <c r="M8" s="253"/>
      <c r="N8" s="253"/>
      <c r="O8" s="253"/>
    </row>
    <row r="9" spans="1:27" customFormat="1" ht="13.15" customHeight="1">
      <c r="A9" s="251"/>
      <c r="B9" s="253"/>
      <c r="C9" s="253"/>
      <c r="D9" s="253"/>
      <c r="E9" s="253"/>
      <c r="F9" s="253"/>
      <c r="G9" s="253"/>
      <c r="H9" s="253"/>
      <c r="I9" s="253"/>
      <c r="J9" s="253"/>
      <c r="K9" s="253"/>
      <c r="L9" s="253"/>
      <c r="M9" s="253"/>
      <c r="N9" s="253"/>
      <c r="O9" s="253"/>
    </row>
    <row r="10" spans="1:27" customFormat="1" ht="13.15" customHeight="1">
      <c r="A10" s="251"/>
      <c r="B10" s="253"/>
      <c r="C10" s="253"/>
      <c r="D10" s="253"/>
      <c r="E10" s="253"/>
      <c r="F10" s="253"/>
      <c r="G10" s="253"/>
      <c r="H10" s="253"/>
      <c r="I10" s="253"/>
      <c r="J10" s="253"/>
      <c r="K10" s="253"/>
      <c r="L10" s="253"/>
      <c r="M10" s="253"/>
      <c r="N10" s="253"/>
      <c r="O10" s="253"/>
    </row>
    <row r="11" spans="1:27" customFormat="1" ht="13.15" customHeight="1">
      <c r="A11" s="251"/>
      <c r="B11" s="253"/>
      <c r="C11" s="253"/>
      <c r="D11" s="253"/>
      <c r="E11" s="253"/>
      <c r="F11" s="253"/>
      <c r="G11" s="253"/>
      <c r="H11" s="253"/>
      <c r="I11" s="253"/>
      <c r="J11" s="253"/>
      <c r="K11" s="253"/>
      <c r="L11" s="253"/>
      <c r="M11" s="253"/>
      <c r="N11" s="253"/>
      <c r="O11" s="253"/>
    </row>
    <row r="12" spans="1:27" customFormat="1" ht="13.15" customHeight="1">
      <c r="A12" s="251"/>
      <c r="B12" s="253"/>
      <c r="C12" s="253"/>
      <c r="D12" s="253"/>
      <c r="E12" s="253"/>
      <c r="F12" s="253"/>
      <c r="G12" s="253"/>
      <c r="H12" s="253"/>
      <c r="I12" s="253"/>
      <c r="J12" s="253"/>
      <c r="K12" s="253"/>
      <c r="L12" s="253"/>
      <c r="M12" s="253"/>
      <c r="N12" s="253"/>
      <c r="O12" s="253"/>
    </row>
    <row r="13" spans="1:27" customFormat="1" ht="34.5">
      <c r="A13" s="251"/>
      <c r="B13" s="253"/>
      <c r="C13" s="253"/>
      <c r="D13" s="253"/>
      <c r="E13" s="253"/>
      <c r="F13" s="253"/>
      <c r="G13" s="253"/>
      <c r="H13" s="253"/>
      <c r="I13" s="401" t="s">
        <v>111</v>
      </c>
      <c r="J13" t="s">
        <v>114</v>
      </c>
      <c r="L13" s="253"/>
      <c r="M13" s="253"/>
      <c r="N13" s="253"/>
      <c r="O13" s="253"/>
    </row>
    <row r="14" spans="1:27" customFormat="1" ht="34.5">
      <c r="A14" s="251"/>
      <c r="B14" s="253"/>
      <c r="C14" s="253"/>
      <c r="D14" s="253"/>
      <c r="E14" s="253"/>
      <c r="F14" s="253"/>
      <c r="G14" s="253"/>
      <c r="H14" s="253"/>
      <c r="I14" s="2" t="s">
        <v>64</v>
      </c>
      <c r="J14" s="373">
        <v>1</v>
      </c>
      <c r="L14" s="253"/>
      <c r="M14" s="253"/>
      <c r="N14" s="253"/>
      <c r="O14" s="253"/>
    </row>
    <row r="15" spans="1:27" customFormat="1" ht="34.5">
      <c r="A15" s="251"/>
      <c r="B15" s="253"/>
      <c r="C15" s="253"/>
      <c r="D15" s="253"/>
      <c r="E15" s="253"/>
      <c r="F15" s="253"/>
      <c r="G15" s="253"/>
      <c r="H15" s="253"/>
      <c r="I15" s="2" t="s">
        <v>591</v>
      </c>
      <c r="J15" s="373"/>
      <c r="L15" s="253"/>
      <c r="M15" s="253"/>
      <c r="N15" s="253"/>
      <c r="O15" s="253"/>
    </row>
    <row r="16" spans="1:27" customFormat="1" ht="34.5">
      <c r="A16" s="251"/>
      <c r="B16" s="253"/>
      <c r="C16" s="253"/>
      <c r="D16" s="253"/>
      <c r="E16" s="253"/>
      <c r="F16" s="253"/>
      <c r="G16" s="253"/>
      <c r="H16" s="253"/>
      <c r="I16" s="2" t="s">
        <v>112</v>
      </c>
      <c r="J16" s="373">
        <v>1</v>
      </c>
      <c r="L16" s="253"/>
      <c r="M16" s="253"/>
      <c r="N16" s="253"/>
      <c r="O16" s="253"/>
    </row>
    <row r="17" spans="1:15" customFormat="1" ht="34.5">
      <c r="A17" s="251"/>
      <c r="B17" s="253"/>
      <c r="C17" s="253"/>
      <c r="D17" s="253"/>
      <c r="E17" s="253"/>
      <c r="F17" s="253"/>
      <c r="G17" s="253"/>
      <c r="H17" s="253"/>
      <c r="L17" s="253"/>
      <c r="M17" s="253"/>
      <c r="N17" s="253"/>
      <c r="O17" s="253"/>
    </row>
    <row r="18" spans="1:15" customFormat="1" ht="34.5">
      <c r="A18" s="251"/>
      <c r="B18" s="253"/>
      <c r="C18" s="253"/>
      <c r="D18" s="253"/>
      <c r="E18" s="253"/>
      <c r="F18" s="253"/>
      <c r="G18" s="253"/>
      <c r="H18" s="253"/>
      <c r="L18" s="253"/>
      <c r="M18" s="253"/>
      <c r="N18" s="253"/>
      <c r="O18" s="253"/>
    </row>
    <row r="19" spans="1:15" customFormat="1" ht="34.5">
      <c r="A19" s="251"/>
      <c r="B19" s="253"/>
      <c r="C19" s="253"/>
      <c r="D19" s="253"/>
      <c r="E19" s="253"/>
      <c r="F19" s="253"/>
      <c r="G19" s="253"/>
      <c r="H19" s="253"/>
      <c r="L19" s="253"/>
      <c r="M19" s="253"/>
      <c r="N19" s="253"/>
      <c r="O19" s="253"/>
    </row>
    <row r="20" spans="1:15" customFormat="1" ht="34.5">
      <c r="A20" s="251"/>
      <c r="B20" s="253"/>
      <c r="C20" s="253"/>
      <c r="D20" s="253"/>
      <c r="E20" s="253"/>
      <c r="F20" s="253"/>
      <c r="G20" s="253"/>
      <c r="H20" s="253"/>
      <c r="L20" s="253"/>
      <c r="M20" s="253"/>
      <c r="N20" s="253"/>
      <c r="O20" s="253"/>
    </row>
    <row r="21" spans="1:15" customFormat="1" ht="34.5">
      <c r="A21" s="251"/>
      <c r="B21" s="253"/>
      <c r="C21" s="253"/>
      <c r="D21" s="253"/>
      <c r="E21" s="253"/>
      <c r="F21" s="253"/>
      <c r="G21" s="253"/>
      <c r="H21" s="253"/>
      <c r="L21" s="253"/>
      <c r="M21" s="253"/>
      <c r="N21" s="253"/>
      <c r="O21" s="253"/>
    </row>
    <row r="22" spans="1:15" customFormat="1" ht="34.5">
      <c r="A22" s="251"/>
      <c r="B22" s="253"/>
      <c r="C22" s="253"/>
      <c r="D22" s="253"/>
      <c r="E22" s="253"/>
      <c r="F22" s="253"/>
      <c r="G22" s="253"/>
      <c r="H22" s="253"/>
      <c r="L22" s="253"/>
      <c r="M22" s="253"/>
      <c r="N22" s="253"/>
      <c r="O22" s="253"/>
    </row>
    <row r="23" spans="1:15" customFormat="1" ht="34.5">
      <c r="A23" s="251"/>
      <c r="B23" s="253"/>
      <c r="C23" s="253"/>
      <c r="D23" s="253"/>
      <c r="E23" s="253"/>
      <c r="F23" s="253"/>
      <c r="G23" s="253"/>
      <c r="H23" s="253"/>
      <c r="L23" s="253"/>
      <c r="M23" s="253"/>
      <c r="N23" s="253"/>
      <c r="O23" s="253"/>
    </row>
    <row r="24" spans="1:15" customFormat="1" ht="34.5">
      <c r="A24" s="251"/>
      <c r="B24" s="253"/>
      <c r="C24" s="253"/>
      <c r="D24" s="253"/>
      <c r="E24" s="253"/>
      <c r="F24" s="253"/>
      <c r="G24" s="253"/>
      <c r="H24" s="253"/>
      <c r="L24" s="253"/>
      <c r="M24" s="253"/>
      <c r="N24" s="253"/>
      <c r="O24" s="253"/>
    </row>
    <row r="25" spans="1:15" customFormat="1" ht="34.5">
      <c r="A25" s="251"/>
      <c r="B25" s="253"/>
      <c r="C25" s="253"/>
      <c r="D25" s="253"/>
      <c r="E25" s="253"/>
      <c r="F25" s="253"/>
      <c r="G25" s="253"/>
      <c r="H25" s="253"/>
      <c r="L25" s="253"/>
      <c r="M25" s="253"/>
      <c r="N25" s="253"/>
      <c r="O25" s="253"/>
    </row>
    <row r="26" spans="1:15" customFormat="1" ht="34.5">
      <c r="A26" s="251"/>
      <c r="B26" s="253"/>
      <c r="C26" s="253"/>
      <c r="D26" s="253"/>
      <c r="E26" s="253"/>
      <c r="F26" s="253"/>
      <c r="G26" s="253"/>
      <c r="H26" s="253"/>
      <c r="L26" s="253"/>
      <c r="M26" s="253"/>
      <c r="N26" s="253"/>
      <c r="O26" s="253"/>
    </row>
    <row r="27" spans="1:15" customFormat="1" ht="34.5">
      <c r="A27" s="251"/>
      <c r="B27" s="253"/>
      <c r="C27" s="253"/>
      <c r="D27" s="253"/>
      <c r="E27" s="253"/>
      <c r="F27" s="253"/>
      <c r="G27" s="253"/>
      <c r="H27" s="253"/>
      <c r="L27" s="253"/>
      <c r="M27" s="253"/>
      <c r="N27" s="253"/>
      <c r="O27" s="253"/>
    </row>
    <row r="28" spans="1:15" customFormat="1" ht="34.5">
      <c r="A28" s="251"/>
      <c r="B28" s="253"/>
      <c r="C28" s="253"/>
      <c r="D28" s="253"/>
      <c r="E28" s="253"/>
      <c r="F28" s="253"/>
      <c r="G28" s="253"/>
      <c r="H28" s="253"/>
      <c r="L28" s="253"/>
      <c r="M28" s="253"/>
      <c r="N28" s="253"/>
      <c r="O28" s="253"/>
    </row>
    <row r="29" spans="1:15" customFormat="1" ht="34.5">
      <c r="A29" s="251"/>
      <c r="B29" s="253"/>
      <c r="C29" s="253"/>
      <c r="D29" s="253"/>
      <c r="E29" s="253"/>
      <c r="F29" s="253"/>
      <c r="G29" s="253"/>
      <c r="H29" s="253"/>
      <c r="L29" s="253"/>
      <c r="M29" s="253"/>
      <c r="N29" s="253"/>
      <c r="O29" s="253"/>
    </row>
    <row r="30" spans="1:15" customFormat="1" ht="34.5">
      <c r="A30" s="251"/>
      <c r="B30" s="253"/>
      <c r="C30" s="253"/>
      <c r="D30" s="253"/>
      <c r="E30" s="253"/>
      <c r="F30" s="253"/>
      <c r="G30" s="253"/>
      <c r="H30" s="253"/>
      <c r="L30" s="253"/>
      <c r="M30" s="253"/>
      <c r="N30" s="253"/>
      <c r="O30" s="253"/>
    </row>
    <row r="31" spans="1:15" customFormat="1" ht="13.15" hidden="1" customHeight="1">
      <c r="A31" s="251"/>
      <c r="B31" s="253"/>
      <c r="C31" s="253"/>
      <c r="D31" s="253"/>
      <c r="E31" s="253"/>
      <c r="F31" s="253"/>
      <c r="G31" s="253"/>
      <c r="H31" s="253"/>
      <c r="I31" s="253"/>
      <c r="J31" s="253"/>
      <c r="K31" s="253"/>
      <c r="L31" s="253"/>
      <c r="M31" s="253"/>
      <c r="N31" s="253"/>
      <c r="O31" s="253"/>
    </row>
    <row r="32" spans="1:15" customFormat="1" ht="9.75" customHeight="1" thickBot="1">
      <c r="A32" s="252"/>
      <c r="B32" s="253"/>
      <c r="C32" s="253"/>
      <c r="D32" s="253"/>
      <c r="E32" s="253"/>
      <c r="F32" s="253"/>
      <c r="G32" s="253"/>
      <c r="H32" s="253"/>
      <c r="I32" s="253"/>
      <c r="J32" s="253"/>
      <c r="K32" s="253"/>
      <c r="L32" s="253"/>
      <c r="M32" s="253"/>
      <c r="N32" s="253"/>
      <c r="O32" s="253"/>
    </row>
    <row r="33" spans="1:18" customFormat="1" ht="25.15" customHeight="1">
      <c r="A33" s="250"/>
      <c r="B33" s="151"/>
      <c r="C33" s="151"/>
      <c r="D33" s="151"/>
      <c r="E33" s="151"/>
      <c r="F33" s="151"/>
      <c r="G33" s="151"/>
      <c r="H33" s="151"/>
      <c r="I33" s="151"/>
      <c r="J33" s="151"/>
      <c r="K33" s="151"/>
      <c r="L33" s="151"/>
      <c r="M33" s="151"/>
      <c r="N33" s="151"/>
      <c r="O33" s="151"/>
    </row>
    <row r="34" spans="1:18" customFormat="1">
      <c r="A34" s="250"/>
      <c r="B34" s="151"/>
      <c r="C34" s="151"/>
      <c r="D34" s="151"/>
      <c r="E34" s="151"/>
      <c r="F34" s="151"/>
      <c r="G34" s="151"/>
      <c r="H34" s="151"/>
      <c r="I34" s="151"/>
      <c r="J34" s="151"/>
      <c r="K34" s="151"/>
      <c r="L34" s="151"/>
      <c r="M34" s="151"/>
      <c r="N34" s="151"/>
      <c r="O34" s="151"/>
    </row>
    <row r="35" spans="1:18" customFormat="1">
      <c r="A35" s="250"/>
      <c r="B35" s="151"/>
      <c r="C35" s="151"/>
      <c r="D35" s="151"/>
      <c r="E35" s="151"/>
      <c r="F35" s="151"/>
      <c r="G35" s="151"/>
      <c r="H35" s="151"/>
      <c r="I35" s="151"/>
      <c r="J35" s="151"/>
      <c r="K35" s="151"/>
      <c r="L35" s="151"/>
      <c r="M35" s="151"/>
      <c r="N35" s="151"/>
      <c r="O35" s="151"/>
    </row>
    <row r="36" spans="1:18" customFormat="1">
      <c r="A36" s="250"/>
      <c r="B36" s="151"/>
      <c r="C36" s="151"/>
      <c r="D36" s="151"/>
      <c r="E36" s="151"/>
      <c r="F36" s="151"/>
      <c r="G36" s="151"/>
      <c r="H36" s="151"/>
      <c r="I36" s="151"/>
      <c r="J36" s="151"/>
      <c r="K36" s="151"/>
      <c r="L36" s="151"/>
      <c r="M36" s="151"/>
      <c r="N36" s="151"/>
      <c r="O36" s="151"/>
    </row>
    <row r="37" spans="1:18" customFormat="1" ht="15.75">
      <c r="A37" s="250"/>
      <c r="B37" s="151"/>
      <c r="C37" s="151"/>
      <c r="D37" s="151"/>
      <c r="E37" s="151"/>
      <c r="F37" s="151"/>
      <c r="G37" s="151"/>
      <c r="H37" s="151"/>
      <c r="I37" s="151"/>
      <c r="J37" s="151"/>
      <c r="K37" s="151"/>
      <c r="L37" s="151"/>
      <c r="M37" s="151"/>
      <c r="N37" s="367"/>
      <c r="O37" s="367"/>
      <c r="P37" s="368"/>
      <c r="Q37" s="368"/>
      <c r="R37" s="368"/>
    </row>
    <row r="38" spans="1:18" customFormat="1" ht="15.75">
      <c r="A38" s="250"/>
      <c r="B38" s="151"/>
      <c r="C38" s="151"/>
      <c r="D38" s="151"/>
      <c r="E38" s="151"/>
      <c r="F38" s="151"/>
      <c r="G38" s="151"/>
      <c r="H38" s="151"/>
      <c r="I38" s="151"/>
      <c r="J38" s="151"/>
      <c r="K38" s="151"/>
      <c r="L38" s="151"/>
      <c r="M38" s="151"/>
      <c r="N38" s="367"/>
      <c r="O38" s="367"/>
      <c r="P38" s="368"/>
      <c r="Q38" s="368"/>
      <c r="R38" s="368"/>
    </row>
    <row r="39" spans="1:18" ht="15.75">
      <c r="N39" s="369"/>
      <c r="O39" s="369"/>
      <c r="P39" s="369"/>
      <c r="Q39" s="369"/>
      <c r="R39" s="369"/>
    </row>
    <row r="40" spans="1:18" ht="15.75">
      <c r="N40" s="369"/>
      <c r="O40" s="369"/>
      <c r="P40" s="369"/>
      <c r="Q40" s="369"/>
      <c r="R40" s="369"/>
    </row>
    <row r="41" spans="1:18" ht="15.75">
      <c r="N41" s="369"/>
      <c r="O41" s="369"/>
      <c r="P41" s="369"/>
      <c r="Q41" s="369"/>
      <c r="R41" s="369"/>
    </row>
    <row r="42" spans="1:18" ht="15.75">
      <c r="N42" s="369"/>
      <c r="O42" s="369"/>
      <c r="P42" s="369"/>
      <c r="Q42" s="369"/>
      <c r="R42" s="369"/>
    </row>
    <row r="43" spans="1:18" ht="15.75">
      <c r="N43" s="369"/>
      <c r="O43" s="369"/>
      <c r="P43" s="369"/>
      <c r="Q43" s="369"/>
      <c r="R43" s="369"/>
    </row>
    <row r="44" spans="1:18" ht="15.75">
      <c r="N44" s="369"/>
      <c r="O44" s="369"/>
      <c r="P44" s="369"/>
      <c r="Q44" s="369"/>
      <c r="R44" s="369"/>
    </row>
    <row r="45" spans="1:18" ht="15.75">
      <c r="N45" s="369"/>
      <c r="O45" s="369"/>
      <c r="P45" s="369"/>
      <c r="Q45" s="369"/>
      <c r="R45" s="369"/>
    </row>
    <row r="50" spans="6:15">
      <c r="I50" s="401" t="s">
        <v>397</v>
      </c>
      <c r="J50" s="401" t="s">
        <v>113</v>
      </c>
      <c r="K50"/>
      <c r="L50"/>
      <c r="M50"/>
    </row>
    <row r="51" spans="6:15">
      <c r="I51" s="401" t="s">
        <v>111</v>
      </c>
      <c r="J51" t="s">
        <v>64</v>
      </c>
      <c r="K51" t="s">
        <v>41</v>
      </c>
      <c r="L51" t="s">
        <v>112</v>
      </c>
      <c r="M51"/>
    </row>
    <row r="52" spans="6:15">
      <c r="I52" s="2" t="s">
        <v>222</v>
      </c>
      <c r="J52" s="373">
        <v>4</v>
      </c>
      <c r="K52" s="373">
        <v>5</v>
      </c>
      <c r="L52" s="373">
        <v>9</v>
      </c>
      <c r="M52"/>
    </row>
    <row r="53" spans="6:15">
      <c r="I53" s="2" t="s">
        <v>225</v>
      </c>
      <c r="J53" s="373">
        <v>1</v>
      </c>
      <c r="K53" s="373">
        <v>1</v>
      </c>
      <c r="L53" s="373">
        <v>2</v>
      </c>
      <c r="M53"/>
    </row>
    <row r="54" spans="6:15">
      <c r="I54" s="2" t="s">
        <v>315</v>
      </c>
      <c r="J54" s="373"/>
      <c r="K54" s="373">
        <v>2</v>
      </c>
      <c r="L54" s="373">
        <v>2</v>
      </c>
      <c r="M54"/>
    </row>
    <row r="55" spans="6:15">
      <c r="I55" s="2" t="s">
        <v>180</v>
      </c>
      <c r="J55" s="373">
        <v>2</v>
      </c>
      <c r="K55" s="373">
        <v>2</v>
      </c>
      <c r="L55" s="373">
        <v>4</v>
      </c>
      <c r="M55"/>
    </row>
    <row r="56" spans="6:15">
      <c r="I56" s="2" t="s">
        <v>318</v>
      </c>
      <c r="J56" s="373">
        <v>1</v>
      </c>
      <c r="K56" s="373">
        <v>1</v>
      </c>
      <c r="L56" s="373">
        <v>2</v>
      </c>
      <c r="M56"/>
    </row>
    <row r="57" spans="6:15">
      <c r="I57" s="2" t="s">
        <v>393</v>
      </c>
      <c r="J57" s="373">
        <v>1</v>
      </c>
      <c r="K57" s="373">
        <v>1</v>
      </c>
      <c r="L57" s="373">
        <v>2</v>
      </c>
      <c r="M57"/>
    </row>
    <row r="58" spans="6:15">
      <c r="I58" s="2" t="s">
        <v>327</v>
      </c>
      <c r="J58" s="373"/>
      <c r="K58" s="373">
        <v>1</v>
      </c>
      <c r="L58" s="373">
        <v>1</v>
      </c>
      <c r="M58"/>
    </row>
    <row r="59" spans="6:15">
      <c r="I59" s="2" t="s">
        <v>496</v>
      </c>
      <c r="J59" s="373">
        <v>1</v>
      </c>
      <c r="K59" s="373"/>
      <c r="L59" s="373">
        <v>1</v>
      </c>
      <c r="M59"/>
    </row>
    <row r="60" spans="6:15">
      <c r="I60" s="2" t="s">
        <v>329</v>
      </c>
      <c r="J60" s="373"/>
      <c r="K60" s="373">
        <v>1</v>
      </c>
      <c r="L60" s="373">
        <v>1</v>
      </c>
      <c r="M60"/>
    </row>
    <row r="61" spans="6:15">
      <c r="I61" s="2" t="s">
        <v>555</v>
      </c>
      <c r="J61" s="373">
        <v>1</v>
      </c>
      <c r="K61" s="373"/>
      <c r="L61" s="373">
        <v>1</v>
      </c>
      <c r="M61"/>
    </row>
    <row r="62" spans="6:15">
      <c r="F62" s="375"/>
      <c r="G62" s="375"/>
      <c r="H62" s="375"/>
      <c r="I62" s="2" t="s">
        <v>330</v>
      </c>
      <c r="J62" s="373">
        <v>1</v>
      </c>
      <c r="K62" s="373">
        <v>1</v>
      </c>
      <c r="L62" s="373">
        <v>2</v>
      </c>
      <c r="M62"/>
      <c r="N62" s="375"/>
      <c r="O62" s="375"/>
    </row>
    <row r="63" spans="6:15">
      <c r="F63" s="375"/>
      <c r="G63" s="375"/>
      <c r="H63" s="375"/>
      <c r="I63" s="2" t="s">
        <v>328</v>
      </c>
      <c r="J63" s="373"/>
      <c r="K63" s="373">
        <v>1</v>
      </c>
      <c r="L63" s="373">
        <v>1</v>
      </c>
      <c r="M63"/>
      <c r="N63" s="375"/>
      <c r="O63" s="375"/>
    </row>
    <row r="64" spans="6:15">
      <c r="F64" s="375"/>
      <c r="G64" s="375"/>
      <c r="H64" s="375"/>
      <c r="I64" s="2" t="s">
        <v>319</v>
      </c>
      <c r="J64" s="373"/>
      <c r="K64" s="373">
        <v>2</v>
      </c>
      <c r="L64" s="373">
        <v>2</v>
      </c>
      <c r="M64"/>
      <c r="N64" s="375"/>
      <c r="O64" s="375"/>
    </row>
    <row r="65" spans="6:15">
      <c r="F65" s="375"/>
      <c r="G65" s="375"/>
      <c r="H65" s="375"/>
      <c r="I65" s="2" t="s">
        <v>317</v>
      </c>
      <c r="J65" s="373"/>
      <c r="K65" s="373">
        <v>1</v>
      </c>
      <c r="L65" s="373">
        <v>1</v>
      </c>
      <c r="M65"/>
      <c r="N65" s="375"/>
      <c r="O65" s="375"/>
    </row>
    <row r="66" spans="6:15">
      <c r="F66" s="375"/>
      <c r="G66" s="375"/>
      <c r="H66" s="375"/>
      <c r="I66" s="2" t="s">
        <v>325</v>
      </c>
      <c r="J66" s="373">
        <v>1</v>
      </c>
      <c r="K66" s="373">
        <v>2</v>
      </c>
      <c r="L66" s="373">
        <v>3</v>
      </c>
      <c r="M66"/>
      <c r="N66" s="375"/>
      <c r="O66" s="375"/>
    </row>
    <row r="67" spans="6:15">
      <c r="F67" s="375"/>
      <c r="G67" s="375"/>
      <c r="H67" s="375"/>
      <c r="I67" s="2" t="s">
        <v>323</v>
      </c>
      <c r="J67" s="373"/>
      <c r="K67" s="373">
        <v>3</v>
      </c>
      <c r="L67" s="373">
        <v>3</v>
      </c>
      <c r="M67"/>
      <c r="N67" s="375"/>
      <c r="O67" s="375"/>
    </row>
    <row r="68" spans="6:15">
      <c r="F68" s="375"/>
      <c r="G68" s="375"/>
      <c r="H68" s="375"/>
      <c r="I68" s="2" t="s">
        <v>321</v>
      </c>
      <c r="J68" s="373">
        <v>1</v>
      </c>
      <c r="K68" s="373">
        <v>1</v>
      </c>
      <c r="L68" s="373">
        <v>2</v>
      </c>
      <c r="M68"/>
      <c r="N68" s="375"/>
      <c r="O68" s="375"/>
    </row>
    <row r="69" spans="6:15">
      <c r="F69" s="375"/>
      <c r="G69" s="375"/>
      <c r="H69" s="375"/>
      <c r="I69" s="2" t="s">
        <v>322</v>
      </c>
      <c r="J69" s="373"/>
      <c r="K69" s="373">
        <v>1</v>
      </c>
      <c r="L69" s="373">
        <v>1</v>
      </c>
      <c r="M69"/>
      <c r="N69" s="375"/>
      <c r="O69" s="375"/>
    </row>
    <row r="70" spans="6:15">
      <c r="F70" s="375"/>
      <c r="G70" s="375"/>
      <c r="H70" s="375"/>
      <c r="I70" s="2" t="s">
        <v>324</v>
      </c>
      <c r="J70" s="373"/>
      <c r="K70" s="373">
        <v>1</v>
      </c>
      <c r="L70" s="373">
        <v>1</v>
      </c>
      <c r="M70"/>
      <c r="N70" s="375"/>
      <c r="O70" s="375"/>
    </row>
    <row r="71" spans="6:15">
      <c r="F71" s="375"/>
      <c r="G71" s="375"/>
      <c r="H71" s="375"/>
      <c r="I71" s="2" t="s">
        <v>316</v>
      </c>
      <c r="J71" s="373">
        <v>1</v>
      </c>
      <c r="K71" s="373">
        <v>1</v>
      </c>
      <c r="L71" s="373">
        <v>2</v>
      </c>
      <c r="M71"/>
      <c r="N71" s="375"/>
      <c r="O71" s="375"/>
    </row>
    <row r="72" spans="6:15">
      <c r="F72" s="375"/>
      <c r="G72" s="375"/>
      <c r="H72" s="375"/>
      <c r="I72" s="2" t="s">
        <v>566</v>
      </c>
      <c r="J72" s="373">
        <v>1</v>
      </c>
      <c r="K72" s="373"/>
      <c r="L72" s="373">
        <v>1</v>
      </c>
      <c r="M72"/>
      <c r="N72" s="375"/>
      <c r="O72" s="375"/>
    </row>
    <row r="73" spans="6:15">
      <c r="F73" s="375"/>
      <c r="G73" s="375"/>
      <c r="H73" s="375"/>
      <c r="I73" s="2" t="s">
        <v>386</v>
      </c>
      <c r="J73" s="373"/>
      <c r="K73" s="373">
        <v>1</v>
      </c>
      <c r="L73" s="373">
        <v>1</v>
      </c>
      <c r="M73"/>
      <c r="N73" s="375"/>
      <c r="O73" s="375"/>
    </row>
    <row r="74" spans="6:15">
      <c r="F74" s="375"/>
      <c r="G74" s="375"/>
      <c r="H74" s="375"/>
      <c r="I74" s="2" t="s">
        <v>326</v>
      </c>
      <c r="J74" s="373"/>
      <c r="K74" s="373">
        <v>1</v>
      </c>
      <c r="L74" s="373">
        <v>1</v>
      </c>
      <c r="M74"/>
      <c r="N74" s="375"/>
      <c r="O74" s="375"/>
    </row>
    <row r="75" spans="6:15">
      <c r="F75" s="375"/>
      <c r="G75" s="375"/>
      <c r="H75" s="375"/>
      <c r="I75" s="2" t="s">
        <v>320</v>
      </c>
      <c r="J75" s="373">
        <v>6</v>
      </c>
      <c r="K75" s="373">
        <v>9</v>
      </c>
      <c r="L75" s="373">
        <v>15</v>
      </c>
      <c r="M75"/>
      <c r="N75" s="375"/>
      <c r="O75" s="375"/>
    </row>
    <row r="76" spans="6:15">
      <c r="F76" s="375"/>
      <c r="G76" s="375"/>
      <c r="H76" s="375"/>
      <c r="I76" s="2" t="s">
        <v>112</v>
      </c>
      <c r="J76" s="373">
        <v>22</v>
      </c>
      <c r="K76" s="373">
        <v>39</v>
      </c>
      <c r="L76" s="373">
        <v>61</v>
      </c>
      <c r="M76"/>
      <c r="N76" s="375"/>
      <c r="O76" s="375"/>
    </row>
    <row r="77" spans="6:15">
      <c r="F77" s="375"/>
      <c r="G77" s="375"/>
      <c r="H77" s="375"/>
      <c r="I77" s="375"/>
      <c r="J77" s="375"/>
      <c r="K77" s="375"/>
      <c r="L77" s="375"/>
      <c r="M77" s="375"/>
      <c r="N77" s="375"/>
      <c r="O77" s="375"/>
    </row>
    <row r="78" spans="6:15">
      <c r="F78" s="375"/>
      <c r="G78" s="375"/>
      <c r="H78" s="375"/>
      <c r="I78" s="375"/>
      <c r="J78" s="375"/>
      <c r="K78" s="375"/>
      <c r="L78" s="375"/>
      <c r="M78" s="375"/>
      <c r="N78" s="375"/>
      <c r="O78" s="375"/>
    </row>
    <row r="79" spans="6:15">
      <c r="F79" s="375"/>
      <c r="G79" s="375"/>
      <c r="H79" s="375"/>
      <c r="I79" s="375"/>
      <c r="J79" s="375"/>
      <c r="K79" s="375"/>
      <c r="L79" s="375"/>
      <c r="M79" s="375"/>
      <c r="N79" s="375"/>
      <c r="O79" s="375"/>
    </row>
    <row r="80" spans="6:15">
      <c r="F80" s="375"/>
      <c r="G80" s="375"/>
      <c r="H80" s="375"/>
      <c r="I80" s="375"/>
      <c r="J80" s="375"/>
      <c r="K80" s="375"/>
      <c r="L80" s="375"/>
      <c r="M80" s="375"/>
      <c r="N80" s="375"/>
      <c r="O80" s="375"/>
    </row>
    <row r="81" spans="6:15">
      <c r="F81" s="375"/>
      <c r="G81" s="375"/>
      <c r="H81" s="375"/>
      <c r="I81" s="375"/>
      <c r="J81" s="375"/>
      <c r="K81" s="375"/>
      <c r="L81" s="375"/>
      <c r="M81" s="375"/>
      <c r="N81" s="375"/>
      <c r="O81" s="375"/>
    </row>
    <row r="82" spans="6:15">
      <c r="F82" s="375"/>
      <c r="G82" s="375"/>
      <c r="H82" s="375"/>
      <c r="I82" s="375"/>
      <c r="J82" s="375"/>
      <c r="K82" s="375"/>
      <c r="L82" s="375"/>
      <c r="M82" s="375"/>
      <c r="N82" s="375"/>
      <c r="O82" s="375"/>
    </row>
    <row r="83" spans="6:15">
      <c r="F83" s="375"/>
      <c r="G83" s="375"/>
      <c r="H83" s="375"/>
      <c r="I83" s="375"/>
      <c r="J83" s="375"/>
      <c r="K83" s="375"/>
      <c r="L83" s="375"/>
      <c r="M83" s="375"/>
      <c r="N83" s="375"/>
      <c r="O83" s="375"/>
    </row>
    <row r="84" spans="6:15">
      <c r="F84" s="375"/>
      <c r="G84" s="375"/>
      <c r="H84" s="375"/>
      <c r="I84" s="375"/>
      <c r="J84" s="375"/>
      <c r="K84" s="375"/>
      <c r="L84" s="375"/>
      <c r="M84" s="375"/>
      <c r="N84" s="375"/>
      <c r="O84" s="375"/>
    </row>
    <row r="85" spans="6:15">
      <c r="F85" s="375"/>
      <c r="G85" s="375"/>
      <c r="H85" s="375"/>
      <c r="I85" s="375"/>
      <c r="J85" s="375"/>
      <c r="K85" s="375"/>
      <c r="L85" s="375"/>
      <c r="M85" s="375"/>
      <c r="N85" s="375"/>
      <c r="O85" s="375"/>
    </row>
    <row r="86" spans="6:15">
      <c r="F86" s="375"/>
      <c r="G86" s="375"/>
      <c r="H86" s="375"/>
      <c r="I86" s="375"/>
      <c r="J86" s="375"/>
      <c r="K86" s="375"/>
      <c r="L86" s="375"/>
      <c r="M86" s="375"/>
      <c r="N86" s="375"/>
      <c r="O86" s="375"/>
    </row>
    <row r="87" spans="6:15">
      <c r="F87" s="375"/>
      <c r="G87" s="375"/>
      <c r="H87" s="375"/>
      <c r="I87" s="375"/>
      <c r="J87" s="375"/>
      <c r="K87" s="375"/>
      <c r="L87" s="375"/>
      <c r="M87" s="375"/>
      <c r="N87" s="375"/>
      <c r="O87" s="375"/>
    </row>
    <row r="88" spans="6:15">
      <c r="F88" s="375"/>
      <c r="G88" s="375"/>
      <c r="H88" s="375"/>
      <c r="I88" s="375"/>
      <c r="J88" s="375"/>
      <c r="K88" s="375"/>
      <c r="L88" s="375"/>
      <c r="M88" s="375"/>
      <c r="N88" s="375"/>
      <c r="O88" s="375"/>
    </row>
    <row r="89" spans="6:15">
      <c r="F89" s="375"/>
      <c r="G89" s="375"/>
      <c r="H89" s="375"/>
      <c r="I89" s="375"/>
      <c r="J89" s="375"/>
      <c r="K89" s="375"/>
      <c r="L89" s="375"/>
      <c r="M89" s="375"/>
      <c r="N89" s="375"/>
      <c r="O89" s="375"/>
    </row>
    <row r="90" spans="6:15">
      <c r="F90" s="375"/>
      <c r="G90" s="375"/>
      <c r="H90" s="375"/>
      <c r="I90" s="375"/>
      <c r="J90" s="375"/>
      <c r="K90" s="375"/>
      <c r="L90" s="375"/>
      <c r="M90" s="375"/>
      <c r="N90" s="375"/>
      <c r="O90" s="375"/>
    </row>
    <row r="91" spans="6:15">
      <c r="F91" s="375"/>
      <c r="G91" s="375"/>
      <c r="H91" s="375"/>
      <c r="I91" s="375"/>
      <c r="J91" s="375"/>
      <c r="K91" s="375"/>
      <c r="L91" s="375"/>
      <c r="M91" s="375"/>
      <c r="N91" s="375"/>
      <c r="O91" s="375"/>
    </row>
    <row r="92" spans="6:15">
      <c r="F92" s="375"/>
      <c r="G92" s="375"/>
      <c r="H92" s="375"/>
      <c r="I92" s="375"/>
      <c r="J92" s="375"/>
      <c r="K92" s="375"/>
      <c r="L92" s="375"/>
      <c r="M92" s="375"/>
      <c r="N92" s="375"/>
      <c r="O92" s="375"/>
    </row>
    <row r="93" spans="6:15">
      <c r="F93" s="375"/>
      <c r="G93" s="375"/>
      <c r="H93" s="375"/>
      <c r="I93" s="375"/>
      <c r="J93" s="375"/>
      <c r="K93" s="375"/>
      <c r="L93" s="375"/>
      <c r="M93" s="375"/>
      <c r="N93" s="375"/>
      <c r="O93" s="375"/>
    </row>
    <row r="94" spans="6:15">
      <c r="F94" s="375"/>
      <c r="G94" s="375"/>
      <c r="H94" s="375"/>
      <c r="I94" s="375"/>
      <c r="J94" s="375"/>
      <c r="K94" s="375"/>
      <c r="L94" s="375"/>
      <c r="M94" s="375"/>
      <c r="N94" s="375"/>
      <c r="O94" s="375"/>
    </row>
    <row r="95" spans="6:15">
      <c r="F95" s="375"/>
      <c r="G95" s="375"/>
      <c r="H95" s="375"/>
      <c r="I95" s="375"/>
      <c r="J95" s="375"/>
      <c r="K95" s="375"/>
      <c r="L95" s="375"/>
      <c r="M95" s="375"/>
      <c r="N95" s="375"/>
      <c r="O95" s="375"/>
    </row>
    <row r="96" spans="6:15">
      <c r="F96" s="375"/>
      <c r="G96" s="375"/>
      <c r="H96" s="375"/>
      <c r="I96" s="375"/>
      <c r="J96" s="375"/>
      <c r="K96" s="375"/>
      <c r="L96" s="375"/>
      <c r="M96" s="375"/>
      <c r="N96" s="375"/>
      <c r="O96" s="375"/>
    </row>
    <row r="112" spans="6:51">
      <c r="F112" s="401" t="s">
        <v>111</v>
      </c>
      <c r="G112" t="s">
        <v>397</v>
      </c>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row>
    <row r="113" spans="6:51">
      <c r="F113" s="2" t="s">
        <v>112</v>
      </c>
      <c r="G113" s="37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row>
    <row r="114" spans="6:51">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row>
    <row r="115" spans="6:51">
      <c r="F115"/>
      <c r="G115"/>
      <c r="H115"/>
      <c r="I115"/>
    </row>
    <row r="116" spans="6:51">
      <c r="F116"/>
      <c r="G116"/>
      <c r="H116"/>
      <c r="I116"/>
    </row>
    <row r="117" spans="6:51">
      <c r="F117"/>
      <c r="G117"/>
      <c r="H117"/>
      <c r="I117"/>
    </row>
    <row r="118" spans="6:51">
      <c r="F118"/>
      <c r="G118"/>
      <c r="H118"/>
      <c r="I118"/>
    </row>
    <row r="119" spans="6:51">
      <c r="F119"/>
      <c r="G119"/>
      <c r="H119"/>
      <c r="I119"/>
    </row>
    <row r="120" spans="6:51">
      <c r="F120"/>
      <c r="G120"/>
      <c r="H120"/>
      <c r="I120"/>
    </row>
    <row r="121" spans="6:51">
      <c r="F121"/>
      <c r="G121"/>
      <c r="H121"/>
      <c r="I121"/>
    </row>
    <row r="122" spans="6:51">
      <c r="F122"/>
      <c r="G122"/>
      <c r="H122"/>
      <c r="I122"/>
      <c r="J122" s="438"/>
      <c r="K122" s="439"/>
      <c r="L122" s="440"/>
      <c r="M122"/>
    </row>
    <row r="123" spans="6:51">
      <c r="F123"/>
      <c r="G123"/>
      <c r="H123"/>
      <c r="I123"/>
      <c r="J123" s="441"/>
      <c r="K123" s="442"/>
      <c r="L123" s="443"/>
      <c r="M123"/>
    </row>
    <row r="124" spans="6:51">
      <c r="F124"/>
      <c r="G124"/>
      <c r="H124"/>
      <c r="I124"/>
      <c r="J124" s="441"/>
      <c r="K124" s="442"/>
      <c r="L124" s="443"/>
      <c r="M124"/>
    </row>
    <row r="125" spans="6:51">
      <c r="F125"/>
      <c r="G125"/>
      <c r="H125"/>
      <c r="I125"/>
      <c r="J125" s="441"/>
      <c r="K125" s="442"/>
      <c r="L125" s="443"/>
      <c r="M125"/>
    </row>
    <row r="126" spans="6:51">
      <c r="F126"/>
      <c r="G126"/>
      <c r="H126"/>
      <c r="I126"/>
      <c r="J126" s="441"/>
      <c r="K126" s="442"/>
      <c r="L126" s="443"/>
    </row>
    <row r="127" spans="6:51">
      <c r="F127"/>
      <c r="G127"/>
      <c r="H127"/>
      <c r="I127"/>
      <c r="J127" s="441"/>
      <c r="K127" s="442"/>
      <c r="L127" s="443"/>
    </row>
    <row r="128" spans="6:51">
      <c r="F128"/>
      <c r="G128"/>
      <c r="H128"/>
      <c r="I128"/>
      <c r="J128" s="441"/>
      <c r="K128" s="442"/>
      <c r="L128" s="443"/>
    </row>
    <row r="129" spans="6:12">
      <c r="F129"/>
      <c r="G129"/>
      <c r="H129"/>
      <c r="I129"/>
      <c r="J129" s="441"/>
      <c r="K129" s="442"/>
      <c r="L129" s="443"/>
    </row>
    <row r="130" spans="6:12">
      <c r="F130"/>
      <c r="G130"/>
      <c r="H130"/>
      <c r="I130"/>
      <c r="J130" s="441"/>
      <c r="K130" s="442"/>
      <c r="L130" s="443"/>
    </row>
    <row r="131" spans="6:12">
      <c r="F131"/>
      <c r="G131"/>
      <c r="H131"/>
      <c r="I131"/>
      <c r="J131" s="441"/>
      <c r="K131" s="442"/>
      <c r="L131" s="443"/>
    </row>
    <row r="132" spans="6:12">
      <c r="F132"/>
      <c r="G132"/>
      <c r="H132"/>
      <c r="I132"/>
      <c r="J132" s="441"/>
      <c r="K132" s="442"/>
      <c r="L132" s="443"/>
    </row>
    <row r="133" spans="6:12">
      <c r="F133"/>
      <c r="G133"/>
      <c r="H133"/>
      <c r="I133"/>
      <c r="J133" s="441"/>
      <c r="K133" s="442"/>
      <c r="L133" s="443"/>
    </row>
    <row r="134" spans="6:12">
      <c r="F134"/>
      <c r="G134"/>
      <c r="H134"/>
      <c r="I134"/>
      <c r="J134" s="441"/>
      <c r="K134" s="442"/>
      <c r="L134" s="443"/>
    </row>
    <row r="135" spans="6:12">
      <c r="F135"/>
      <c r="G135"/>
      <c r="H135"/>
      <c r="I135"/>
      <c r="J135" s="441"/>
      <c r="K135" s="442"/>
      <c r="L135" s="443"/>
    </row>
    <row r="136" spans="6:12">
      <c r="F136"/>
      <c r="G136"/>
      <c r="H136"/>
      <c r="J136" s="441"/>
      <c r="K136" s="442"/>
      <c r="L136" s="443"/>
    </row>
    <row r="137" spans="6:12">
      <c r="F137"/>
      <c r="G137"/>
      <c r="H137"/>
      <c r="J137" s="441"/>
      <c r="K137" s="442"/>
      <c r="L137" s="443"/>
    </row>
    <row r="138" spans="6:12">
      <c r="F138"/>
      <c r="G138"/>
      <c r="H138"/>
      <c r="J138" s="441"/>
      <c r="K138" s="442"/>
      <c r="L138" s="443"/>
    </row>
    <row r="139" spans="6:12">
      <c r="F139"/>
      <c r="G139"/>
      <c r="H139"/>
      <c r="J139" s="444"/>
      <c r="K139" s="445"/>
      <c r="L139" s="446"/>
    </row>
    <row r="140" spans="6:12">
      <c r="F140"/>
      <c r="G140"/>
      <c r="H140"/>
    </row>
    <row r="141" spans="6:12">
      <c r="F141"/>
      <c r="G141"/>
      <c r="H141"/>
    </row>
    <row r="142" spans="6:12">
      <c r="F142"/>
      <c r="G142"/>
      <c r="H142"/>
    </row>
    <row r="143" spans="6:12">
      <c r="F143"/>
      <c r="G143"/>
      <c r="H143"/>
    </row>
    <row r="144" spans="6:12">
      <c r="F144"/>
      <c r="G144"/>
      <c r="H144"/>
    </row>
    <row r="145" spans="6:8">
      <c r="F145"/>
      <c r="G145"/>
      <c r="H145"/>
    </row>
    <row r="146" spans="6:8">
      <c r="F146"/>
      <c r="G146"/>
      <c r="H146"/>
    </row>
    <row r="147" spans="6:8">
      <c r="F147"/>
      <c r="G147"/>
      <c r="H147"/>
    </row>
    <row r="148" spans="6:8">
      <c r="F148"/>
      <c r="G148"/>
      <c r="H148"/>
    </row>
    <row r="149" spans="6:8">
      <c r="F149"/>
      <c r="G149"/>
      <c r="H149"/>
    </row>
    <row r="150" spans="6:8">
      <c r="F150"/>
      <c r="G150"/>
      <c r="H150"/>
    </row>
    <row r="151" spans="6:8">
      <c r="F151"/>
      <c r="G151"/>
      <c r="H151"/>
    </row>
    <row r="152" spans="6:8">
      <c r="F152"/>
      <c r="G152"/>
      <c r="H152"/>
    </row>
    <row r="153" spans="6:8">
      <c r="F153"/>
      <c r="G153"/>
      <c r="H153"/>
    </row>
    <row r="154" spans="6:8">
      <c r="F154"/>
      <c r="G154"/>
      <c r="H154"/>
    </row>
    <row r="155" spans="6:8">
      <c r="F155"/>
      <c r="G155"/>
      <c r="H155"/>
    </row>
    <row r="156" spans="6:8">
      <c r="F156"/>
      <c r="G156"/>
      <c r="H156"/>
    </row>
    <row r="157" spans="6:8">
      <c r="F157"/>
      <c r="G157"/>
      <c r="H157"/>
    </row>
    <row r="158" spans="6:8">
      <c r="F158"/>
      <c r="G158"/>
      <c r="H158"/>
    </row>
    <row r="159" spans="6:8">
      <c r="F159"/>
      <c r="G159"/>
      <c r="H159"/>
    </row>
    <row r="160" spans="6:8">
      <c r="F160"/>
      <c r="G160"/>
      <c r="H160"/>
    </row>
    <row r="161" spans="6:8">
      <c r="F161"/>
      <c r="G161"/>
      <c r="H161"/>
    </row>
    <row r="162" spans="6:8">
      <c r="F162"/>
      <c r="G162"/>
      <c r="H162"/>
    </row>
    <row r="163" spans="6:8">
      <c r="F163"/>
      <c r="G163"/>
      <c r="H163"/>
    </row>
    <row r="164" spans="6:8">
      <c r="F164"/>
      <c r="G164"/>
      <c r="H164"/>
    </row>
    <row r="165" spans="6:8">
      <c r="F165"/>
      <c r="G165"/>
      <c r="H165"/>
    </row>
    <row r="166" spans="6:8">
      <c r="F166"/>
      <c r="G166"/>
      <c r="H166"/>
    </row>
    <row r="167" spans="6:8">
      <c r="F167"/>
      <c r="G167"/>
      <c r="H167"/>
    </row>
    <row r="168" spans="6:8">
      <c r="F168"/>
      <c r="G168"/>
      <c r="H168"/>
    </row>
    <row r="169" spans="6:8">
      <c r="F169"/>
      <c r="G169"/>
      <c r="H169"/>
    </row>
    <row r="170" spans="6:8">
      <c r="F170"/>
      <c r="G170"/>
      <c r="H170"/>
    </row>
    <row r="171" spans="6:8">
      <c r="F171"/>
      <c r="G171"/>
      <c r="H171"/>
    </row>
    <row r="172" spans="6:8">
      <c r="F172"/>
      <c r="G172"/>
      <c r="H172"/>
    </row>
    <row r="173" spans="6:8">
      <c r="F173"/>
      <c r="G173"/>
      <c r="H173"/>
    </row>
    <row r="174" spans="6:8">
      <c r="F174"/>
      <c r="G174"/>
      <c r="H174"/>
    </row>
  </sheetData>
  <mergeCells count="1">
    <mergeCell ref="B1:AA2"/>
  </mergeCells>
  <pageMargins left="0.7" right="0.7" top="0.75" bottom="0.75" header="0.3" footer="0.3"/>
  <pageSetup paperSize="9" orientation="portrait" r:id="rId5"/>
  <drawing r:id="rId6"/>
  <picture r:id="rId7"/>
  <extLst>
    <ext xmlns:x14="http://schemas.microsoft.com/office/spreadsheetml/2009/9/main" uri="{A8765BA9-456A-4dab-B4F3-ACF838C121DE}">
      <x14:slicerList>
        <x14:slicer r:id="rId8"/>
      </x14:slicerList>
    </ext>
    <ext xmlns:x15="http://schemas.microsoft.com/office/spreadsheetml/2010/11/main" uri="{3A4CF648-6AED-40f4-86FF-DC5316D8AED3}">
      <x14:slicerList xmlns:x14="http://schemas.microsoft.com/office/spreadsheetml/2009/9/main">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R34"/>
  <sheetViews>
    <sheetView workbookViewId="0">
      <selection activeCell="M6" sqref="M6:Q17"/>
    </sheetView>
  </sheetViews>
  <sheetFormatPr defaultRowHeight="12.75"/>
  <cols>
    <col min="2" max="2" width="11.140625" bestFit="1" customWidth="1"/>
    <col min="3" max="3" width="14.140625" bestFit="1" customWidth="1"/>
    <col min="4" max="4" width="19" bestFit="1" customWidth="1"/>
    <col min="7" max="7" width="11.7109375" customWidth="1"/>
  </cols>
  <sheetData>
    <row r="2" spans="2:18">
      <c r="L2" s="366"/>
      <c r="M2" s="366"/>
      <c r="N2" s="366"/>
      <c r="O2" s="366"/>
      <c r="P2" s="366"/>
      <c r="Q2" s="366"/>
      <c r="R2" s="366"/>
    </row>
    <row r="3" spans="2:18">
      <c r="F3" s="366"/>
      <c r="G3" s="366"/>
      <c r="H3" s="366"/>
      <c r="I3" s="366"/>
      <c r="J3" s="366"/>
      <c r="K3" s="366"/>
      <c r="L3" s="366"/>
      <c r="M3" s="366"/>
      <c r="N3" s="366"/>
      <c r="O3" s="366"/>
      <c r="P3" s="366"/>
      <c r="Q3" s="366"/>
      <c r="R3" s="366"/>
    </row>
    <row r="4" spans="2:18">
      <c r="F4" s="366"/>
      <c r="G4" s="366"/>
      <c r="H4" s="366"/>
      <c r="I4" s="366"/>
      <c r="J4" s="366"/>
      <c r="K4" s="366"/>
      <c r="L4" s="366"/>
      <c r="M4" s="366"/>
      <c r="N4" s="366"/>
      <c r="O4" s="366"/>
      <c r="P4" s="366"/>
      <c r="Q4" s="366"/>
      <c r="R4" s="366"/>
    </row>
    <row r="5" spans="2:18" ht="99" customHeight="1">
      <c r="B5" s="376" t="s">
        <v>95</v>
      </c>
      <c r="C5" s="377" t="s">
        <v>362</v>
      </c>
      <c r="D5" s="377" t="s">
        <v>363</v>
      </c>
      <c r="E5" s="371" t="s">
        <v>49</v>
      </c>
      <c r="F5" s="366"/>
      <c r="G5" s="380" t="s">
        <v>95</v>
      </c>
      <c r="H5" s="381" t="s">
        <v>366</v>
      </c>
      <c r="I5" s="381" t="s">
        <v>367</v>
      </c>
      <c r="J5" s="381" t="s">
        <v>368</v>
      </c>
      <c r="K5" s="382" t="s">
        <v>369</v>
      </c>
      <c r="L5" s="366"/>
      <c r="M5" s="380" t="s">
        <v>95</v>
      </c>
      <c r="N5" s="387" t="s">
        <v>370</v>
      </c>
      <c r="O5" s="387" t="s">
        <v>371</v>
      </c>
      <c r="P5" s="387" t="s">
        <v>372</v>
      </c>
      <c r="Q5" s="388" t="s">
        <v>373</v>
      </c>
      <c r="R5" s="366"/>
    </row>
    <row r="6" spans="2:18" hidden="1">
      <c r="B6" s="378" t="s">
        <v>29</v>
      </c>
      <c r="C6" s="1">
        <v>1279</v>
      </c>
      <c r="D6" s="1">
        <v>625</v>
      </c>
      <c r="E6" s="374">
        <f>C6+D6</f>
        <v>1904</v>
      </c>
      <c r="F6" s="366"/>
      <c r="G6" s="383" t="s">
        <v>374</v>
      </c>
      <c r="H6" s="1">
        <v>53</v>
      </c>
      <c r="I6" s="1">
        <v>26</v>
      </c>
      <c r="J6" s="384">
        <v>0.31736111111111115</v>
      </c>
      <c r="K6" s="374">
        <v>92</v>
      </c>
      <c r="L6" s="366"/>
      <c r="M6" s="383" t="s">
        <v>29</v>
      </c>
      <c r="N6" s="1">
        <v>24</v>
      </c>
      <c r="O6" s="385">
        <v>0.45408564814814811</v>
      </c>
      <c r="P6" s="1">
        <v>518</v>
      </c>
      <c r="Q6" s="374">
        <v>79</v>
      </c>
      <c r="R6" s="366"/>
    </row>
    <row r="7" spans="2:18" hidden="1">
      <c r="B7" s="378" t="s">
        <v>30</v>
      </c>
      <c r="C7" s="1">
        <v>1211</v>
      </c>
      <c r="D7" s="1">
        <v>566</v>
      </c>
      <c r="E7" s="374">
        <f t="shared" ref="E7:E14" si="0">C7+D7</f>
        <v>1777</v>
      </c>
      <c r="F7" s="366"/>
      <c r="G7" s="383" t="s">
        <v>30</v>
      </c>
      <c r="H7" s="1">
        <v>53</v>
      </c>
      <c r="I7" s="1">
        <v>25</v>
      </c>
      <c r="J7" s="384">
        <v>0.31319444444444444</v>
      </c>
      <c r="K7" s="374">
        <v>96</v>
      </c>
      <c r="L7" s="366"/>
      <c r="M7" s="383" t="s">
        <v>30</v>
      </c>
      <c r="N7" s="1">
        <v>23</v>
      </c>
      <c r="O7" s="385">
        <v>0.94143518518518521</v>
      </c>
      <c r="P7" s="1">
        <v>518</v>
      </c>
      <c r="Q7" s="374">
        <v>77</v>
      </c>
      <c r="R7" s="366"/>
    </row>
    <row r="8" spans="2:18" hidden="1">
      <c r="B8" s="378" t="s">
        <v>31</v>
      </c>
      <c r="C8" s="1">
        <v>1044</v>
      </c>
      <c r="D8" s="1">
        <v>325</v>
      </c>
      <c r="E8" s="374">
        <f t="shared" si="0"/>
        <v>1369</v>
      </c>
      <c r="F8" s="366"/>
      <c r="G8" s="383" t="s">
        <v>31</v>
      </c>
      <c r="H8" s="1">
        <v>45</v>
      </c>
      <c r="I8" s="1">
        <v>14</v>
      </c>
      <c r="J8" s="384">
        <v>0.51041666666666663</v>
      </c>
      <c r="K8" s="374">
        <v>91</v>
      </c>
      <c r="L8" s="366"/>
      <c r="M8" s="383" t="s">
        <v>31</v>
      </c>
      <c r="N8" s="1">
        <v>23</v>
      </c>
      <c r="O8" s="389">
        <v>1.5324537037037036</v>
      </c>
      <c r="P8" s="1">
        <v>218</v>
      </c>
      <c r="Q8" s="374">
        <v>60</v>
      </c>
      <c r="R8" s="366"/>
    </row>
    <row r="9" spans="2:18" hidden="1">
      <c r="B9" s="378" t="s">
        <v>32</v>
      </c>
      <c r="C9" s="1">
        <v>703</v>
      </c>
      <c r="D9" s="1">
        <v>240</v>
      </c>
      <c r="E9" s="374">
        <f t="shared" si="0"/>
        <v>943</v>
      </c>
      <c r="F9" s="366"/>
      <c r="G9" s="383" t="s">
        <v>32</v>
      </c>
      <c r="H9" s="1">
        <v>29</v>
      </c>
      <c r="I9" s="1">
        <v>10</v>
      </c>
      <c r="J9" s="385">
        <v>0.27966435185185184</v>
      </c>
      <c r="K9" s="374">
        <v>97</v>
      </c>
      <c r="L9" s="366"/>
      <c r="M9" s="383" t="s">
        <v>32</v>
      </c>
      <c r="N9" s="1">
        <v>24</v>
      </c>
      <c r="O9" s="385">
        <v>0.83898148148148144</v>
      </c>
      <c r="P9" s="1">
        <v>218</v>
      </c>
      <c r="Q9" s="374">
        <v>39</v>
      </c>
      <c r="R9" s="366"/>
    </row>
    <row r="10" spans="2:18" hidden="1">
      <c r="B10" s="378" t="s">
        <v>33</v>
      </c>
      <c r="C10" s="1">
        <v>1138</v>
      </c>
      <c r="D10" s="1">
        <v>373</v>
      </c>
      <c r="E10" s="374">
        <f t="shared" si="0"/>
        <v>1511</v>
      </c>
      <c r="F10" s="366"/>
      <c r="G10" s="383" t="s">
        <v>33</v>
      </c>
      <c r="H10" s="1">
        <v>44</v>
      </c>
      <c r="I10" s="1">
        <v>14</v>
      </c>
      <c r="J10" s="385">
        <v>0.17510416666666664</v>
      </c>
      <c r="K10" s="374">
        <v>94</v>
      </c>
      <c r="L10" s="366"/>
      <c r="M10" s="383" t="s">
        <v>33</v>
      </c>
      <c r="N10" s="1">
        <v>26</v>
      </c>
      <c r="O10" s="385">
        <v>0.52530092592592592</v>
      </c>
      <c r="P10" s="1">
        <v>299</v>
      </c>
      <c r="Q10" s="374">
        <v>58</v>
      </c>
      <c r="R10" s="366"/>
    </row>
    <row r="11" spans="2:18" hidden="1">
      <c r="B11" s="378" t="s">
        <v>34</v>
      </c>
      <c r="C11" s="1">
        <v>1184</v>
      </c>
      <c r="D11" s="1">
        <v>443</v>
      </c>
      <c r="E11" s="374">
        <f t="shared" si="0"/>
        <v>1627</v>
      </c>
      <c r="F11" s="366"/>
      <c r="G11" s="383" t="s">
        <v>34</v>
      </c>
      <c r="H11" s="1">
        <v>51</v>
      </c>
      <c r="I11" s="1">
        <v>19</v>
      </c>
      <c r="J11" s="385">
        <v>0.40100694444444446</v>
      </c>
      <c r="K11" s="374">
        <v>96</v>
      </c>
      <c r="L11" s="366"/>
      <c r="M11" s="383" t="s">
        <v>34</v>
      </c>
      <c r="N11" s="1">
        <v>23</v>
      </c>
      <c r="O11" s="389">
        <v>1.1891435185185186</v>
      </c>
      <c r="P11" s="1">
        <v>396</v>
      </c>
      <c r="Q11" s="374">
        <v>71</v>
      </c>
      <c r="R11" s="366"/>
    </row>
    <row r="12" spans="2:18" hidden="1">
      <c r="B12" s="378" t="s">
        <v>35</v>
      </c>
      <c r="C12" s="1">
        <v>1107</v>
      </c>
      <c r="D12" s="1">
        <v>419</v>
      </c>
      <c r="E12" s="374">
        <f t="shared" si="0"/>
        <v>1526</v>
      </c>
      <c r="F12" s="366"/>
      <c r="G12" s="383" t="s">
        <v>35</v>
      </c>
      <c r="H12" s="1">
        <v>46</v>
      </c>
      <c r="I12" s="1">
        <v>17</v>
      </c>
      <c r="J12" s="385">
        <v>0.3041550925925926</v>
      </c>
      <c r="K12" s="374">
        <v>96</v>
      </c>
      <c r="L12" s="366"/>
      <c r="M12" s="383" t="s">
        <v>35</v>
      </c>
      <c r="N12" s="1">
        <v>24</v>
      </c>
      <c r="O12" s="385">
        <v>0.91222222222222227</v>
      </c>
      <c r="P12" s="1">
        <v>375</v>
      </c>
      <c r="Q12" s="374">
        <v>64</v>
      </c>
      <c r="R12" s="366"/>
    </row>
    <row r="13" spans="2:18" hidden="1">
      <c r="B13" s="378" t="s">
        <v>36</v>
      </c>
      <c r="C13" s="1">
        <v>874</v>
      </c>
      <c r="D13" s="1">
        <v>388</v>
      </c>
      <c r="E13" s="374">
        <f t="shared" si="0"/>
        <v>1262</v>
      </c>
      <c r="F13" s="366"/>
      <c r="G13" s="383" t="s">
        <v>36</v>
      </c>
      <c r="H13" s="1">
        <v>49</v>
      </c>
      <c r="I13" s="1">
        <v>22</v>
      </c>
      <c r="J13" s="385">
        <v>0.27067129629629633</v>
      </c>
      <c r="K13" s="374">
        <v>93</v>
      </c>
      <c r="L13" s="366"/>
      <c r="M13" s="383" t="s">
        <v>36</v>
      </c>
      <c r="N13" s="1">
        <v>18</v>
      </c>
      <c r="O13" s="385">
        <v>0.81200231481481477</v>
      </c>
      <c r="P13" s="1">
        <v>319</v>
      </c>
      <c r="Q13" s="374">
        <v>70</v>
      </c>
      <c r="R13" s="366"/>
    </row>
    <row r="14" spans="2:18" hidden="1">
      <c r="B14" s="378" t="s">
        <v>331</v>
      </c>
      <c r="C14" s="1">
        <v>728</v>
      </c>
      <c r="D14" s="1">
        <v>288</v>
      </c>
      <c r="E14" s="374">
        <f t="shared" si="0"/>
        <v>1016</v>
      </c>
      <c r="F14" s="366"/>
      <c r="G14" s="383" t="s">
        <v>331</v>
      </c>
      <c r="H14" s="1">
        <v>38</v>
      </c>
      <c r="I14" s="1">
        <v>15</v>
      </c>
      <c r="J14" s="385">
        <v>0.10968750000000001</v>
      </c>
      <c r="K14" s="374">
        <v>89</v>
      </c>
      <c r="L14" s="366"/>
      <c r="M14" s="383" t="s">
        <v>331</v>
      </c>
      <c r="N14" s="1">
        <v>19</v>
      </c>
      <c r="O14" s="385">
        <v>0.3288888888888889</v>
      </c>
      <c r="P14" s="1">
        <v>200</v>
      </c>
      <c r="Q14" s="374">
        <v>53</v>
      </c>
      <c r="R14" s="366"/>
    </row>
    <row r="15" spans="2:18" hidden="1">
      <c r="B15" s="378" t="s">
        <v>354</v>
      </c>
      <c r="C15" s="1">
        <v>847</v>
      </c>
      <c r="D15" s="1">
        <v>424</v>
      </c>
      <c r="E15" s="374">
        <v>1271</v>
      </c>
      <c r="F15" s="366"/>
      <c r="G15" s="383" t="s">
        <v>354</v>
      </c>
      <c r="H15" s="1">
        <v>37</v>
      </c>
      <c r="I15" s="1">
        <v>18</v>
      </c>
      <c r="J15" s="384" t="s">
        <v>398</v>
      </c>
      <c r="K15" s="374">
        <v>89</v>
      </c>
      <c r="L15" s="366"/>
      <c r="M15" s="383" t="s">
        <v>354</v>
      </c>
      <c r="N15" s="1">
        <v>23</v>
      </c>
      <c r="O15" s="384">
        <v>0.18583333333333332</v>
      </c>
      <c r="P15" s="1">
        <v>318</v>
      </c>
      <c r="Q15" s="374">
        <v>55</v>
      </c>
      <c r="R15" s="366"/>
    </row>
    <row r="16" spans="2:18">
      <c r="B16" s="378" t="s">
        <v>364</v>
      </c>
      <c r="C16" s="1">
        <v>872</v>
      </c>
      <c r="D16" s="1">
        <v>648</v>
      </c>
      <c r="E16" s="374">
        <v>1520</v>
      </c>
      <c r="F16" s="366"/>
      <c r="G16" s="383" t="s">
        <v>364</v>
      </c>
      <c r="H16" s="1">
        <v>34</v>
      </c>
      <c r="I16" s="1">
        <v>25</v>
      </c>
      <c r="J16" s="425">
        <v>0.21070216049382717</v>
      </c>
      <c r="K16" s="374">
        <v>91</v>
      </c>
      <c r="L16" s="366"/>
      <c r="M16" s="383" t="s">
        <v>364</v>
      </c>
      <c r="N16" s="422">
        <v>26</v>
      </c>
      <c r="O16" s="426">
        <v>0.63210648148148152</v>
      </c>
      <c r="P16" s="427">
        <v>558</v>
      </c>
      <c r="Q16" s="427">
        <v>58.46153846153846</v>
      </c>
      <c r="R16" s="366"/>
    </row>
    <row r="17" spans="2:18" hidden="1">
      <c r="B17" s="378" t="s">
        <v>365</v>
      </c>
      <c r="C17" s="379"/>
      <c r="D17" s="379"/>
      <c r="E17" s="374"/>
      <c r="F17" s="366"/>
      <c r="G17" s="383" t="s">
        <v>365</v>
      </c>
      <c r="H17" s="379"/>
      <c r="I17" s="379"/>
      <c r="J17" s="379"/>
      <c r="K17" s="372"/>
      <c r="L17" s="366"/>
      <c r="M17" s="390" t="s">
        <v>365</v>
      </c>
      <c r="N17" s="379"/>
      <c r="O17" s="379"/>
      <c r="P17" s="379"/>
      <c r="Q17" s="372"/>
      <c r="R17" s="366"/>
    </row>
    <row r="18" spans="2:18">
      <c r="F18" s="366"/>
      <c r="G18" s="366"/>
      <c r="H18" s="366"/>
      <c r="I18" s="366"/>
      <c r="J18" s="366"/>
      <c r="K18" s="366"/>
      <c r="L18" s="366"/>
      <c r="M18" s="366"/>
      <c r="N18" s="366"/>
      <c r="O18" s="366"/>
      <c r="P18" s="366"/>
      <c r="Q18" s="366"/>
      <c r="R18" s="366"/>
    </row>
    <row r="19" spans="2:18">
      <c r="F19" s="366"/>
      <c r="G19" s="366"/>
      <c r="H19" s="366"/>
      <c r="I19" s="366"/>
      <c r="J19" s="366"/>
      <c r="K19" s="366"/>
      <c r="L19" s="366"/>
      <c r="M19" s="366"/>
      <c r="N19" s="366"/>
      <c r="O19" s="366"/>
      <c r="P19" s="366"/>
      <c r="Q19" s="366"/>
      <c r="R19" s="366"/>
    </row>
    <row r="20" spans="2:18">
      <c r="F20" s="366"/>
      <c r="G20" s="366"/>
      <c r="H20" s="366"/>
      <c r="I20" s="366"/>
      <c r="J20" s="366"/>
      <c r="K20" s="366"/>
      <c r="L20" s="366"/>
      <c r="M20" s="366"/>
      <c r="N20" s="366"/>
      <c r="O20" s="366"/>
      <c r="P20" s="366"/>
      <c r="Q20" s="366"/>
      <c r="R20" s="366"/>
    </row>
    <row r="21" spans="2:18">
      <c r="G21" s="386"/>
      <c r="H21" s="386"/>
      <c r="I21" s="386"/>
      <c r="J21" s="386"/>
      <c r="K21" s="386"/>
    </row>
    <row r="22" spans="2:18">
      <c r="G22" s="386"/>
      <c r="H22" s="386"/>
      <c r="I22" s="386"/>
      <c r="J22" s="386"/>
      <c r="K22" s="386"/>
    </row>
    <row r="23" spans="2:18">
      <c r="G23" s="386"/>
      <c r="H23" s="386"/>
      <c r="I23" s="386"/>
      <c r="J23" s="386"/>
      <c r="K23" s="386"/>
    </row>
    <row r="24" spans="2:18">
      <c r="G24" s="386"/>
      <c r="H24" s="386"/>
      <c r="I24" s="386"/>
      <c r="J24" s="386"/>
      <c r="K24" s="386"/>
    </row>
    <row r="25" spans="2:18">
      <c r="G25" s="386"/>
      <c r="H25" s="386"/>
      <c r="I25" s="386"/>
      <c r="J25" s="386"/>
      <c r="K25" s="386"/>
    </row>
    <row r="26" spans="2:18">
      <c r="G26" s="386"/>
      <c r="H26" s="386"/>
      <c r="I26" s="386"/>
      <c r="J26" s="386"/>
      <c r="K26" s="386"/>
    </row>
    <row r="27" spans="2:18">
      <c r="G27" s="386"/>
      <c r="H27" s="386"/>
      <c r="I27" s="386"/>
      <c r="J27" s="386"/>
      <c r="K27" s="386"/>
    </row>
    <row r="28" spans="2:18">
      <c r="G28" s="386"/>
      <c r="H28" s="386"/>
      <c r="I28" s="386"/>
      <c r="J28" s="386"/>
      <c r="K28" s="386"/>
    </row>
    <row r="29" spans="2:18">
      <c r="G29" s="386"/>
      <c r="H29" s="386"/>
      <c r="I29" s="386"/>
      <c r="J29" s="386"/>
      <c r="K29" s="386"/>
    </row>
    <row r="30" spans="2:18">
      <c r="G30" s="386"/>
      <c r="H30" s="386"/>
      <c r="I30" s="386"/>
      <c r="J30" s="386"/>
      <c r="K30" s="386"/>
    </row>
    <row r="31" spans="2:18">
      <c r="G31" s="386"/>
      <c r="H31" s="386"/>
      <c r="I31" s="386"/>
      <c r="J31" s="386"/>
      <c r="K31" s="386"/>
    </row>
    <row r="32" spans="2:18">
      <c r="G32" s="386"/>
      <c r="H32" s="386"/>
      <c r="I32" s="386"/>
      <c r="J32" s="386"/>
      <c r="K32" s="386"/>
    </row>
    <row r="33" spans="7:11">
      <c r="G33" s="386"/>
      <c r="H33" s="386"/>
      <c r="I33" s="386"/>
      <c r="J33" s="386"/>
      <c r="K33" s="386"/>
    </row>
    <row r="34" spans="7:11">
      <c r="G34" s="386"/>
      <c r="H34" s="386"/>
      <c r="I34" s="386"/>
      <c r="J34" s="386"/>
      <c r="K34" s="386"/>
    </row>
  </sheetData>
  <pageMargins left="0.7" right="0.7" top="0.75" bottom="0.75" header="0.3" footer="0.3"/>
  <pageSetup paperSize="9" orientation="portrait"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34"/>
  <sheetViews>
    <sheetView workbookViewId="0">
      <selection activeCell="C20" sqref="C20"/>
    </sheetView>
  </sheetViews>
  <sheetFormatPr defaultColWidth="9.140625" defaultRowHeight="15"/>
  <cols>
    <col min="1" max="2" width="9.140625" style="392"/>
    <col min="3" max="3" width="11.7109375" style="391" customWidth="1"/>
    <col min="4" max="4" width="6.7109375" style="391" customWidth="1"/>
    <col min="5" max="16" width="9.140625" style="392"/>
    <col min="17" max="19" width="9.140625" style="391"/>
    <col min="20" max="16384" width="9.140625" style="392"/>
  </cols>
  <sheetData>
    <row r="1" spans="1:19">
      <c r="C1" s="400" t="s">
        <v>382</v>
      </c>
    </row>
    <row r="3" spans="1:19" ht="23.25" customHeight="1">
      <c r="A3" s="503" t="s">
        <v>375</v>
      </c>
      <c r="B3" s="503"/>
      <c r="C3" s="395">
        <v>15</v>
      </c>
      <c r="Q3" s="393" t="s">
        <v>353</v>
      </c>
      <c r="R3" s="393" t="s">
        <v>376</v>
      </c>
      <c r="S3" s="393" t="s">
        <v>377</v>
      </c>
    </row>
    <row r="4" spans="1:19" ht="25.5" customHeight="1">
      <c r="C4" s="396" t="str">
        <f>VLOOKUP($C$3,$Q$4:$S$19,2,1)</f>
        <v>Bad</v>
      </c>
      <c r="Q4" s="393">
        <v>1</v>
      </c>
      <c r="R4" s="393" t="s">
        <v>378</v>
      </c>
      <c r="S4" s="393">
        <v>70</v>
      </c>
    </row>
    <row r="5" spans="1:19" ht="20.25" customHeight="1">
      <c r="C5" s="397">
        <f>VLOOKUP($C$3,$Q$4:$S$19,3,1)</f>
        <v>35</v>
      </c>
      <c r="D5" s="398">
        <v>1</v>
      </c>
      <c r="E5" s="399">
        <f>200-SUM($C$5,$D$5)</f>
        <v>164</v>
      </c>
      <c r="Q5" s="393">
        <v>2</v>
      </c>
      <c r="R5" s="393" t="s">
        <v>379</v>
      </c>
      <c r="S5" s="393">
        <v>67</v>
      </c>
    </row>
    <row r="6" spans="1:19">
      <c r="Q6" s="393">
        <v>3</v>
      </c>
      <c r="R6" s="393" t="s">
        <v>379</v>
      </c>
      <c r="S6" s="393">
        <v>70</v>
      </c>
    </row>
    <row r="7" spans="1:19">
      <c r="Q7" s="393">
        <v>4</v>
      </c>
      <c r="R7" s="393" t="s">
        <v>378</v>
      </c>
      <c r="S7" s="393">
        <v>70</v>
      </c>
    </row>
    <row r="8" spans="1:19">
      <c r="Q8" s="393">
        <v>5</v>
      </c>
      <c r="R8" s="393" t="s">
        <v>378</v>
      </c>
      <c r="S8" s="393">
        <v>70</v>
      </c>
    </row>
    <row r="9" spans="1:19">
      <c r="Q9" s="393">
        <v>6</v>
      </c>
      <c r="R9" s="393" t="s">
        <v>379</v>
      </c>
      <c r="S9" s="393">
        <v>70</v>
      </c>
    </row>
    <row r="10" spans="1:19">
      <c r="Q10" s="393">
        <v>7</v>
      </c>
      <c r="R10" s="393" t="s">
        <v>379</v>
      </c>
      <c r="S10" s="393">
        <v>70</v>
      </c>
    </row>
    <row r="11" spans="1:19">
      <c r="Q11" s="393">
        <v>8</v>
      </c>
      <c r="R11" s="393" t="s">
        <v>380</v>
      </c>
      <c r="S11" s="393">
        <v>73</v>
      </c>
    </row>
    <row r="12" spans="1:19">
      <c r="Q12" s="393">
        <v>9</v>
      </c>
      <c r="R12" s="393" t="s">
        <v>378</v>
      </c>
      <c r="S12" s="393">
        <v>77</v>
      </c>
    </row>
    <row r="13" spans="1:19">
      <c r="Q13" s="393">
        <v>10</v>
      </c>
      <c r="R13" s="393" t="s">
        <v>378</v>
      </c>
      <c r="S13" s="393">
        <v>73</v>
      </c>
    </row>
    <row r="14" spans="1:19">
      <c r="Q14" s="393">
        <v>11</v>
      </c>
      <c r="R14" s="393" t="s">
        <v>379</v>
      </c>
      <c r="S14" s="393">
        <v>80</v>
      </c>
    </row>
    <row r="15" spans="1:19">
      <c r="Q15" s="393">
        <v>12</v>
      </c>
      <c r="R15" s="393" t="s">
        <v>380</v>
      </c>
      <c r="S15" s="393">
        <v>73</v>
      </c>
    </row>
    <row r="16" spans="1:19">
      <c r="Q16" s="393">
        <v>13</v>
      </c>
      <c r="R16" s="393" t="s">
        <v>379</v>
      </c>
      <c r="S16" s="393">
        <v>70</v>
      </c>
    </row>
    <row r="17" spans="16:19">
      <c r="Q17" s="393">
        <v>14</v>
      </c>
      <c r="R17" s="393" t="s">
        <v>379</v>
      </c>
      <c r="S17" s="393">
        <v>60</v>
      </c>
    </row>
    <row r="18" spans="16:19">
      <c r="Q18" s="393">
        <v>15</v>
      </c>
      <c r="R18" s="393" t="s">
        <v>381</v>
      </c>
      <c r="S18" s="393">
        <v>35</v>
      </c>
    </row>
    <row r="19" spans="16:19">
      <c r="P19" s="394"/>
      <c r="Q19" s="393">
        <v>16</v>
      </c>
      <c r="R19" s="393" t="s">
        <v>381</v>
      </c>
      <c r="S19" s="393">
        <v>5</v>
      </c>
    </row>
    <row r="20" spans="16:19">
      <c r="P20" s="394"/>
      <c r="Q20" s="394"/>
      <c r="R20" s="394"/>
    </row>
    <row r="21" spans="16:19" ht="18.75" customHeight="1">
      <c r="P21" s="394"/>
      <c r="Q21" s="394"/>
      <c r="R21" s="394"/>
    </row>
    <row r="22" spans="16:19" ht="18.75" customHeight="1">
      <c r="P22" s="394"/>
      <c r="Q22" s="394"/>
      <c r="R22" s="394"/>
    </row>
    <row r="23" spans="16:19" ht="18.75" customHeight="1">
      <c r="P23" s="394"/>
      <c r="Q23" s="394"/>
      <c r="R23" s="394"/>
    </row>
    <row r="24" spans="16:19" ht="18.75" customHeight="1">
      <c r="P24" s="394"/>
      <c r="Q24" s="394"/>
      <c r="R24" s="394"/>
    </row>
    <row r="25" spans="16:19" ht="18.75" customHeight="1">
      <c r="P25" s="394"/>
      <c r="Q25" s="394"/>
      <c r="R25" s="394"/>
    </row>
    <row r="26" spans="16:19" ht="18.75" customHeight="1">
      <c r="P26" s="394"/>
      <c r="Q26" s="394"/>
      <c r="R26" s="394"/>
    </row>
    <row r="27" spans="16:19" ht="18.75" customHeight="1">
      <c r="P27" s="394"/>
      <c r="Q27" s="394"/>
      <c r="R27" s="394"/>
    </row>
    <row r="28" spans="16:19" ht="18.75" customHeight="1">
      <c r="P28" s="394"/>
      <c r="Q28" s="394"/>
      <c r="R28" s="394"/>
    </row>
    <row r="29" spans="16:19" ht="18.75" customHeight="1">
      <c r="P29" s="394"/>
      <c r="Q29" s="394"/>
      <c r="R29" s="394"/>
    </row>
    <row r="30" spans="16:19" ht="18.75" customHeight="1">
      <c r="P30" s="394"/>
      <c r="Q30" s="394"/>
      <c r="R30" s="394"/>
    </row>
    <row r="31" spans="16:19" ht="18.75" customHeight="1">
      <c r="P31" s="394"/>
      <c r="Q31" s="394"/>
      <c r="R31" s="394"/>
    </row>
    <row r="32" spans="16:19" ht="18.75" customHeight="1">
      <c r="P32" s="394"/>
      <c r="Q32" s="394"/>
      <c r="R32" s="394"/>
    </row>
    <row r="33" spans="16:18">
      <c r="P33" s="394"/>
      <c r="Q33" s="394"/>
      <c r="R33" s="394"/>
    </row>
    <row r="34" spans="16:18">
      <c r="P34" s="394"/>
      <c r="Q34" s="394"/>
      <c r="R34" s="394"/>
    </row>
  </sheetData>
  <mergeCells count="1">
    <mergeCell ref="A3:B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249977111117893"/>
  </sheetPr>
  <dimension ref="X27"/>
  <sheetViews>
    <sheetView topLeftCell="A10" zoomScale="85" zoomScaleNormal="85" workbookViewId="0">
      <selection activeCell="H58" sqref="H58"/>
    </sheetView>
  </sheetViews>
  <sheetFormatPr defaultRowHeight="12.75"/>
  <sheetData>
    <row r="27" spans="24:24">
      <c r="X27" s="71"/>
    </row>
  </sheetData>
  <customSheetViews>
    <customSheetView guid="{298AF36E-F78A-4517-A98E-A09B5F300513}" scale="85" topLeftCell="J5">
      <selection activeCell="I36" sqref="I36"/>
      <pageMargins left="0.7" right="0.7" top="0.75" bottom="0.75" header="0.3" footer="0.3"/>
      <pageSetup paperSize="9" orientation="portrait" r:id="rId1"/>
    </customSheetView>
  </customSheetView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C6:Z194"/>
  <sheetViews>
    <sheetView zoomScale="10" zoomScaleNormal="10" workbookViewId="0">
      <selection activeCell="AG250" sqref="AG250:AH256"/>
    </sheetView>
  </sheetViews>
  <sheetFormatPr defaultRowHeight="12.75"/>
  <cols>
    <col min="2" max="2" width="50.7109375" customWidth="1"/>
    <col min="3" max="3" width="50.7109375" style="221" customWidth="1"/>
    <col min="4" max="27" width="50.7109375" customWidth="1"/>
  </cols>
  <sheetData>
    <row r="6" spans="3:7" ht="15">
      <c r="C6" s="295" t="s">
        <v>189</v>
      </c>
      <c r="D6" s="295" t="s">
        <v>140</v>
      </c>
      <c r="E6" s="295" t="s">
        <v>141</v>
      </c>
      <c r="F6" s="221"/>
      <c r="G6" s="221"/>
    </row>
    <row r="7" spans="3:7" ht="15">
      <c r="C7" s="296">
        <v>1</v>
      </c>
      <c r="D7" s="298" t="s">
        <v>190</v>
      </c>
      <c r="E7" s="296" t="s">
        <v>191</v>
      </c>
      <c r="F7" s="221">
        <v>4</v>
      </c>
      <c r="G7" s="297" t="s">
        <v>201</v>
      </c>
    </row>
    <row r="8" spans="3:7" ht="15">
      <c r="C8" s="296">
        <v>2</v>
      </c>
      <c r="D8" s="299" t="s">
        <v>192</v>
      </c>
      <c r="E8" s="296" t="s">
        <v>191</v>
      </c>
      <c r="F8" s="539" t="s">
        <v>202</v>
      </c>
      <c r="G8" s="538" t="s">
        <v>201</v>
      </c>
    </row>
    <row r="9" spans="3:7" ht="15">
      <c r="C9" s="296">
        <v>3</v>
      </c>
      <c r="D9" s="299" t="s">
        <v>192</v>
      </c>
      <c r="E9" s="296" t="s">
        <v>193</v>
      </c>
      <c r="F9" s="539"/>
      <c r="G9" s="538"/>
    </row>
    <row r="10" spans="3:7" ht="15">
      <c r="C10" s="296">
        <v>4</v>
      </c>
      <c r="D10" s="299" t="s">
        <v>192</v>
      </c>
      <c r="E10" s="296" t="s">
        <v>194</v>
      </c>
      <c r="F10" s="539"/>
      <c r="G10" s="538"/>
    </row>
    <row r="11" spans="3:7" ht="15">
      <c r="C11" s="296">
        <v>5</v>
      </c>
      <c r="D11" s="300" t="s">
        <v>195</v>
      </c>
      <c r="E11" s="296" t="s">
        <v>191</v>
      </c>
      <c r="F11" s="537" t="s">
        <v>203</v>
      </c>
      <c r="G11" s="538" t="s">
        <v>201</v>
      </c>
    </row>
    <row r="12" spans="3:7" ht="15">
      <c r="C12" s="296">
        <v>6</v>
      </c>
      <c r="D12" s="300" t="s">
        <v>195</v>
      </c>
      <c r="E12" s="296" t="s">
        <v>193</v>
      </c>
      <c r="F12" s="537"/>
      <c r="G12" s="538"/>
    </row>
    <row r="13" spans="3:7" ht="15">
      <c r="C13" s="296">
        <v>7</v>
      </c>
      <c r="D13" s="300" t="s">
        <v>195</v>
      </c>
      <c r="E13" s="296" t="s">
        <v>196</v>
      </c>
      <c r="F13" s="537"/>
      <c r="G13" s="538"/>
    </row>
    <row r="14" spans="3:7" ht="15">
      <c r="C14" s="296">
        <v>8</v>
      </c>
      <c r="D14" s="301" t="s">
        <v>197</v>
      </c>
      <c r="E14" s="296" t="s">
        <v>196</v>
      </c>
      <c r="F14" s="221">
        <v>2</v>
      </c>
      <c r="G14" s="221" t="s">
        <v>201</v>
      </c>
    </row>
    <row r="15" spans="3:7" ht="15">
      <c r="C15" s="296">
        <v>9</v>
      </c>
      <c r="D15" s="302" t="s">
        <v>198</v>
      </c>
      <c r="E15" s="296" t="s">
        <v>196</v>
      </c>
      <c r="F15" s="221">
        <v>2</v>
      </c>
      <c r="G15" s="221" t="s">
        <v>201</v>
      </c>
    </row>
    <row r="16" spans="3:7" ht="15">
      <c r="C16" s="296">
        <v>10</v>
      </c>
      <c r="D16" s="296" t="s">
        <v>200</v>
      </c>
      <c r="E16" s="296" t="s">
        <v>191</v>
      </c>
      <c r="F16" s="537" t="s">
        <v>204</v>
      </c>
      <c r="G16" s="221" t="s">
        <v>201</v>
      </c>
    </row>
    <row r="17" spans="3:24" ht="15">
      <c r="C17" s="296">
        <v>11</v>
      </c>
      <c r="D17" s="296" t="s">
        <v>200</v>
      </c>
      <c r="E17" s="296" t="s">
        <v>196</v>
      </c>
      <c r="F17" s="537"/>
      <c r="G17" s="221" t="s">
        <v>201</v>
      </c>
    </row>
    <row r="18" spans="3:24" ht="15">
      <c r="C18" s="296">
        <v>12</v>
      </c>
      <c r="D18" s="303" t="s">
        <v>199</v>
      </c>
      <c r="E18" s="296" t="s">
        <v>191</v>
      </c>
      <c r="F18" s="537">
        <v>1</v>
      </c>
      <c r="G18" s="538" t="s">
        <v>201</v>
      </c>
    </row>
    <row r="19" spans="3:24" ht="15">
      <c r="C19" s="296">
        <v>13</v>
      </c>
      <c r="D19" s="303" t="s">
        <v>199</v>
      </c>
      <c r="E19" s="296" t="s">
        <v>193</v>
      </c>
      <c r="F19" s="537"/>
      <c r="G19" s="538"/>
    </row>
    <row r="24" spans="3:24">
      <c r="C24" s="536"/>
      <c r="D24" s="536"/>
      <c r="E24" s="536"/>
      <c r="F24" s="536"/>
      <c r="G24" s="536"/>
      <c r="H24" s="536"/>
      <c r="I24" s="536"/>
      <c r="J24" s="536"/>
      <c r="K24" s="536"/>
      <c r="L24" s="536"/>
      <c r="M24" s="524"/>
      <c r="N24" s="525"/>
      <c r="O24" s="526"/>
      <c r="P24" s="530"/>
      <c r="Q24" s="531"/>
      <c r="R24" s="533"/>
      <c r="S24" s="534"/>
      <c r="T24" s="520"/>
      <c r="U24" s="522"/>
      <c r="V24" s="520"/>
      <c r="W24" s="522"/>
      <c r="X24" s="522"/>
    </row>
    <row r="25" spans="3:24">
      <c r="C25" s="536"/>
      <c r="D25" s="536"/>
      <c r="E25" s="536"/>
      <c r="F25" s="536"/>
      <c r="G25" s="536"/>
      <c r="H25" s="536"/>
      <c r="I25" s="536"/>
      <c r="J25" s="536"/>
      <c r="K25" s="536"/>
      <c r="L25" s="536"/>
      <c r="M25" s="527"/>
      <c r="N25" s="528"/>
      <c r="O25" s="529"/>
      <c r="P25" s="530"/>
      <c r="Q25" s="532"/>
      <c r="R25" s="533"/>
      <c r="S25" s="535"/>
      <c r="T25" s="521"/>
      <c r="U25" s="523"/>
      <c r="V25" s="521"/>
      <c r="W25" s="523"/>
      <c r="X25" s="523"/>
    </row>
    <row r="26" spans="3:24" ht="114.75">
      <c r="C26" s="260">
        <v>1</v>
      </c>
      <c r="D26" s="510">
        <v>200000163513</v>
      </c>
      <c r="E26" s="510"/>
      <c r="F26" s="511" t="s">
        <v>150</v>
      </c>
      <c r="G26" s="511"/>
      <c r="H26" s="505">
        <v>43683</v>
      </c>
      <c r="I26" s="505"/>
      <c r="J26" s="512" t="s">
        <v>178</v>
      </c>
      <c r="K26" s="512"/>
      <c r="L26" s="512"/>
      <c r="M26" s="519" t="s">
        <v>182</v>
      </c>
      <c r="N26" s="519"/>
      <c r="O26" s="519"/>
      <c r="P26" s="277" t="s">
        <v>164</v>
      </c>
      <c r="Q26" s="278"/>
      <c r="R26" s="277" t="s">
        <v>168</v>
      </c>
      <c r="S26" s="261"/>
      <c r="T26" s="265">
        <f t="shared" ref="T26:T32" si="0">IF(H26="","",H26+13)</f>
        <v>43696</v>
      </c>
      <c r="U26" s="262"/>
      <c r="V26" s="263">
        <f t="shared" ref="V26:V32" si="1">IF(H26="","",H26+44)</f>
        <v>43727</v>
      </c>
      <c r="W26" s="262" t="s">
        <v>39</v>
      </c>
      <c r="X26" s="330"/>
    </row>
    <row r="27" spans="3:24" ht="114.75">
      <c r="C27" s="260">
        <v>2</v>
      </c>
      <c r="D27" s="510">
        <v>200000163670</v>
      </c>
      <c r="E27" s="510"/>
      <c r="F27" s="511" t="s">
        <v>176</v>
      </c>
      <c r="G27" s="511"/>
      <c r="H27" s="505">
        <v>43689</v>
      </c>
      <c r="I27" s="505"/>
      <c r="J27" s="512" t="s">
        <v>178</v>
      </c>
      <c r="K27" s="512"/>
      <c r="L27" s="512"/>
      <c r="M27" s="519" t="s">
        <v>183</v>
      </c>
      <c r="N27" s="519"/>
      <c r="O27" s="519"/>
      <c r="P27" s="277" t="s">
        <v>163</v>
      </c>
      <c r="Q27" s="278"/>
      <c r="R27" s="277" t="s">
        <v>168</v>
      </c>
      <c r="S27" s="261"/>
      <c r="T27" s="265">
        <f t="shared" si="0"/>
        <v>43702</v>
      </c>
      <c r="U27" s="262"/>
      <c r="V27" s="263">
        <f t="shared" si="1"/>
        <v>43733</v>
      </c>
      <c r="W27" s="262" t="s">
        <v>39</v>
      </c>
      <c r="X27" s="330"/>
    </row>
    <row r="28" spans="3:24" ht="178.5">
      <c r="C28" s="260">
        <v>3</v>
      </c>
      <c r="D28" s="510">
        <v>200000163689</v>
      </c>
      <c r="E28" s="510"/>
      <c r="F28" s="511" t="s">
        <v>155</v>
      </c>
      <c r="G28" s="511"/>
      <c r="H28" s="505">
        <v>43689</v>
      </c>
      <c r="I28" s="505"/>
      <c r="J28" s="512" t="s">
        <v>179</v>
      </c>
      <c r="K28" s="512"/>
      <c r="L28" s="512"/>
      <c r="M28" s="516" t="s">
        <v>184</v>
      </c>
      <c r="N28" s="517"/>
      <c r="O28" s="518"/>
      <c r="P28" s="279" t="s">
        <v>173</v>
      </c>
      <c r="Q28" s="278"/>
      <c r="R28" s="277" t="s">
        <v>168</v>
      </c>
      <c r="S28" s="261"/>
      <c r="T28" s="265">
        <f t="shared" si="0"/>
        <v>43702</v>
      </c>
      <c r="U28" s="262"/>
      <c r="V28" s="263">
        <f t="shared" si="1"/>
        <v>43733</v>
      </c>
      <c r="W28" s="262" t="s">
        <v>39</v>
      </c>
      <c r="X28" s="330"/>
    </row>
    <row r="29" spans="3:24" ht="114.75">
      <c r="C29" s="260">
        <v>4</v>
      </c>
      <c r="D29" s="510">
        <v>200000164346</v>
      </c>
      <c r="E29" s="510"/>
      <c r="F29" s="511" t="s">
        <v>177</v>
      </c>
      <c r="G29" s="511"/>
      <c r="H29" s="505">
        <v>43713</v>
      </c>
      <c r="I29" s="505"/>
      <c r="J29" s="512" t="s">
        <v>180</v>
      </c>
      <c r="K29" s="512"/>
      <c r="L29" s="512"/>
      <c r="M29" s="513" t="s">
        <v>185</v>
      </c>
      <c r="N29" s="514"/>
      <c r="O29" s="515"/>
      <c r="P29" s="277" t="s">
        <v>163</v>
      </c>
      <c r="Q29" s="278"/>
      <c r="R29" s="277" t="s">
        <v>168</v>
      </c>
      <c r="S29" s="261"/>
      <c r="T29" s="265">
        <f t="shared" si="0"/>
        <v>43726</v>
      </c>
      <c r="U29" s="262"/>
      <c r="V29" s="263">
        <f t="shared" si="1"/>
        <v>43757</v>
      </c>
      <c r="W29" s="262" t="s">
        <v>39</v>
      </c>
      <c r="X29" s="330"/>
    </row>
    <row r="30" spans="3:24" ht="114.75">
      <c r="C30" s="260">
        <v>5</v>
      </c>
      <c r="D30" s="510">
        <v>200000164404</v>
      </c>
      <c r="E30" s="510"/>
      <c r="F30" s="511" t="s">
        <v>150</v>
      </c>
      <c r="G30" s="511"/>
      <c r="H30" s="505">
        <v>43714</v>
      </c>
      <c r="I30" s="505"/>
      <c r="J30" s="512" t="s">
        <v>181</v>
      </c>
      <c r="K30" s="512"/>
      <c r="L30" s="512"/>
      <c r="M30" s="513" t="s">
        <v>186</v>
      </c>
      <c r="N30" s="514"/>
      <c r="O30" s="515"/>
      <c r="P30" s="277" t="s">
        <v>164</v>
      </c>
      <c r="Q30" s="278"/>
      <c r="R30" s="277" t="s">
        <v>168</v>
      </c>
      <c r="S30" s="261"/>
      <c r="T30" s="265">
        <f t="shared" si="0"/>
        <v>43727</v>
      </c>
      <c r="U30" s="262"/>
      <c r="V30" s="263">
        <f t="shared" si="1"/>
        <v>43758</v>
      </c>
      <c r="W30" s="262" t="s">
        <v>39</v>
      </c>
      <c r="X30" s="330"/>
    </row>
    <row r="31" spans="3:24" ht="114.75">
      <c r="C31" s="260">
        <v>6</v>
      </c>
      <c r="D31" s="510">
        <v>200000012569</v>
      </c>
      <c r="E31" s="510"/>
      <c r="F31" s="504"/>
      <c r="G31" s="504"/>
      <c r="H31" s="505">
        <v>43731</v>
      </c>
      <c r="I31" s="505"/>
      <c r="J31" s="506"/>
      <c r="K31" s="506"/>
      <c r="L31" s="506"/>
      <c r="M31" s="507"/>
      <c r="N31" s="508"/>
      <c r="O31" s="509"/>
      <c r="P31" s="324"/>
      <c r="Q31" s="278"/>
      <c r="R31" s="264"/>
      <c r="S31" s="261"/>
      <c r="T31" s="265">
        <f t="shared" si="0"/>
        <v>43744</v>
      </c>
      <c r="U31" s="262"/>
      <c r="V31" s="263">
        <f t="shared" si="1"/>
        <v>43775</v>
      </c>
      <c r="W31" s="262" t="s">
        <v>39</v>
      </c>
      <c r="X31" s="330"/>
    </row>
    <row r="32" spans="3:24" ht="114.75">
      <c r="C32" s="260">
        <v>7</v>
      </c>
      <c r="D32" s="504"/>
      <c r="E32" s="504"/>
      <c r="F32" s="504"/>
      <c r="G32" s="504"/>
      <c r="H32" s="505">
        <v>43726</v>
      </c>
      <c r="I32" s="505"/>
      <c r="J32" s="506"/>
      <c r="K32" s="506"/>
      <c r="L32" s="506"/>
      <c r="M32" s="507"/>
      <c r="N32" s="508"/>
      <c r="O32" s="509"/>
      <c r="P32" s="324"/>
      <c r="Q32" s="278"/>
      <c r="R32" s="264"/>
      <c r="S32" s="261"/>
      <c r="T32" s="265">
        <f t="shared" si="0"/>
        <v>43739</v>
      </c>
      <c r="U32" s="262"/>
      <c r="V32" s="263">
        <f t="shared" si="1"/>
        <v>43770</v>
      </c>
      <c r="W32" s="262" t="s">
        <v>39</v>
      </c>
      <c r="X32" s="330"/>
    </row>
    <row r="78" spans="11:26">
      <c r="K78" s="366"/>
      <c r="L78" s="366"/>
      <c r="M78" s="366"/>
      <c r="N78" s="366"/>
      <c r="O78" s="366"/>
      <c r="P78" s="366"/>
      <c r="Q78" s="366"/>
      <c r="R78" s="366"/>
      <c r="S78" s="366"/>
      <c r="T78" s="366"/>
      <c r="U78" s="366"/>
      <c r="V78" s="366"/>
      <c r="W78" s="366"/>
      <c r="X78" s="366"/>
      <c r="Y78" s="366"/>
      <c r="Z78" s="366"/>
    </row>
    <row r="79" spans="11:26">
      <c r="K79" s="366"/>
      <c r="L79" s="366"/>
      <c r="M79" s="366"/>
      <c r="N79" s="366"/>
      <c r="O79" s="366"/>
      <c r="P79" s="366"/>
      <c r="Q79" s="366"/>
      <c r="R79" s="366"/>
      <c r="S79" s="366"/>
      <c r="T79" s="366"/>
      <c r="U79" s="366"/>
      <c r="V79" s="366"/>
      <c r="W79" s="366"/>
      <c r="X79" s="366"/>
      <c r="Y79" s="366"/>
      <c r="Z79" s="366"/>
    </row>
    <row r="80" spans="11:26">
      <c r="K80" s="366"/>
      <c r="L80" s="366"/>
      <c r="M80" s="366"/>
      <c r="N80" s="366"/>
      <c r="O80" s="366"/>
      <c r="P80" s="366"/>
      <c r="Q80" s="366"/>
      <c r="R80" s="366"/>
      <c r="S80" s="366"/>
      <c r="T80" s="366"/>
      <c r="U80" s="366"/>
      <c r="V80" s="366"/>
      <c r="W80" s="366"/>
      <c r="X80" s="366"/>
      <c r="Y80" s="366"/>
      <c r="Z80" s="366"/>
    </row>
    <row r="81" spans="11:26">
      <c r="K81" s="366"/>
      <c r="L81" s="366"/>
      <c r="M81" s="366"/>
      <c r="N81" s="366"/>
      <c r="O81" s="366"/>
      <c r="P81" s="366"/>
      <c r="Q81" s="366"/>
      <c r="R81" s="366"/>
      <c r="S81" s="366"/>
      <c r="T81" s="366"/>
      <c r="U81" s="366"/>
      <c r="V81" s="366"/>
      <c r="W81" s="366"/>
      <c r="X81" s="366"/>
      <c r="Y81" s="366"/>
      <c r="Z81" s="366"/>
    </row>
    <row r="82" spans="11:26">
      <c r="K82" s="366"/>
      <c r="L82" s="366"/>
      <c r="M82" s="366"/>
      <c r="N82" s="366"/>
      <c r="O82" s="366"/>
      <c r="P82" s="366"/>
      <c r="Q82" s="366"/>
      <c r="R82" s="366"/>
      <c r="S82" s="366"/>
      <c r="T82" s="366"/>
      <c r="U82" s="366"/>
      <c r="V82" s="366"/>
      <c r="W82" s="366"/>
      <c r="X82" s="366"/>
      <c r="Y82" s="366"/>
      <c r="Z82" s="366"/>
    </row>
    <row r="83" spans="11:26">
      <c r="K83" s="366"/>
      <c r="L83" s="366"/>
      <c r="M83" s="366"/>
      <c r="N83" s="366"/>
      <c r="O83" s="366"/>
      <c r="P83" s="366"/>
      <c r="Q83" s="366"/>
      <c r="R83" s="366"/>
      <c r="S83" s="366"/>
      <c r="T83" s="366"/>
      <c r="U83" s="366"/>
      <c r="V83" s="366"/>
      <c r="W83" s="366"/>
      <c r="X83" s="366"/>
      <c r="Y83" s="366"/>
      <c r="Z83" s="366"/>
    </row>
    <row r="84" spans="11:26">
      <c r="K84" s="366"/>
      <c r="L84" s="366"/>
      <c r="M84" s="366"/>
      <c r="N84" s="366"/>
      <c r="O84" s="366"/>
      <c r="P84" s="366"/>
      <c r="Q84" s="366"/>
      <c r="R84" s="366"/>
      <c r="S84" s="366"/>
      <c r="T84" s="366"/>
      <c r="U84" s="366"/>
      <c r="V84" s="366"/>
      <c r="W84" s="366"/>
      <c r="X84" s="366"/>
      <c r="Y84" s="366"/>
      <c r="Z84" s="366"/>
    </row>
    <row r="85" spans="11:26">
      <c r="K85" s="366"/>
      <c r="L85" s="366"/>
      <c r="M85" s="366"/>
      <c r="N85" s="366"/>
      <c r="O85" s="366"/>
      <c r="P85" s="366"/>
      <c r="Q85" s="366"/>
      <c r="R85" s="366"/>
      <c r="S85" s="366"/>
      <c r="T85" s="366"/>
      <c r="U85" s="366"/>
      <c r="V85" s="366"/>
      <c r="W85" s="366"/>
      <c r="X85" s="366"/>
      <c r="Y85" s="366"/>
      <c r="Z85" s="366"/>
    </row>
    <row r="86" spans="11:26">
      <c r="K86" s="366"/>
      <c r="L86" s="366"/>
      <c r="M86" s="366"/>
      <c r="N86" s="366"/>
      <c r="O86" s="366"/>
      <c r="P86" s="366"/>
      <c r="Q86" s="366"/>
      <c r="R86" s="366"/>
      <c r="S86" s="366"/>
      <c r="T86" s="366"/>
      <c r="U86" s="366"/>
      <c r="V86" s="366"/>
      <c r="W86" s="366"/>
      <c r="X86" s="366"/>
      <c r="Y86" s="366"/>
      <c r="Z86" s="366"/>
    </row>
    <row r="87" spans="11:26">
      <c r="K87" s="366"/>
      <c r="L87" s="366"/>
      <c r="M87" s="366"/>
      <c r="N87" s="366"/>
      <c r="O87" s="366"/>
      <c r="P87" s="366"/>
      <c r="Q87" s="366"/>
      <c r="R87" s="366"/>
      <c r="S87" s="366"/>
      <c r="T87" s="366"/>
      <c r="U87" s="366"/>
      <c r="V87" s="366"/>
      <c r="W87" s="366"/>
      <c r="X87" s="366"/>
      <c r="Y87" s="366"/>
      <c r="Z87" s="366"/>
    </row>
    <row r="88" spans="11:26">
      <c r="K88" s="366"/>
      <c r="L88" s="366"/>
      <c r="M88" s="366"/>
      <c r="N88" s="366"/>
      <c r="O88" s="366"/>
      <c r="P88" s="366"/>
      <c r="Q88" s="366"/>
      <c r="R88" s="366"/>
      <c r="S88" s="366"/>
      <c r="T88" s="366"/>
      <c r="U88" s="366"/>
      <c r="V88" s="366"/>
      <c r="W88" s="366"/>
      <c r="X88" s="366"/>
      <c r="Y88" s="366"/>
      <c r="Z88" s="366"/>
    </row>
    <row r="89" spans="11:26">
      <c r="K89" s="366"/>
      <c r="L89" s="366"/>
      <c r="M89" s="366"/>
      <c r="N89" s="366"/>
      <c r="O89" s="366"/>
      <c r="P89" s="366"/>
      <c r="Q89" s="366"/>
      <c r="R89" s="366"/>
      <c r="S89" s="366"/>
      <c r="T89" s="366"/>
      <c r="U89" s="366"/>
      <c r="V89" s="366"/>
      <c r="W89" s="366"/>
      <c r="X89" s="366"/>
      <c r="Y89" s="366"/>
      <c r="Z89" s="366"/>
    </row>
    <row r="90" spans="11:26">
      <c r="K90" s="366"/>
      <c r="L90" s="366"/>
      <c r="M90" s="366"/>
      <c r="N90" s="366"/>
      <c r="O90" s="366"/>
      <c r="P90" s="366"/>
      <c r="Q90" s="366"/>
      <c r="R90" s="366"/>
      <c r="S90" s="366"/>
      <c r="T90" s="366"/>
      <c r="U90" s="366"/>
      <c r="V90" s="366"/>
      <c r="W90" s="366"/>
      <c r="X90" s="366"/>
      <c r="Y90" s="366"/>
      <c r="Z90" s="366"/>
    </row>
    <row r="91" spans="11:26">
      <c r="K91" s="366"/>
      <c r="L91" s="366"/>
      <c r="M91" s="366"/>
      <c r="N91" s="366"/>
      <c r="O91" s="366"/>
      <c r="P91" s="366"/>
      <c r="Q91" s="366"/>
      <c r="R91" s="366"/>
      <c r="S91" s="366"/>
      <c r="T91" s="366"/>
      <c r="U91" s="366"/>
      <c r="V91" s="366"/>
      <c r="W91" s="366"/>
      <c r="X91" s="366"/>
      <c r="Y91" s="366"/>
      <c r="Z91" s="366"/>
    </row>
    <row r="92" spans="11:26">
      <c r="K92" s="366"/>
      <c r="L92" s="366"/>
      <c r="M92" s="366"/>
      <c r="N92" s="366"/>
      <c r="O92" s="366"/>
      <c r="P92" s="366"/>
      <c r="Q92" s="366"/>
      <c r="R92" s="366"/>
      <c r="S92" s="366"/>
      <c r="T92" s="366"/>
      <c r="U92" s="366"/>
      <c r="V92" s="366"/>
      <c r="W92" s="366"/>
      <c r="X92" s="366"/>
      <c r="Y92" s="366"/>
      <c r="Z92" s="366"/>
    </row>
    <row r="93" spans="11:26">
      <c r="K93" s="366"/>
      <c r="L93" s="366"/>
      <c r="M93" s="366"/>
      <c r="N93" s="366"/>
      <c r="O93" s="366"/>
      <c r="P93" s="366"/>
      <c r="Q93" s="366"/>
      <c r="R93" s="366"/>
      <c r="S93" s="366"/>
      <c r="T93" s="366"/>
      <c r="U93" s="366"/>
      <c r="V93" s="366"/>
      <c r="W93" s="366"/>
      <c r="X93" s="366"/>
      <c r="Y93" s="366"/>
      <c r="Z93" s="366"/>
    </row>
    <row r="94" spans="11:26">
      <c r="K94" s="366"/>
      <c r="L94" s="366"/>
      <c r="M94" s="366"/>
      <c r="N94" s="366"/>
      <c r="O94" s="366"/>
      <c r="P94" s="366"/>
      <c r="Q94" s="366"/>
      <c r="R94" s="366"/>
      <c r="S94" s="366"/>
      <c r="T94" s="366"/>
      <c r="U94" s="366"/>
      <c r="V94" s="366"/>
      <c r="W94" s="366"/>
      <c r="X94" s="366"/>
      <c r="Y94" s="366"/>
      <c r="Z94" s="366"/>
    </row>
    <row r="95" spans="11:26">
      <c r="K95" s="366"/>
      <c r="L95" s="366"/>
      <c r="M95" s="366"/>
      <c r="N95" s="366"/>
      <c r="O95" s="366"/>
      <c r="P95" s="366"/>
      <c r="Q95" s="366"/>
      <c r="R95" s="366"/>
      <c r="S95" s="366"/>
      <c r="T95" s="366"/>
      <c r="U95" s="366"/>
      <c r="V95" s="366"/>
      <c r="W95" s="366"/>
      <c r="X95" s="366"/>
      <c r="Y95" s="366"/>
      <c r="Z95" s="366"/>
    </row>
    <row r="96" spans="11:26">
      <c r="K96" s="366"/>
      <c r="L96" s="366"/>
      <c r="M96" s="366"/>
      <c r="N96" s="366"/>
      <c r="O96" s="366"/>
      <c r="P96" s="366"/>
      <c r="Q96" s="366"/>
      <c r="R96" s="366"/>
      <c r="S96" s="366"/>
      <c r="T96" s="366"/>
      <c r="U96" s="366"/>
      <c r="V96" s="366"/>
      <c r="W96" s="366"/>
      <c r="X96" s="366"/>
      <c r="Y96" s="366"/>
      <c r="Z96" s="366"/>
    </row>
    <row r="97" spans="11:26">
      <c r="K97" s="366"/>
      <c r="L97" s="366"/>
      <c r="M97" s="366"/>
      <c r="N97" s="366"/>
      <c r="O97" s="366"/>
      <c r="P97" s="366"/>
      <c r="Q97" s="366"/>
      <c r="R97" s="366"/>
      <c r="S97" s="366"/>
      <c r="T97" s="366"/>
      <c r="U97" s="366"/>
      <c r="V97" s="366"/>
      <c r="W97" s="366"/>
      <c r="X97" s="366"/>
      <c r="Y97" s="366"/>
      <c r="Z97" s="366"/>
    </row>
    <row r="98" spans="11:26">
      <c r="K98" s="366"/>
      <c r="L98" s="366"/>
      <c r="M98" s="366"/>
      <c r="N98" s="366"/>
      <c r="O98" s="366"/>
      <c r="P98" s="366"/>
      <c r="Q98" s="366"/>
      <c r="R98" s="366"/>
      <c r="S98" s="366"/>
      <c r="T98" s="366"/>
      <c r="U98" s="366"/>
      <c r="V98" s="366"/>
      <c r="W98" s="366"/>
      <c r="X98" s="366"/>
      <c r="Y98" s="366"/>
      <c r="Z98" s="366"/>
    </row>
    <row r="99" spans="11:26">
      <c r="K99" s="366"/>
      <c r="L99" s="366"/>
      <c r="M99" s="366"/>
      <c r="N99" s="366"/>
      <c r="O99" s="366"/>
      <c r="P99" s="366"/>
      <c r="Q99" s="366"/>
      <c r="R99" s="366"/>
      <c r="S99" s="366"/>
      <c r="T99" s="366"/>
      <c r="U99" s="366"/>
      <c r="V99" s="366"/>
      <c r="W99" s="366"/>
      <c r="X99" s="366"/>
      <c r="Y99" s="366"/>
      <c r="Z99" s="366"/>
    </row>
    <row r="100" spans="11:26">
      <c r="K100" s="366"/>
      <c r="L100" s="366"/>
      <c r="M100" s="366"/>
      <c r="N100" s="366"/>
      <c r="O100" s="366"/>
      <c r="P100" s="366"/>
      <c r="Q100" s="366"/>
      <c r="R100" s="366"/>
      <c r="S100" s="366"/>
      <c r="T100" s="366"/>
      <c r="U100" s="366"/>
      <c r="V100" s="366"/>
      <c r="W100" s="366"/>
      <c r="X100" s="366"/>
      <c r="Y100" s="366"/>
      <c r="Z100" s="366"/>
    </row>
    <row r="101" spans="11:26">
      <c r="K101" s="366"/>
      <c r="L101" s="366"/>
      <c r="M101" s="366"/>
      <c r="N101" s="366"/>
      <c r="O101" s="366"/>
      <c r="P101" s="366"/>
      <c r="Q101" s="366"/>
      <c r="R101" s="366"/>
      <c r="S101" s="366"/>
      <c r="T101" s="366"/>
      <c r="U101" s="366"/>
      <c r="V101" s="366"/>
      <c r="W101" s="366"/>
      <c r="X101" s="366"/>
      <c r="Y101" s="366"/>
      <c r="Z101" s="366"/>
    </row>
    <row r="102" spans="11:26">
      <c r="K102" s="366"/>
      <c r="L102" s="366"/>
      <c r="M102" s="366"/>
      <c r="N102" s="366"/>
      <c r="O102" s="366"/>
      <c r="P102" s="366"/>
      <c r="Q102" s="366"/>
      <c r="R102" s="366"/>
      <c r="S102" s="366"/>
      <c r="T102" s="366"/>
      <c r="U102" s="366"/>
      <c r="V102" s="366"/>
      <c r="W102" s="366"/>
      <c r="X102" s="366"/>
      <c r="Y102" s="366"/>
      <c r="Z102" s="366"/>
    </row>
    <row r="103" spans="11:26">
      <c r="K103" s="366"/>
      <c r="L103" s="366"/>
      <c r="M103" s="366"/>
      <c r="N103" s="366"/>
      <c r="O103" s="366"/>
      <c r="P103" s="366"/>
      <c r="Q103" s="366"/>
      <c r="R103" s="366"/>
      <c r="S103" s="366"/>
      <c r="T103" s="366"/>
      <c r="U103" s="366"/>
      <c r="V103" s="366"/>
      <c r="W103" s="366"/>
      <c r="X103" s="366"/>
      <c r="Y103" s="366"/>
      <c r="Z103" s="366"/>
    </row>
    <row r="104" spans="11:26">
      <c r="K104" s="366"/>
      <c r="L104" s="366"/>
      <c r="M104" s="366"/>
      <c r="N104" s="366"/>
      <c r="O104" s="366"/>
      <c r="P104" s="366"/>
      <c r="Q104" s="366"/>
      <c r="R104" s="366"/>
      <c r="S104" s="366"/>
      <c r="T104" s="366"/>
      <c r="U104" s="366"/>
      <c r="V104" s="366"/>
      <c r="W104" s="366"/>
      <c r="X104" s="366"/>
      <c r="Y104" s="366"/>
      <c r="Z104" s="366"/>
    </row>
    <row r="105" spans="11:26">
      <c r="K105" s="366"/>
      <c r="L105" s="366"/>
      <c r="M105" s="366"/>
      <c r="N105" s="366"/>
      <c r="O105" s="366"/>
      <c r="P105" s="366"/>
      <c r="Q105" s="366"/>
      <c r="R105" s="366"/>
      <c r="S105" s="366"/>
      <c r="T105" s="366"/>
      <c r="U105" s="366"/>
      <c r="V105" s="366"/>
      <c r="W105" s="366"/>
      <c r="X105" s="366"/>
      <c r="Y105" s="366"/>
      <c r="Z105" s="366"/>
    </row>
    <row r="106" spans="11:26">
      <c r="K106" s="366"/>
      <c r="L106" s="366"/>
      <c r="M106" s="366"/>
      <c r="N106" s="366"/>
      <c r="O106" s="366"/>
      <c r="P106" s="366"/>
      <c r="Q106" s="366"/>
      <c r="R106" s="366"/>
      <c r="S106" s="366"/>
      <c r="T106" s="366"/>
      <c r="U106" s="366"/>
      <c r="V106" s="366"/>
      <c r="W106" s="366"/>
      <c r="X106" s="366"/>
      <c r="Y106" s="366"/>
      <c r="Z106" s="366"/>
    </row>
    <row r="107" spans="11:26">
      <c r="K107" s="366"/>
      <c r="L107" s="366"/>
      <c r="M107" s="366"/>
      <c r="N107" s="366"/>
      <c r="O107" s="366"/>
      <c r="P107" s="366"/>
      <c r="Q107" s="366"/>
      <c r="R107" s="366"/>
      <c r="S107" s="366"/>
      <c r="T107" s="366"/>
      <c r="U107" s="366"/>
      <c r="V107" s="366"/>
      <c r="W107" s="366"/>
      <c r="X107" s="366"/>
      <c r="Y107" s="366"/>
      <c r="Z107" s="366"/>
    </row>
    <row r="108" spans="11:26">
      <c r="K108" s="366"/>
      <c r="L108" s="366"/>
      <c r="M108" s="366"/>
      <c r="N108" s="366"/>
      <c r="O108" s="366"/>
      <c r="P108" s="366"/>
      <c r="Q108" s="366"/>
      <c r="R108" s="366"/>
      <c r="S108" s="366"/>
      <c r="T108" s="366"/>
      <c r="U108" s="366"/>
      <c r="V108" s="366"/>
      <c r="W108" s="366"/>
      <c r="X108" s="366"/>
      <c r="Y108" s="366"/>
      <c r="Z108" s="366"/>
    </row>
    <row r="109" spans="11:26">
      <c r="K109" s="366"/>
      <c r="L109" s="366"/>
      <c r="M109" s="366"/>
      <c r="N109" s="366"/>
      <c r="O109" s="366"/>
      <c r="P109" s="366"/>
      <c r="Q109" s="366"/>
      <c r="R109" s="366"/>
      <c r="S109" s="366"/>
      <c r="T109" s="366"/>
      <c r="U109" s="366"/>
      <c r="V109" s="366"/>
      <c r="W109" s="366"/>
      <c r="X109" s="366"/>
      <c r="Y109" s="366"/>
      <c r="Z109" s="366"/>
    </row>
    <row r="110" spans="11:26">
      <c r="K110" s="366"/>
      <c r="L110" s="366"/>
      <c r="M110" s="366"/>
      <c r="N110" s="366"/>
      <c r="O110" s="366"/>
      <c r="P110" s="366"/>
      <c r="Q110" s="366"/>
      <c r="R110" s="366"/>
      <c r="S110" s="366"/>
      <c r="T110" s="366"/>
      <c r="U110" s="366"/>
      <c r="V110" s="366"/>
      <c r="W110" s="366"/>
      <c r="X110" s="366"/>
      <c r="Y110" s="366"/>
      <c r="Z110" s="366"/>
    </row>
    <row r="111" spans="11:26">
      <c r="K111" s="366"/>
      <c r="L111" s="366"/>
      <c r="M111" s="366"/>
      <c r="N111" s="366"/>
      <c r="O111" s="366"/>
      <c r="P111" s="366"/>
      <c r="Q111" s="366"/>
      <c r="R111" s="366"/>
      <c r="S111" s="366"/>
      <c r="T111" s="366"/>
      <c r="U111" s="366"/>
      <c r="V111" s="366"/>
      <c r="W111" s="366"/>
      <c r="X111" s="366"/>
      <c r="Y111" s="366"/>
      <c r="Z111" s="366"/>
    </row>
    <row r="112" spans="11:26">
      <c r="K112" s="366"/>
      <c r="L112" s="366"/>
      <c r="M112" s="366"/>
      <c r="N112" s="366"/>
      <c r="O112" s="366"/>
      <c r="P112" s="366"/>
      <c r="Q112" s="366"/>
      <c r="R112" s="366"/>
      <c r="S112" s="366"/>
      <c r="T112" s="366"/>
      <c r="U112" s="366"/>
      <c r="V112" s="366"/>
      <c r="W112" s="366"/>
      <c r="X112" s="366"/>
      <c r="Y112" s="366"/>
      <c r="Z112" s="366"/>
    </row>
    <row r="113" spans="11:26">
      <c r="K113" s="366"/>
      <c r="L113" s="366"/>
      <c r="M113" s="366"/>
      <c r="N113" s="366"/>
      <c r="O113" s="366"/>
      <c r="P113" s="366"/>
      <c r="Q113" s="366"/>
      <c r="R113" s="366"/>
      <c r="S113" s="366"/>
      <c r="T113" s="366"/>
      <c r="U113" s="366"/>
      <c r="V113" s="366"/>
      <c r="W113" s="366"/>
      <c r="X113" s="366"/>
      <c r="Y113" s="366"/>
      <c r="Z113" s="366"/>
    </row>
    <row r="114" spans="11:26">
      <c r="K114" s="366"/>
      <c r="L114" s="366"/>
      <c r="M114" s="366"/>
      <c r="N114" s="366"/>
      <c r="O114" s="366"/>
      <c r="P114" s="366"/>
      <c r="Q114" s="366"/>
      <c r="R114" s="366"/>
      <c r="S114" s="366"/>
      <c r="T114" s="366"/>
      <c r="U114" s="366"/>
      <c r="V114" s="366"/>
      <c r="W114" s="366"/>
      <c r="X114" s="366"/>
      <c r="Y114" s="366"/>
      <c r="Z114" s="366"/>
    </row>
    <row r="115" spans="11:26">
      <c r="K115" s="366"/>
      <c r="L115" s="366"/>
      <c r="M115" s="366"/>
      <c r="N115" s="366"/>
      <c r="O115" s="366"/>
      <c r="P115" s="366"/>
      <c r="Q115" s="366"/>
      <c r="R115" s="366"/>
      <c r="S115" s="366"/>
      <c r="T115" s="366"/>
      <c r="U115" s="366"/>
      <c r="V115" s="366"/>
      <c r="W115" s="366"/>
      <c r="X115" s="366"/>
      <c r="Y115" s="366"/>
      <c r="Z115" s="366"/>
    </row>
    <row r="116" spans="11:26">
      <c r="K116" s="366"/>
      <c r="L116" s="366"/>
      <c r="M116" s="366"/>
      <c r="N116" s="366"/>
      <c r="O116" s="366"/>
      <c r="P116" s="366"/>
      <c r="Q116" s="366"/>
      <c r="R116" s="366"/>
      <c r="S116" s="366"/>
      <c r="T116" s="366"/>
      <c r="U116" s="366"/>
      <c r="V116" s="366"/>
      <c r="W116" s="366"/>
      <c r="X116" s="366"/>
      <c r="Y116" s="366"/>
      <c r="Z116" s="366"/>
    </row>
    <row r="117" spans="11:26">
      <c r="K117" s="366"/>
      <c r="L117" s="366"/>
      <c r="M117" s="366"/>
      <c r="N117" s="366"/>
      <c r="O117" s="366"/>
      <c r="P117" s="366"/>
      <c r="Q117" s="366"/>
      <c r="R117" s="366"/>
      <c r="S117" s="366"/>
      <c r="T117" s="366"/>
      <c r="U117" s="366"/>
      <c r="V117" s="366"/>
      <c r="W117" s="366"/>
      <c r="X117" s="366"/>
      <c r="Y117" s="366"/>
      <c r="Z117" s="366"/>
    </row>
    <row r="118" spans="11:26">
      <c r="K118" s="366"/>
      <c r="L118" s="366"/>
      <c r="M118" s="366"/>
      <c r="N118" s="366"/>
      <c r="O118" s="366"/>
      <c r="P118" s="366"/>
      <c r="Q118" s="366"/>
      <c r="R118" s="366"/>
      <c r="S118" s="366"/>
      <c r="T118" s="366"/>
      <c r="U118" s="366"/>
      <c r="V118" s="366"/>
      <c r="W118" s="366"/>
      <c r="X118" s="366"/>
      <c r="Y118" s="366"/>
      <c r="Z118" s="366"/>
    </row>
    <row r="119" spans="11:26">
      <c r="K119" s="366"/>
      <c r="L119" s="366"/>
      <c r="M119" s="366"/>
      <c r="N119" s="366"/>
      <c r="O119" s="366"/>
      <c r="P119" s="366"/>
      <c r="Q119" s="366"/>
      <c r="R119" s="366"/>
      <c r="S119" s="366"/>
      <c r="T119" s="366"/>
      <c r="U119" s="366"/>
      <c r="V119" s="366"/>
      <c r="W119" s="366"/>
      <c r="X119" s="366"/>
      <c r="Y119" s="366"/>
      <c r="Z119" s="366"/>
    </row>
    <row r="120" spans="11:26">
      <c r="K120" s="366"/>
      <c r="L120" s="366"/>
      <c r="M120" s="366"/>
      <c r="N120" s="366"/>
      <c r="O120" s="366"/>
      <c r="P120" s="366"/>
      <c r="Q120" s="366"/>
      <c r="R120" s="366"/>
      <c r="S120" s="366"/>
      <c r="T120" s="366"/>
      <c r="U120" s="366"/>
      <c r="V120" s="366"/>
      <c r="W120" s="366"/>
      <c r="X120" s="366"/>
      <c r="Y120" s="366"/>
      <c r="Z120" s="366"/>
    </row>
    <row r="121" spans="11:26">
      <c r="K121" s="366"/>
      <c r="L121" s="366"/>
      <c r="M121" s="366"/>
      <c r="N121" s="366"/>
      <c r="O121" s="366"/>
      <c r="P121" s="366"/>
      <c r="Q121" s="366"/>
      <c r="R121" s="366"/>
      <c r="S121" s="366"/>
      <c r="T121" s="366"/>
      <c r="U121" s="366"/>
      <c r="V121" s="366"/>
      <c r="W121" s="366"/>
      <c r="X121" s="366"/>
      <c r="Y121" s="366"/>
      <c r="Z121" s="366"/>
    </row>
    <row r="122" spans="11:26">
      <c r="K122" s="366"/>
      <c r="L122" s="366"/>
      <c r="M122" s="366"/>
      <c r="N122" s="366"/>
      <c r="O122" s="366"/>
      <c r="P122" s="366"/>
      <c r="Q122" s="366"/>
      <c r="R122" s="366"/>
      <c r="S122" s="366"/>
      <c r="T122" s="366"/>
      <c r="U122" s="366"/>
      <c r="V122" s="366"/>
      <c r="W122" s="366"/>
      <c r="X122" s="366"/>
      <c r="Y122" s="366"/>
      <c r="Z122" s="366"/>
    </row>
    <row r="123" spans="11:26">
      <c r="K123" s="366"/>
      <c r="L123" s="366"/>
      <c r="M123" s="366"/>
      <c r="N123" s="366"/>
      <c r="O123" s="366"/>
      <c r="P123" s="366"/>
      <c r="Q123" s="366"/>
      <c r="R123" s="366"/>
      <c r="S123" s="366"/>
      <c r="T123" s="366"/>
      <c r="U123" s="366"/>
      <c r="V123" s="366"/>
      <c r="W123" s="366"/>
      <c r="X123" s="366"/>
      <c r="Y123" s="366"/>
      <c r="Z123" s="366"/>
    </row>
    <row r="124" spans="11:26">
      <c r="K124" s="366"/>
      <c r="L124" s="366"/>
      <c r="M124" s="366"/>
      <c r="N124" s="366"/>
      <c r="O124" s="366"/>
      <c r="P124" s="366"/>
      <c r="Q124" s="366"/>
      <c r="R124" s="366"/>
      <c r="S124" s="366"/>
      <c r="T124" s="366"/>
      <c r="U124" s="366"/>
      <c r="V124" s="366"/>
      <c r="W124" s="366"/>
      <c r="X124" s="366"/>
      <c r="Y124" s="366"/>
      <c r="Z124" s="366"/>
    </row>
    <row r="125" spans="11:26">
      <c r="K125" s="366"/>
      <c r="L125" s="366"/>
      <c r="M125" s="366"/>
      <c r="N125" s="366"/>
      <c r="O125" s="366"/>
      <c r="P125" s="366"/>
      <c r="Q125" s="366"/>
      <c r="R125" s="366"/>
      <c r="S125" s="366"/>
      <c r="T125" s="366"/>
      <c r="U125" s="366"/>
      <c r="V125" s="366"/>
      <c r="W125" s="366"/>
      <c r="X125" s="366"/>
      <c r="Y125" s="366"/>
      <c r="Z125" s="366"/>
    </row>
    <row r="126" spans="11:26">
      <c r="K126" s="366"/>
      <c r="L126" s="366"/>
      <c r="M126" s="366"/>
      <c r="N126" s="366"/>
      <c r="O126" s="366"/>
      <c r="P126" s="366"/>
      <c r="Q126" s="366"/>
      <c r="R126" s="366"/>
      <c r="S126" s="366"/>
      <c r="T126" s="366"/>
      <c r="U126" s="366"/>
      <c r="V126" s="366"/>
      <c r="W126" s="366"/>
      <c r="X126" s="366"/>
      <c r="Y126" s="366"/>
      <c r="Z126" s="366"/>
    </row>
    <row r="127" spans="11:26">
      <c r="K127" s="366"/>
      <c r="L127" s="366"/>
      <c r="M127" s="366"/>
      <c r="N127" s="366"/>
      <c r="O127" s="366"/>
      <c r="P127" s="366"/>
      <c r="Q127" s="366"/>
      <c r="R127" s="366"/>
      <c r="S127" s="366"/>
      <c r="T127" s="366"/>
      <c r="U127" s="366"/>
      <c r="V127" s="366"/>
      <c r="W127" s="366"/>
      <c r="X127" s="366"/>
      <c r="Y127" s="366"/>
      <c r="Z127" s="366"/>
    </row>
    <row r="128" spans="11:26">
      <c r="K128" s="366"/>
      <c r="L128" s="366"/>
      <c r="M128" s="366"/>
      <c r="N128" s="366"/>
      <c r="O128" s="366"/>
      <c r="P128" s="366"/>
      <c r="Q128" s="366"/>
      <c r="R128" s="366"/>
      <c r="S128" s="366"/>
      <c r="T128" s="366"/>
      <c r="U128" s="366"/>
      <c r="V128" s="366"/>
      <c r="W128" s="366"/>
      <c r="X128" s="366"/>
      <c r="Y128" s="366"/>
      <c r="Z128" s="366"/>
    </row>
    <row r="129" spans="11:26">
      <c r="K129" s="366"/>
      <c r="L129" s="366"/>
      <c r="M129" s="366"/>
      <c r="N129" s="366"/>
      <c r="O129" s="366"/>
      <c r="P129" s="366"/>
      <c r="Q129" s="366"/>
      <c r="R129" s="366"/>
      <c r="S129" s="366"/>
      <c r="T129" s="366"/>
      <c r="U129" s="366"/>
      <c r="V129" s="366"/>
      <c r="W129" s="366"/>
      <c r="X129" s="366"/>
      <c r="Y129" s="366"/>
      <c r="Z129" s="366"/>
    </row>
    <row r="130" spans="11:26">
      <c r="K130" s="366"/>
      <c r="L130" s="366"/>
      <c r="M130" s="366"/>
      <c r="N130" s="366"/>
      <c r="O130" s="366"/>
      <c r="P130" s="366"/>
      <c r="Q130" s="366"/>
      <c r="R130" s="366"/>
      <c r="S130" s="366"/>
      <c r="T130" s="366"/>
      <c r="U130" s="366"/>
      <c r="V130" s="366"/>
      <c r="W130" s="366"/>
      <c r="X130" s="366"/>
      <c r="Y130" s="366"/>
      <c r="Z130" s="366"/>
    </row>
    <row r="131" spans="11:26">
      <c r="K131" s="366"/>
      <c r="L131" s="366"/>
      <c r="M131" s="366"/>
      <c r="N131" s="366"/>
      <c r="O131" s="366"/>
      <c r="P131" s="366"/>
      <c r="Q131" s="366"/>
      <c r="R131" s="366"/>
      <c r="S131" s="366"/>
      <c r="T131" s="366"/>
      <c r="U131" s="366"/>
      <c r="V131" s="366"/>
      <c r="W131" s="366"/>
      <c r="X131" s="366"/>
      <c r="Y131" s="366"/>
      <c r="Z131" s="366"/>
    </row>
    <row r="132" spans="11:26">
      <c r="K132" s="366"/>
      <c r="L132" s="366"/>
      <c r="M132" s="366"/>
      <c r="N132" s="366"/>
      <c r="O132" s="366"/>
      <c r="P132" s="366"/>
      <c r="Q132" s="366"/>
      <c r="R132" s="366"/>
      <c r="S132" s="366"/>
      <c r="T132" s="366"/>
      <c r="U132" s="366"/>
      <c r="V132" s="366"/>
      <c r="W132" s="366"/>
      <c r="X132" s="366"/>
      <c r="Y132" s="366"/>
      <c r="Z132" s="366"/>
    </row>
    <row r="133" spans="11:26">
      <c r="K133" s="366"/>
      <c r="L133" s="366"/>
      <c r="M133" s="366"/>
      <c r="N133" s="366"/>
      <c r="O133" s="366"/>
      <c r="P133" s="366"/>
      <c r="Q133" s="366"/>
      <c r="R133" s="366"/>
      <c r="S133" s="366"/>
      <c r="T133" s="366"/>
      <c r="U133" s="366"/>
      <c r="V133" s="366"/>
      <c r="W133" s="366"/>
      <c r="X133" s="366"/>
      <c r="Y133" s="366"/>
      <c r="Z133" s="366"/>
    </row>
    <row r="134" spans="11:26">
      <c r="K134" s="366"/>
      <c r="L134" s="366"/>
      <c r="M134" s="366"/>
      <c r="N134" s="366"/>
      <c r="O134" s="366"/>
      <c r="P134" s="366"/>
      <c r="Q134" s="366"/>
      <c r="R134" s="366"/>
      <c r="S134" s="366"/>
      <c r="T134" s="366"/>
      <c r="U134" s="366"/>
      <c r="V134" s="366"/>
      <c r="W134" s="366"/>
      <c r="X134" s="366"/>
      <c r="Y134" s="366"/>
      <c r="Z134" s="366"/>
    </row>
    <row r="135" spans="11:26">
      <c r="K135" s="366"/>
      <c r="L135" s="366"/>
      <c r="M135" s="366"/>
      <c r="N135" s="366"/>
      <c r="O135" s="366"/>
      <c r="P135" s="366"/>
      <c r="Q135" s="366"/>
      <c r="R135" s="366"/>
      <c r="S135" s="366"/>
      <c r="T135" s="366"/>
      <c r="U135" s="366"/>
      <c r="V135" s="366"/>
      <c r="W135" s="366"/>
      <c r="X135" s="366"/>
      <c r="Y135" s="366"/>
      <c r="Z135" s="366"/>
    </row>
    <row r="136" spans="11:26">
      <c r="K136" s="366"/>
      <c r="L136" s="366"/>
      <c r="M136" s="366"/>
      <c r="N136" s="366"/>
      <c r="O136" s="366"/>
      <c r="P136" s="366"/>
      <c r="Q136" s="366"/>
      <c r="R136" s="366"/>
      <c r="S136" s="366"/>
      <c r="T136" s="366"/>
      <c r="U136" s="366"/>
      <c r="V136" s="366"/>
      <c r="W136" s="366"/>
      <c r="X136" s="366"/>
      <c r="Y136" s="366"/>
      <c r="Z136" s="366"/>
    </row>
    <row r="137" spans="11:26">
      <c r="K137" s="366"/>
      <c r="L137" s="366"/>
      <c r="M137" s="366"/>
      <c r="N137" s="366"/>
      <c r="O137" s="366"/>
      <c r="P137" s="366"/>
      <c r="Q137" s="366"/>
      <c r="R137" s="366"/>
      <c r="S137" s="366"/>
      <c r="T137" s="366"/>
      <c r="U137" s="366"/>
      <c r="V137" s="366"/>
      <c r="W137" s="366"/>
      <c r="X137" s="366"/>
      <c r="Y137" s="366"/>
      <c r="Z137" s="366"/>
    </row>
    <row r="138" spans="11:26">
      <c r="K138" s="366"/>
      <c r="L138" s="366"/>
      <c r="M138" s="366"/>
      <c r="N138" s="366"/>
      <c r="O138" s="366"/>
      <c r="P138" s="366"/>
      <c r="Q138" s="366"/>
      <c r="R138" s="366"/>
      <c r="S138" s="366"/>
      <c r="T138" s="366"/>
      <c r="U138" s="366"/>
      <c r="V138" s="366"/>
      <c r="W138" s="366"/>
      <c r="X138" s="366"/>
      <c r="Y138" s="366"/>
      <c r="Z138" s="366"/>
    </row>
    <row r="139" spans="11:26">
      <c r="K139" s="366"/>
      <c r="L139" s="366"/>
      <c r="M139" s="366"/>
      <c r="N139" s="366"/>
      <c r="O139" s="366"/>
      <c r="P139" s="366"/>
      <c r="Q139" s="366"/>
      <c r="R139" s="366"/>
      <c r="S139" s="366"/>
      <c r="T139" s="366"/>
      <c r="U139" s="366"/>
      <c r="V139" s="366"/>
      <c r="W139" s="366"/>
      <c r="X139" s="366"/>
      <c r="Y139" s="366"/>
      <c r="Z139" s="366"/>
    </row>
    <row r="140" spans="11:26">
      <c r="K140" s="366"/>
      <c r="L140" s="366"/>
      <c r="M140" s="366"/>
      <c r="N140" s="366"/>
      <c r="O140" s="366"/>
      <c r="P140" s="366"/>
      <c r="Q140" s="366"/>
      <c r="R140" s="366"/>
      <c r="S140" s="366"/>
      <c r="T140" s="366"/>
      <c r="U140" s="366"/>
      <c r="V140" s="366"/>
      <c r="W140" s="366"/>
      <c r="X140" s="366"/>
      <c r="Y140" s="366"/>
      <c r="Z140" s="366"/>
    </row>
    <row r="141" spans="11:26">
      <c r="K141" s="366"/>
      <c r="L141" s="366"/>
      <c r="M141" s="366"/>
      <c r="N141" s="366"/>
      <c r="O141" s="366"/>
      <c r="P141" s="366"/>
      <c r="Q141" s="366"/>
      <c r="R141" s="366"/>
      <c r="S141" s="366"/>
      <c r="T141" s="366"/>
      <c r="U141" s="366"/>
      <c r="V141" s="366"/>
      <c r="W141" s="366"/>
      <c r="X141" s="366"/>
      <c r="Y141" s="366"/>
      <c r="Z141" s="366"/>
    </row>
    <row r="142" spans="11:26">
      <c r="K142" s="366"/>
      <c r="L142" s="366"/>
      <c r="M142" s="366"/>
      <c r="N142" s="366"/>
      <c r="O142" s="366"/>
      <c r="P142" s="366"/>
      <c r="Q142" s="366"/>
      <c r="R142" s="366"/>
      <c r="S142" s="366"/>
      <c r="T142" s="366"/>
      <c r="U142" s="366"/>
      <c r="V142" s="366"/>
      <c r="W142" s="366"/>
      <c r="X142" s="366"/>
      <c r="Y142" s="366"/>
      <c r="Z142" s="366"/>
    </row>
    <row r="143" spans="11:26">
      <c r="K143" s="366"/>
      <c r="L143" s="366"/>
      <c r="M143" s="366"/>
      <c r="N143" s="366"/>
      <c r="O143" s="366"/>
      <c r="P143" s="366"/>
      <c r="Q143" s="366"/>
      <c r="R143" s="366"/>
      <c r="S143" s="366"/>
      <c r="T143" s="366"/>
      <c r="U143" s="366"/>
      <c r="V143" s="366"/>
      <c r="W143" s="366"/>
      <c r="X143" s="366"/>
      <c r="Y143" s="366"/>
      <c r="Z143" s="366"/>
    </row>
    <row r="144" spans="11:26">
      <c r="K144" s="366"/>
      <c r="L144" s="366"/>
      <c r="M144" s="366"/>
      <c r="N144" s="366"/>
      <c r="O144" s="366"/>
      <c r="P144" s="366"/>
      <c r="Q144" s="366"/>
      <c r="R144" s="366"/>
      <c r="S144" s="366"/>
      <c r="T144" s="366"/>
      <c r="U144" s="366"/>
      <c r="V144" s="366"/>
      <c r="W144" s="366"/>
      <c r="X144" s="366"/>
      <c r="Y144" s="366"/>
      <c r="Z144" s="366"/>
    </row>
    <row r="145" spans="11:26">
      <c r="K145" s="366"/>
      <c r="L145" s="366"/>
      <c r="M145" s="366"/>
      <c r="N145" s="366"/>
      <c r="O145" s="366"/>
      <c r="P145" s="366"/>
      <c r="Q145" s="366"/>
      <c r="R145" s="366"/>
      <c r="S145" s="366"/>
      <c r="T145" s="366"/>
      <c r="U145" s="366"/>
      <c r="V145" s="366"/>
      <c r="W145" s="366"/>
      <c r="X145" s="366"/>
      <c r="Y145" s="366"/>
      <c r="Z145" s="366"/>
    </row>
    <row r="146" spans="11:26">
      <c r="K146" s="366"/>
      <c r="L146" s="366"/>
      <c r="M146" s="366"/>
      <c r="N146" s="366"/>
      <c r="O146" s="366"/>
      <c r="P146" s="366"/>
      <c r="Q146" s="366"/>
      <c r="R146" s="366"/>
      <c r="S146" s="366"/>
      <c r="T146" s="366"/>
      <c r="U146" s="366"/>
      <c r="V146" s="366"/>
      <c r="W146" s="366"/>
      <c r="X146" s="366"/>
      <c r="Y146" s="366"/>
      <c r="Z146" s="366"/>
    </row>
    <row r="147" spans="11:26">
      <c r="K147" s="366"/>
      <c r="L147" s="366"/>
      <c r="M147" s="366"/>
      <c r="N147" s="366"/>
      <c r="O147" s="366"/>
      <c r="P147" s="366"/>
      <c r="Q147" s="366"/>
      <c r="R147" s="366"/>
      <c r="S147" s="366"/>
      <c r="T147" s="366"/>
      <c r="U147" s="366"/>
      <c r="V147" s="366"/>
      <c r="W147" s="366"/>
      <c r="X147" s="366"/>
      <c r="Y147" s="366"/>
      <c r="Z147" s="366"/>
    </row>
    <row r="148" spans="11:26">
      <c r="K148" s="366"/>
      <c r="L148" s="366"/>
      <c r="M148" s="366"/>
      <c r="N148" s="366"/>
      <c r="O148" s="366"/>
      <c r="P148" s="366"/>
      <c r="Q148" s="366"/>
      <c r="R148" s="366"/>
      <c r="S148" s="366"/>
      <c r="T148" s="366"/>
      <c r="U148" s="366"/>
      <c r="V148" s="366"/>
      <c r="W148" s="366"/>
      <c r="X148" s="366"/>
      <c r="Y148" s="366"/>
      <c r="Z148" s="366"/>
    </row>
    <row r="149" spans="11:26">
      <c r="K149" s="366"/>
      <c r="L149" s="366"/>
      <c r="M149" s="366"/>
      <c r="N149" s="366"/>
      <c r="O149" s="366"/>
      <c r="P149" s="366"/>
      <c r="Q149" s="366"/>
      <c r="R149" s="366"/>
      <c r="S149" s="366"/>
      <c r="T149" s="366"/>
      <c r="U149" s="366"/>
      <c r="V149" s="366"/>
      <c r="W149" s="366"/>
      <c r="X149" s="366"/>
      <c r="Y149" s="366"/>
      <c r="Z149" s="366"/>
    </row>
    <row r="150" spans="11:26">
      <c r="K150" s="366"/>
      <c r="L150" s="366"/>
      <c r="M150" s="366"/>
      <c r="N150" s="366"/>
      <c r="O150" s="366"/>
      <c r="P150" s="366"/>
      <c r="Q150" s="366"/>
      <c r="R150" s="366"/>
      <c r="S150" s="366"/>
      <c r="T150" s="366"/>
      <c r="U150" s="366"/>
      <c r="V150" s="366"/>
      <c r="W150" s="366"/>
      <c r="X150" s="366"/>
      <c r="Y150" s="366"/>
      <c r="Z150" s="366"/>
    </row>
    <row r="151" spans="11:26">
      <c r="K151" s="366"/>
      <c r="L151" s="366"/>
      <c r="M151" s="366"/>
      <c r="N151" s="366"/>
      <c r="O151" s="366"/>
      <c r="P151" s="366"/>
      <c r="Q151" s="366"/>
      <c r="R151" s="366"/>
      <c r="S151" s="366"/>
      <c r="T151" s="366"/>
      <c r="U151" s="366"/>
      <c r="V151" s="366"/>
      <c r="W151" s="366"/>
      <c r="X151" s="366"/>
      <c r="Y151" s="366"/>
      <c r="Z151" s="366"/>
    </row>
    <row r="152" spans="11:26">
      <c r="K152" s="366"/>
      <c r="L152" s="366"/>
      <c r="M152" s="366"/>
      <c r="N152" s="366"/>
      <c r="O152" s="366"/>
      <c r="P152" s="366"/>
      <c r="Q152" s="366"/>
      <c r="R152" s="366"/>
      <c r="S152" s="366"/>
      <c r="T152" s="366"/>
      <c r="U152" s="366"/>
      <c r="V152" s="366"/>
      <c r="W152" s="366"/>
      <c r="X152" s="366"/>
      <c r="Y152" s="366"/>
      <c r="Z152" s="366"/>
    </row>
    <row r="153" spans="11:26">
      <c r="K153" s="366"/>
      <c r="L153" s="366"/>
      <c r="M153" s="366"/>
      <c r="N153" s="366"/>
      <c r="O153" s="366"/>
      <c r="P153" s="366"/>
      <c r="Q153" s="366"/>
      <c r="R153" s="366"/>
      <c r="S153" s="366"/>
      <c r="T153" s="366"/>
      <c r="U153" s="366"/>
      <c r="V153" s="366"/>
      <c r="W153" s="366"/>
      <c r="X153" s="366"/>
      <c r="Y153" s="366"/>
      <c r="Z153" s="366"/>
    </row>
    <row r="154" spans="11:26">
      <c r="K154" s="366"/>
      <c r="L154" s="366"/>
      <c r="M154" s="366"/>
      <c r="N154" s="366"/>
      <c r="O154" s="366"/>
      <c r="P154" s="366"/>
      <c r="Q154" s="366"/>
      <c r="R154" s="366"/>
      <c r="S154" s="366"/>
      <c r="T154" s="366"/>
      <c r="U154" s="366"/>
      <c r="V154" s="366"/>
      <c r="W154" s="366"/>
      <c r="X154" s="366"/>
      <c r="Y154" s="366"/>
      <c r="Z154" s="366"/>
    </row>
    <row r="155" spans="11:26">
      <c r="K155" s="366"/>
      <c r="L155" s="366"/>
      <c r="M155" s="366"/>
      <c r="N155" s="366"/>
      <c r="O155" s="366"/>
      <c r="P155" s="366"/>
      <c r="Q155" s="366"/>
      <c r="R155" s="366"/>
      <c r="S155" s="366"/>
      <c r="T155" s="366"/>
      <c r="U155" s="366"/>
      <c r="V155" s="366"/>
      <c r="W155" s="366"/>
      <c r="X155" s="366"/>
      <c r="Y155" s="366"/>
      <c r="Z155" s="366"/>
    </row>
    <row r="156" spans="11:26">
      <c r="K156" s="366"/>
      <c r="L156" s="366"/>
      <c r="M156" s="366"/>
      <c r="N156" s="366"/>
      <c r="O156" s="366"/>
      <c r="P156" s="366"/>
      <c r="Q156" s="366"/>
      <c r="R156" s="366"/>
      <c r="S156" s="366"/>
      <c r="T156" s="366"/>
      <c r="U156" s="366"/>
      <c r="V156" s="366"/>
      <c r="W156" s="366"/>
      <c r="X156" s="366"/>
      <c r="Y156" s="366"/>
      <c r="Z156" s="366"/>
    </row>
    <row r="157" spans="11:26">
      <c r="K157" s="366"/>
      <c r="L157" s="366"/>
      <c r="M157" s="366"/>
      <c r="N157" s="366"/>
      <c r="O157" s="366"/>
      <c r="P157" s="366"/>
      <c r="Q157" s="366"/>
      <c r="R157" s="366"/>
      <c r="S157" s="366"/>
      <c r="T157" s="366"/>
      <c r="U157" s="366"/>
      <c r="V157" s="366"/>
      <c r="W157" s="366"/>
      <c r="X157" s="366"/>
      <c r="Y157" s="366"/>
      <c r="Z157" s="366"/>
    </row>
    <row r="158" spans="11:26">
      <c r="K158" s="366"/>
      <c r="L158" s="366"/>
      <c r="M158" s="366"/>
      <c r="N158" s="366"/>
      <c r="O158" s="366"/>
      <c r="P158" s="366"/>
      <c r="Q158" s="366"/>
      <c r="R158" s="366"/>
      <c r="S158" s="366"/>
      <c r="T158" s="366"/>
      <c r="U158" s="366"/>
      <c r="V158" s="366"/>
      <c r="W158" s="366"/>
      <c r="X158" s="366"/>
      <c r="Y158" s="366"/>
      <c r="Z158" s="366"/>
    </row>
    <row r="159" spans="11:26">
      <c r="K159" s="366"/>
      <c r="L159" s="366"/>
      <c r="M159" s="366"/>
      <c r="N159" s="366"/>
      <c r="O159" s="366"/>
      <c r="P159" s="366"/>
      <c r="Q159" s="366"/>
      <c r="R159" s="366"/>
      <c r="S159" s="366"/>
      <c r="T159" s="366"/>
      <c r="U159" s="366"/>
      <c r="V159" s="366"/>
      <c r="W159" s="366"/>
      <c r="X159" s="366"/>
      <c r="Y159" s="366"/>
      <c r="Z159" s="366"/>
    </row>
    <row r="160" spans="11:26">
      <c r="K160" s="366"/>
      <c r="L160" s="366"/>
      <c r="M160" s="366"/>
      <c r="N160" s="366"/>
      <c r="O160" s="366"/>
      <c r="P160" s="366"/>
      <c r="Q160" s="366"/>
      <c r="R160" s="366"/>
      <c r="S160" s="366"/>
      <c r="T160" s="366"/>
      <c r="U160" s="366"/>
      <c r="V160" s="366"/>
      <c r="W160" s="366"/>
      <c r="X160" s="366"/>
      <c r="Y160" s="366"/>
      <c r="Z160" s="366"/>
    </row>
    <row r="161" spans="11:26">
      <c r="K161" s="366"/>
      <c r="L161" s="366"/>
      <c r="M161" s="366"/>
      <c r="N161" s="366"/>
      <c r="O161" s="366"/>
      <c r="P161" s="366"/>
      <c r="Q161" s="366"/>
      <c r="R161" s="366"/>
      <c r="S161" s="366"/>
      <c r="T161" s="366"/>
      <c r="U161" s="366"/>
      <c r="V161" s="366"/>
      <c r="W161" s="366"/>
      <c r="X161" s="366"/>
      <c r="Y161" s="366"/>
      <c r="Z161" s="366"/>
    </row>
    <row r="162" spans="11:26">
      <c r="K162" s="366"/>
      <c r="L162" s="366"/>
      <c r="M162" s="366"/>
      <c r="N162" s="366"/>
      <c r="O162" s="366"/>
      <c r="P162" s="366"/>
      <c r="Q162" s="366"/>
      <c r="R162" s="366"/>
      <c r="S162" s="366"/>
      <c r="T162" s="366"/>
      <c r="U162" s="366"/>
      <c r="V162" s="366"/>
      <c r="W162" s="366"/>
      <c r="X162" s="366"/>
      <c r="Y162" s="366"/>
      <c r="Z162" s="366"/>
    </row>
    <row r="163" spans="11:26">
      <c r="K163" s="366"/>
      <c r="L163" s="366"/>
      <c r="M163" s="366"/>
      <c r="N163" s="366"/>
      <c r="O163" s="366"/>
      <c r="P163" s="366"/>
      <c r="Q163" s="366"/>
      <c r="R163" s="366"/>
      <c r="S163" s="366"/>
      <c r="T163" s="366"/>
      <c r="U163" s="366"/>
      <c r="V163" s="366"/>
      <c r="W163" s="366"/>
      <c r="X163" s="366"/>
      <c r="Y163" s="366"/>
      <c r="Z163" s="366"/>
    </row>
    <row r="164" spans="11:26">
      <c r="K164" s="366"/>
      <c r="L164" s="366"/>
      <c r="M164" s="366"/>
      <c r="N164" s="366"/>
      <c r="O164" s="366"/>
      <c r="P164" s="366"/>
      <c r="Q164" s="366"/>
      <c r="R164" s="366"/>
      <c r="S164" s="366"/>
      <c r="T164" s="366"/>
      <c r="U164" s="366"/>
      <c r="V164" s="366"/>
      <c r="W164" s="366"/>
      <c r="X164" s="366"/>
      <c r="Y164" s="366"/>
      <c r="Z164" s="366"/>
    </row>
    <row r="165" spans="11:26">
      <c r="K165" s="366"/>
      <c r="L165" s="366"/>
      <c r="M165" s="366"/>
      <c r="N165" s="366"/>
      <c r="O165" s="366"/>
      <c r="P165" s="366"/>
      <c r="Q165" s="366"/>
      <c r="R165" s="366"/>
      <c r="S165" s="366"/>
      <c r="T165" s="366"/>
      <c r="U165" s="366"/>
      <c r="V165" s="366"/>
      <c r="W165" s="366"/>
      <c r="X165" s="366"/>
      <c r="Y165" s="366"/>
      <c r="Z165" s="366"/>
    </row>
    <row r="166" spans="11:26">
      <c r="K166" s="366"/>
      <c r="L166" s="366"/>
      <c r="M166" s="366"/>
      <c r="N166" s="366"/>
      <c r="O166" s="366"/>
      <c r="P166" s="366"/>
      <c r="Q166" s="366"/>
      <c r="R166" s="366"/>
      <c r="S166" s="366"/>
      <c r="T166" s="366"/>
      <c r="U166" s="366"/>
      <c r="V166" s="366"/>
      <c r="W166" s="366"/>
      <c r="X166" s="366"/>
      <c r="Y166" s="366"/>
      <c r="Z166" s="366"/>
    </row>
    <row r="167" spans="11:26">
      <c r="K167" s="366"/>
      <c r="L167" s="366"/>
      <c r="M167" s="366"/>
      <c r="N167" s="366"/>
      <c r="O167" s="366"/>
      <c r="P167" s="366"/>
      <c r="Q167" s="366"/>
      <c r="R167" s="366"/>
      <c r="S167" s="366"/>
      <c r="T167" s="366"/>
      <c r="U167" s="366"/>
      <c r="V167" s="366"/>
      <c r="W167" s="366"/>
      <c r="X167" s="366"/>
      <c r="Y167" s="366"/>
      <c r="Z167" s="366"/>
    </row>
    <row r="168" spans="11:26">
      <c r="K168" s="366"/>
      <c r="L168" s="366"/>
      <c r="M168" s="366"/>
      <c r="N168" s="366"/>
      <c r="O168" s="366"/>
      <c r="P168" s="366"/>
      <c r="Q168" s="366"/>
      <c r="R168" s="366"/>
      <c r="S168" s="366"/>
      <c r="T168" s="366"/>
      <c r="U168" s="366"/>
      <c r="V168" s="366"/>
      <c r="W168" s="366"/>
      <c r="X168" s="366"/>
      <c r="Y168" s="366"/>
      <c r="Z168" s="366"/>
    </row>
    <row r="169" spans="11:26">
      <c r="K169" s="366"/>
      <c r="L169" s="366"/>
      <c r="M169" s="366"/>
      <c r="N169" s="366"/>
      <c r="O169" s="366"/>
      <c r="P169" s="366"/>
      <c r="Q169" s="366"/>
      <c r="R169" s="366"/>
      <c r="S169" s="366"/>
      <c r="T169" s="366"/>
      <c r="U169" s="366"/>
      <c r="V169" s="366"/>
      <c r="W169" s="366"/>
      <c r="X169" s="366"/>
      <c r="Y169" s="366"/>
      <c r="Z169" s="366"/>
    </row>
    <row r="170" spans="11:26">
      <c r="K170" s="366"/>
      <c r="L170" s="366"/>
      <c r="M170" s="366"/>
      <c r="N170" s="366"/>
      <c r="O170" s="366"/>
      <c r="P170" s="366"/>
      <c r="Q170" s="366"/>
      <c r="R170" s="366"/>
      <c r="S170" s="366"/>
      <c r="T170" s="366"/>
      <c r="U170" s="366"/>
      <c r="V170" s="366"/>
      <c r="W170" s="366"/>
      <c r="X170" s="366"/>
      <c r="Y170" s="366"/>
      <c r="Z170" s="366"/>
    </row>
    <row r="171" spans="11:26">
      <c r="K171" s="366"/>
      <c r="L171" s="366"/>
      <c r="M171" s="366"/>
      <c r="N171" s="366"/>
      <c r="O171" s="366"/>
      <c r="P171" s="366"/>
      <c r="Q171" s="366"/>
      <c r="R171" s="366"/>
      <c r="S171" s="366"/>
      <c r="T171" s="366"/>
      <c r="U171" s="366"/>
      <c r="V171" s="366"/>
      <c r="W171" s="366"/>
      <c r="X171" s="366"/>
      <c r="Y171" s="366"/>
      <c r="Z171" s="366"/>
    </row>
    <row r="172" spans="11:26">
      <c r="K172" s="366"/>
      <c r="L172" s="366"/>
      <c r="M172" s="366"/>
      <c r="N172" s="366"/>
      <c r="O172" s="366"/>
      <c r="P172" s="366"/>
      <c r="Q172" s="366"/>
      <c r="R172" s="366"/>
      <c r="S172" s="366"/>
      <c r="T172" s="366"/>
      <c r="U172" s="366"/>
      <c r="V172" s="366"/>
      <c r="W172" s="366"/>
      <c r="X172" s="366"/>
      <c r="Y172" s="366"/>
      <c r="Z172" s="366"/>
    </row>
    <row r="173" spans="11:26">
      <c r="K173" s="366"/>
      <c r="L173" s="366"/>
      <c r="M173" s="366"/>
      <c r="N173" s="366"/>
      <c r="O173" s="366"/>
      <c r="P173" s="366"/>
      <c r="Q173" s="366"/>
      <c r="R173" s="366"/>
      <c r="S173" s="366"/>
      <c r="T173" s="366"/>
      <c r="U173" s="366"/>
      <c r="V173" s="366"/>
      <c r="W173" s="366"/>
      <c r="X173" s="366"/>
      <c r="Y173" s="366"/>
      <c r="Z173" s="366"/>
    </row>
    <row r="174" spans="11:26">
      <c r="K174" s="366"/>
      <c r="L174" s="366"/>
      <c r="M174" s="366"/>
      <c r="N174" s="366"/>
      <c r="O174" s="366"/>
      <c r="P174" s="366"/>
      <c r="Q174" s="366"/>
      <c r="R174" s="366"/>
      <c r="S174" s="366"/>
      <c r="T174" s="366"/>
      <c r="U174" s="366"/>
      <c r="V174" s="366"/>
      <c r="W174" s="366"/>
      <c r="X174" s="366"/>
      <c r="Y174" s="366"/>
      <c r="Z174" s="366"/>
    </row>
    <row r="175" spans="11:26">
      <c r="K175" s="366"/>
      <c r="L175" s="366"/>
      <c r="M175" s="366"/>
      <c r="N175" s="366"/>
      <c r="O175" s="366"/>
      <c r="P175" s="366"/>
      <c r="Q175" s="366"/>
      <c r="R175" s="366"/>
      <c r="S175" s="366"/>
      <c r="T175" s="366"/>
      <c r="U175" s="366"/>
      <c r="V175" s="366"/>
      <c r="W175" s="366"/>
      <c r="X175" s="366"/>
      <c r="Y175" s="366"/>
      <c r="Z175" s="366"/>
    </row>
    <row r="176" spans="11:26">
      <c r="K176" s="366"/>
      <c r="L176" s="366"/>
      <c r="M176" s="366"/>
      <c r="N176" s="366"/>
      <c r="O176" s="366"/>
      <c r="P176" s="366"/>
      <c r="Q176" s="366"/>
      <c r="R176" s="366"/>
      <c r="S176" s="366"/>
      <c r="T176" s="366"/>
      <c r="U176" s="366"/>
      <c r="V176" s="366"/>
      <c r="W176" s="366"/>
      <c r="X176" s="366"/>
      <c r="Y176" s="366"/>
      <c r="Z176" s="366"/>
    </row>
    <row r="177" spans="11:26">
      <c r="K177" s="366"/>
      <c r="L177" s="366"/>
      <c r="M177" s="366"/>
      <c r="N177" s="366"/>
      <c r="O177" s="366"/>
      <c r="P177" s="366"/>
      <c r="Q177" s="366"/>
      <c r="R177" s="366"/>
      <c r="S177" s="366"/>
      <c r="T177" s="366"/>
      <c r="U177" s="366"/>
      <c r="V177" s="366"/>
      <c r="W177" s="366"/>
      <c r="X177" s="366"/>
      <c r="Y177" s="366"/>
      <c r="Z177" s="366"/>
    </row>
    <row r="178" spans="11:26">
      <c r="K178" s="366"/>
      <c r="L178" s="366"/>
      <c r="M178" s="366"/>
      <c r="N178" s="366"/>
      <c r="O178" s="366"/>
      <c r="P178" s="366"/>
      <c r="Q178" s="366"/>
      <c r="R178" s="366"/>
      <c r="S178" s="366"/>
      <c r="T178" s="366"/>
      <c r="U178" s="366"/>
      <c r="V178" s="366"/>
      <c r="W178" s="366"/>
      <c r="X178" s="366"/>
      <c r="Y178" s="366"/>
      <c r="Z178" s="366"/>
    </row>
    <row r="179" spans="11:26">
      <c r="K179" s="366"/>
      <c r="L179" s="366"/>
      <c r="M179" s="366"/>
      <c r="N179" s="366"/>
      <c r="O179" s="366"/>
      <c r="P179" s="366"/>
      <c r="Q179" s="366"/>
      <c r="R179" s="366"/>
      <c r="S179" s="366"/>
      <c r="T179" s="366"/>
      <c r="U179" s="366"/>
      <c r="V179" s="366"/>
      <c r="W179" s="366"/>
      <c r="X179" s="366"/>
      <c r="Y179" s="366"/>
      <c r="Z179" s="366"/>
    </row>
    <row r="180" spans="11:26">
      <c r="K180" s="366"/>
      <c r="L180" s="366"/>
      <c r="M180" s="366"/>
      <c r="N180" s="366"/>
      <c r="O180" s="366"/>
      <c r="P180" s="366"/>
      <c r="Q180" s="366"/>
      <c r="R180" s="366"/>
      <c r="S180" s="366"/>
      <c r="T180" s="366"/>
      <c r="U180" s="366"/>
      <c r="V180" s="366"/>
      <c r="W180" s="366"/>
      <c r="X180" s="366"/>
      <c r="Y180" s="366"/>
      <c r="Z180" s="366"/>
    </row>
    <row r="181" spans="11:26">
      <c r="K181" s="366"/>
      <c r="L181" s="366"/>
      <c r="M181" s="366"/>
      <c r="N181" s="366"/>
      <c r="O181" s="366"/>
      <c r="P181" s="366"/>
      <c r="Q181" s="366"/>
      <c r="R181" s="366"/>
      <c r="S181" s="366"/>
      <c r="T181" s="366"/>
      <c r="U181" s="366"/>
      <c r="V181" s="366"/>
      <c r="W181" s="366"/>
      <c r="X181" s="366"/>
      <c r="Y181" s="366"/>
      <c r="Z181" s="366"/>
    </row>
    <row r="182" spans="11:26">
      <c r="K182" s="366"/>
      <c r="L182" s="366"/>
      <c r="M182" s="366"/>
      <c r="N182" s="366"/>
      <c r="O182" s="366"/>
      <c r="P182" s="366"/>
      <c r="Q182" s="366"/>
      <c r="R182" s="366"/>
      <c r="S182" s="366"/>
      <c r="T182" s="366"/>
      <c r="U182" s="366"/>
      <c r="V182" s="366"/>
      <c r="W182" s="366"/>
      <c r="X182" s="366"/>
      <c r="Y182" s="366"/>
      <c r="Z182" s="366"/>
    </row>
    <row r="183" spans="11:26">
      <c r="K183" s="366"/>
      <c r="L183" s="366"/>
      <c r="M183" s="366"/>
      <c r="N183" s="366"/>
      <c r="O183" s="366"/>
      <c r="P183" s="366"/>
      <c r="Q183" s="366"/>
      <c r="R183" s="366"/>
      <c r="S183" s="366"/>
      <c r="T183" s="366"/>
      <c r="U183" s="366"/>
      <c r="V183" s="366"/>
      <c r="W183" s="366"/>
      <c r="X183" s="366"/>
      <c r="Y183" s="366"/>
      <c r="Z183" s="366"/>
    </row>
    <row r="184" spans="11:26">
      <c r="K184" s="366"/>
      <c r="L184" s="366"/>
      <c r="M184" s="366"/>
      <c r="N184" s="366"/>
      <c r="O184" s="366"/>
      <c r="P184" s="366"/>
      <c r="Q184" s="366"/>
      <c r="R184" s="366"/>
      <c r="S184" s="366"/>
      <c r="T184" s="366"/>
      <c r="U184" s="366"/>
      <c r="V184" s="366"/>
      <c r="W184" s="366"/>
      <c r="X184" s="366"/>
      <c r="Y184" s="366"/>
      <c r="Z184" s="366"/>
    </row>
    <row r="185" spans="11:26">
      <c r="K185" s="366"/>
      <c r="L185" s="366"/>
      <c r="M185" s="366"/>
      <c r="N185" s="366"/>
      <c r="O185" s="366"/>
      <c r="P185" s="366"/>
      <c r="Q185" s="366"/>
      <c r="R185" s="366"/>
      <c r="S185" s="366"/>
      <c r="T185" s="366"/>
      <c r="U185" s="366"/>
      <c r="V185" s="366"/>
      <c r="W185" s="366"/>
      <c r="X185" s="366"/>
      <c r="Y185" s="366"/>
      <c r="Z185" s="366"/>
    </row>
    <row r="186" spans="11:26">
      <c r="K186" s="366"/>
      <c r="L186" s="366"/>
      <c r="M186" s="366"/>
      <c r="N186" s="366"/>
      <c r="O186" s="366"/>
      <c r="P186" s="366"/>
      <c r="Q186" s="366"/>
      <c r="R186" s="366"/>
      <c r="S186" s="366"/>
      <c r="T186" s="366"/>
      <c r="U186" s="366"/>
      <c r="V186" s="366"/>
      <c r="W186" s="366"/>
      <c r="X186" s="366"/>
      <c r="Y186" s="366"/>
      <c r="Z186" s="366"/>
    </row>
    <row r="187" spans="11:26">
      <c r="K187" s="366"/>
      <c r="L187" s="366"/>
      <c r="M187" s="366"/>
      <c r="N187" s="366"/>
      <c r="O187" s="366"/>
      <c r="P187" s="366"/>
      <c r="Q187" s="366"/>
      <c r="R187" s="366"/>
      <c r="S187" s="366"/>
      <c r="T187" s="366"/>
      <c r="U187" s="366"/>
      <c r="V187" s="366"/>
      <c r="W187" s="366"/>
      <c r="X187" s="366"/>
      <c r="Y187" s="366"/>
      <c r="Z187" s="366"/>
    </row>
    <row r="188" spans="11:26">
      <c r="K188" s="366"/>
      <c r="L188" s="366"/>
      <c r="M188" s="366"/>
      <c r="N188" s="366"/>
      <c r="O188" s="366"/>
      <c r="P188" s="366"/>
      <c r="Q188" s="366"/>
      <c r="R188" s="366"/>
      <c r="S188" s="366"/>
      <c r="T188" s="366"/>
      <c r="U188" s="366"/>
      <c r="V188" s="366"/>
      <c r="W188" s="366"/>
      <c r="X188" s="366"/>
      <c r="Y188" s="366"/>
      <c r="Z188" s="366"/>
    </row>
    <row r="189" spans="11:26">
      <c r="K189" s="366"/>
      <c r="L189" s="366"/>
      <c r="M189" s="366"/>
      <c r="N189" s="366"/>
      <c r="O189" s="366"/>
      <c r="P189" s="366"/>
      <c r="Q189" s="366"/>
      <c r="R189" s="366"/>
      <c r="S189" s="366"/>
      <c r="T189" s="366"/>
      <c r="U189" s="366"/>
      <c r="V189" s="366"/>
      <c r="W189" s="366"/>
      <c r="X189" s="366"/>
      <c r="Y189" s="366"/>
      <c r="Z189" s="366"/>
    </row>
    <row r="190" spans="11:26">
      <c r="K190" s="366"/>
      <c r="L190" s="366"/>
      <c r="M190" s="366"/>
      <c r="N190" s="366"/>
      <c r="O190" s="366"/>
      <c r="P190" s="366"/>
      <c r="Q190" s="366"/>
      <c r="R190" s="366"/>
      <c r="S190" s="366"/>
      <c r="T190" s="366"/>
      <c r="U190" s="366"/>
      <c r="V190" s="366"/>
      <c r="W190" s="366"/>
      <c r="X190" s="366"/>
      <c r="Y190" s="366"/>
      <c r="Z190" s="366"/>
    </row>
    <row r="191" spans="11:26">
      <c r="K191" s="366"/>
      <c r="L191" s="366"/>
      <c r="M191" s="366"/>
      <c r="N191" s="366"/>
      <c r="O191" s="366"/>
      <c r="P191" s="366"/>
      <c r="Q191" s="366"/>
      <c r="R191" s="366"/>
      <c r="S191" s="366"/>
      <c r="T191" s="366"/>
      <c r="U191" s="366"/>
      <c r="V191" s="366"/>
      <c r="W191" s="366"/>
      <c r="X191" s="366"/>
      <c r="Y191" s="366"/>
      <c r="Z191" s="366"/>
    </row>
    <row r="192" spans="11:26">
      <c r="K192" s="366"/>
      <c r="L192" s="366"/>
      <c r="M192" s="366"/>
      <c r="N192" s="366"/>
      <c r="O192" s="366"/>
      <c r="P192" s="366"/>
      <c r="Q192" s="366"/>
      <c r="R192" s="366"/>
      <c r="S192" s="366"/>
      <c r="T192" s="366"/>
      <c r="U192" s="366"/>
      <c r="V192" s="366"/>
      <c r="W192" s="366"/>
      <c r="X192" s="366"/>
      <c r="Y192" s="366"/>
      <c r="Z192" s="366"/>
    </row>
    <row r="193" spans="11:26">
      <c r="K193" s="366"/>
      <c r="L193" s="366"/>
      <c r="M193" s="366"/>
      <c r="N193" s="366"/>
      <c r="O193" s="366"/>
      <c r="P193" s="366"/>
      <c r="Q193" s="366"/>
      <c r="R193" s="366"/>
      <c r="S193" s="366"/>
      <c r="T193" s="366"/>
      <c r="U193" s="366"/>
      <c r="V193" s="366"/>
      <c r="W193" s="366"/>
      <c r="X193" s="366"/>
      <c r="Y193" s="366"/>
      <c r="Z193" s="366"/>
    </row>
    <row r="194" spans="11:26">
      <c r="K194" s="366"/>
      <c r="L194" s="366"/>
      <c r="M194" s="366"/>
      <c r="N194" s="366"/>
      <c r="O194" s="366"/>
      <c r="P194" s="366"/>
      <c r="Q194" s="366"/>
      <c r="R194" s="366"/>
      <c r="S194" s="366"/>
      <c r="T194" s="366"/>
      <c r="U194" s="366"/>
      <c r="V194" s="366"/>
      <c r="W194" s="366"/>
      <c r="X194" s="366"/>
      <c r="Y194" s="366"/>
      <c r="Z194" s="366"/>
    </row>
  </sheetData>
  <mergeCells count="57">
    <mergeCell ref="F18:F19"/>
    <mergeCell ref="G18:G19"/>
    <mergeCell ref="F8:F10"/>
    <mergeCell ref="G8:G10"/>
    <mergeCell ref="F11:F13"/>
    <mergeCell ref="G11:G13"/>
    <mergeCell ref="F16:F17"/>
    <mergeCell ref="C24:C25"/>
    <mergeCell ref="D24:E25"/>
    <mergeCell ref="F24:G25"/>
    <mergeCell ref="H24:I25"/>
    <mergeCell ref="J24:L25"/>
    <mergeCell ref="M24:O25"/>
    <mergeCell ref="P24:P25"/>
    <mergeCell ref="Q24:Q25"/>
    <mergeCell ref="R24:R25"/>
    <mergeCell ref="S24:S25"/>
    <mergeCell ref="T24:T25"/>
    <mergeCell ref="U24:U25"/>
    <mergeCell ref="V24:V25"/>
    <mergeCell ref="W24:W25"/>
    <mergeCell ref="X24:X25"/>
    <mergeCell ref="D26:E26"/>
    <mergeCell ref="F26:G26"/>
    <mergeCell ref="H26:I26"/>
    <mergeCell ref="J26:L26"/>
    <mergeCell ref="M26:O26"/>
    <mergeCell ref="D27:E27"/>
    <mergeCell ref="F27:G27"/>
    <mergeCell ref="H27:I27"/>
    <mergeCell ref="J27:L27"/>
    <mergeCell ref="M27:O27"/>
    <mergeCell ref="D28:E28"/>
    <mergeCell ref="F28:G28"/>
    <mergeCell ref="H28:I28"/>
    <mergeCell ref="J28:L28"/>
    <mergeCell ref="M28:O28"/>
    <mergeCell ref="D29:E29"/>
    <mergeCell ref="F29:G29"/>
    <mergeCell ref="H29:I29"/>
    <mergeCell ref="J29:L29"/>
    <mergeCell ref="M29:O29"/>
    <mergeCell ref="D30:E30"/>
    <mergeCell ref="F30:G30"/>
    <mergeCell ref="H30:I30"/>
    <mergeCell ref="J30:L30"/>
    <mergeCell ref="M30:O30"/>
    <mergeCell ref="D31:E31"/>
    <mergeCell ref="F31:G31"/>
    <mergeCell ref="H31:I31"/>
    <mergeCell ref="J31:L31"/>
    <mergeCell ref="M31:O31"/>
    <mergeCell ref="D32:E32"/>
    <mergeCell ref="F32:G32"/>
    <mergeCell ref="H32:I32"/>
    <mergeCell ref="J32:L32"/>
    <mergeCell ref="M32:O32"/>
  </mergeCells>
  <conditionalFormatting sqref="C26:P26 R26:R30">
    <cfRule type="expression" dxfId="361" priority="8">
      <formula>"""$AK$28=""""PENDING"""""""</formula>
    </cfRule>
  </conditionalFormatting>
  <conditionalFormatting sqref="H27:I32">
    <cfRule type="expression" dxfId="360" priority="7">
      <formula>"""$AK$28=""""PENDING"""""""</formula>
    </cfRule>
  </conditionalFormatting>
  <conditionalFormatting sqref="J27:L27">
    <cfRule type="expression" dxfId="359" priority="6">
      <formula>"""$AK$28=""""PENDING"""""""</formula>
    </cfRule>
  </conditionalFormatting>
  <conditionalFormatting sqref="P27">
    <cfRule type="expression" dxfId="358" priority="5">
      <formula>"""$AK$28=""""PENDING"""""""</formula>
    </cfRule>
  </conditionalFormatting>
  <conditionalFormatting sqref="P29">
    <cfRule type="expression" dxfId="357" priority="4">
      <formula>"""$AK$28=""""PENDING"""""""</formula>
    </cfRule>
  </conditionalFormatting>
  <conditionalFormatting sqref="P30">
    <cfRule type="expression" dxfId="356" priority="3">
      <formula>"""$AK$28=""""PENDING"""""""</formula>
    </cfRule>
  </conditionalFormatting>
  <conditionalFormatting sqref="U32">
    <cfRule type="cellIs" dxfId="355" priority="2" operator="equal">
      <formula>"M"</formula>
    </cfRule>
  </conditionalFormatting>
  <conditionalFormatting sqref="W26:W32">
    <cfRule type="cellIs" dxfId="354" priority="1" operator="equal">
      <formula>"N"</formula>
    </cfRule>
  </conditionalFormatting>
  <dataValidations count="2">
    <dataValidation type="list" allowBlank="1" showInputMessage="1" showErrorMessage="1" sqref="X26:X32">
      <formula1>"Closed"</formula1>
    </dataValidation>
    <dataValidation type="list" allowBlank="1" showInputMessage="1" showErrorMessage="1" sqref="P26:P32 R26:R32">
      <formula1>$A$36:$A$44</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8" tint="-0.249977111117893"/>
  </sheetPr>
  <dimension ref="A1:AF205"/>
  <sheetViews>
    <sheetView showGridLines="0" topLeftCell="J22" zoomScale="85" zoomScaleNormal="85" workbookViewId="0">
      <selection activeCell="C29" sqref="C29:D41"/>
    </sheetView>
  </sheetViews>
  <sheetFormatPr defaultRowHeight="15"/>
  <cols>
    <col min="1" max="1" width="5.28515625" customWidth="1"/>
    <col min="2" max="2" width="12.85546875" style="221" customWidth="1"/>
    <col min="3" max="3" width="14.42578125" style="223" customWidth="1"/>
    <col min="4" max="4" width="10" style="223" customWidth="1"/>
    <col min="5" max="5" width="7.7109375" style="223" customWidth="1"/>
    <col min="6" max="6" width="7.7109375" customWidth="1"/>
    <col min="8" max="8" width="10.42578125" customWidth="1"/>
    <col min="9" max="9" width="11" customWidth="1"/>
    <col min="10" max="10" width="10.140625" customWidth="1"/>
    <col min="14" max="14" width="4.7109375" customWidth="1"/>
    <col min="17" max="17" width="26.140625" customWidth="1"/>
    <col min="18" max="18" width="20.7109375" customWidth="1"/>
    <col min="19" max="21" width="11.7109375" customWidth="1"/>
    <col min="22" max="22" width="28.42578125" customWidth="1"/>
    <col min="23" max="23" width="21" style="108" customWidth="1"/>
    <col min="24" max="26" width="12.85546875" style="108" customWidth="1"/>
    <col min="27" max="27" width="17.7109375" bestFit="1" customWidth="1"/>
    <col min="28" max="28" width="10.28515625" bestFit="1" customWidth="1"/>
    <col min="29" max="29" width="86.7109375" customWidth="1"/>
    <col min="30" max="30" width="32.140625" bestFit="1" customWidth="1"/>
  </cols>
  <sheetData>
    <row r="1" spans="1:28" ht="15.75" thickBot="1"/>
    <row r="2" spans="1:28" ht="16.5" thickBot="1">
      <c r="A2" s="543" t="s">
        <v>97</v>
      </c>
      <c r="B2" s="544"/>
      <c r="C2" s="544"/>
      <c r="D2" s="544"/>
      <c r="E2" s="544"/>
      <c r="F2" s="544"/>
      <c r="G2" s="544"/>
      <c r="H2" s="544"/>
      <c r="I2" s="544"/>
      <c r="J2" s="544"/>
      <c r="K2" s="544"/>
      <c r="L2" s="544"/>
      <c r="M2" s="544"/>
      <c r="N2" s="544"/>
      <c r="O2" s="545"/>
    </row>
    <row r="3" spans="1:28" ht="15.75" thickBot="1">
      <c r="A3" s="24"/>
      <c r="B3" s="550" t="s">
        <v>102</v>
      </c>
      <c r="C3" s="551"/>
      <c r="D3" s="286">
        <v>43753</v>
      </c>
      <c r="E3" s="287"/>
      <c r="F3" s="25"/>
      <c r="G3" s="25"/>
      <c r="H3" s="25"/>
      <c r="I3" s="25"/>
      <c r="J3" s="25"/>
      <c r="K3" s="25"/>
      <c r="L3" s="25"/>
      <c r="M3" s="25"/>
      <c r="N3" s="25"/>
      <c r="O3" s="30"/>
      <c r="R3" s="19"/>
      <c r="S3" s="19"/>
      <c r="T3" s="19"/>
      <c r="U3" s="31"/>
      <c r="V3" s="31"/>
      <c r="W3" s="109"/>
      <c r="X3" s="109"/>
      <c r="Y3" s="109"/>
      <c r="Z3" s="109"/>
      <c r="AA3" s="31"/>
      <c r="AB3" s="31"/>
    </row>
    <row r="4" spans="1:28">
      <c r="A4" s="241"/>
      <c r="B4" s="280"/>
      <c r="C4" s="287"/>
      <c r="D4" s="287"/>
      <c r="E4" s="287"/>
      <c r="F4" s="237"/>
      <c r="G4" s="237"/>
      <c r="H4" s="237"/>
      <c r="I4" s="237"/>
      <c r="J4" s="237"/>
      <c r="K4" s="237"/>
      <c r="L4" s="237"/>
      <c r="M4" s="237"/>
      <c r="N4" s="237"/>
      <c r="O4" s="246"/>
    </row>
    <row r="5" spans="1:28">
      <c r="A5" s="241"/>
      <c r="B5" s="235" t="s">
        <v>188</v>
      </c>
      <c r="C5" s="471" t="s">
        <v>187</v>
      </c>
      <c r="E5"/>
      <c r="G5" s="237"/>
      <c r="H5" s="237"/>
      <c r="I5" s="237"/>
      <c r="J5" s="237"/>
      <c r="K5" s="237"/>
      <c r="L5" s="237"/>
      <c r="M5" s="237"/>
      <c r="N5" s="237"/>
      <c r="O5" s="246"/>
    </row>
    <row r="6" spans="1:28">
      <c r="A6" s="241"/>
      <c r="B6" s="294" t="s">
        <v>22</v>
      </c>
      <c r="C6" s="468" t="s">
        <v>64</v>
      </c>
      <c r="D6" s="468" t="s">
        <v>112</v>
      </c>
      <c r="E6"/>
      <c r="G6" s="237"/>
      <c r="H6" s="237"/>
      <c r="I6" s="237"/>
      <c r="J6" s="237"/>
      <c r="K6" s="237"/>
      <c r="L6" s="237"/>
      <c r="M6" s="237"/>
      <c r="N6" s="237"/>
      <c r="O6" s="246"/>
    </row>
    <row r="7" spans="1:28">
      <c r="A7" s="241"/>
      <c r="B7" s="1" t="s">
        <v>29</v>
      </c>
      <c r="C7" s="470">
        <v>1</v>
      </c>
      <c r="D7" s="470">
        <v>1</v>
      </c>
      <c r="E7"/>
      <c r="G7" s="237"/>
      <c r="H7" s="237"/>
      <c r="I7" s="237"/>
      <c r="J7" s="237"/>
      <c r="K7" s="237"/>
      <c r="L7" s="237"/>
      <c r="M7" s="237"/>
      <c r="N7" s="237"/>
      <c r="O7" s="246"/>
    </row>
    <row r="8" spans="1:28">
      <c r="A8" s="241"/>
      <c r="B8" s="1" t="s">
        <v>112</v>
      </c>
      <c r="C8" s="470">
        <v>1</v>
      </c>
      <c r="D8" s="470">
        <v>1</v>
      </c>
      <c r="E8"/>
      <c r="G8" s="237"/>
      <c r="H8" s="237"/>
      <c r="I8" s="237"/>
      <c r="J8" s="237"/>
      <c r="K8" s="237"/>
      <c r="L8" s="237"/>
      <c r="M8" s="237"/>
      <c r="N8" s="237"/>
      <c r="O8" s="246"/>
    </row>
    <row r="9" spans="1:28">
      <c r="A9" s="241"/>
      <c r="B9"/>
      <c r="C9"/>
      <c r="D9"/>
      <c r="E9"/>
      <c r="G9" s="237"/>
      <c r="H9" s="237"/>
      <c r="I9" s="237"/>
      <c r="J9" s="237"/>
      <c r="K9" s="237"/>
      <c r="L9" s="237"/>
      <c r="M9" s="237"/>
      <c r="N9" s="237"/>
      <c r="O9" s="246"/>
    </row>
    <row r="10" spans="1:28">
      <c r="A10" s="241"/>
      <c r="B10"/>
      <c r="C10"/>
      <c r="D10"/>
      <c r="E10"/>
      <c r="G10" s="237"/>
      <c r="H10" s="237"/>
      <c r="I10" s="237"/>
      <c r="J10" s="237"/>
      <c r="K10" s="237"/>
      <c r="L10" s="237"/>
      <c r="M10" s="237"/>
      <c r="N10" s="237"/>
      <c r="O10" s="246"/>
    </row>
    <row r="11" spans="1:28">
      <c r="A11" s="241"/>
      <c r="B11"/>
      <c r="C11"/>
      <c r="D11"/>
      <c r="E11"/>
      <c r="G11" s="237"/>
      <c r="H11" s="237"/>
      <c r="I11" s="237"/>
      <c r="J11" s="237"/>
      <c r="K11" s="237"/>
      <c r="L11" s="237"/>
      <c r="M11" s="237"/>
      <c r="N11" s="237"/>
      <c r="O11" s="246"/>
    </row>
    <row r="12" spans="1:28">
      <c r="A12" s="241"/>
      <c r="B12"/>
      <c r="C12"/>
      <c r="D12"/>
      <c r="E12"/>
      <c r="G12" s="237"/>
      <c r="H12" s="237"/>
      <c r="I12" s="237"/>
      <c r="J12" s="237"/>
      <c r="K12" s="237"/>
      <c r="L12" s="237"/>
      <c r="M12" s="237"/>
      <c r="N12" s="237"/>
      <c r="O12" s="246"/>
    </row>
    <row r="13" spans="1:28">
      <c r="A13" s="241"/>
      <c r="B13"/>
      <c r="C13"/>
      <c r="D13"/>
      <c r="E13"/>
      <c r="G13" s="237"/>
      <c r="H13" s="237"/>
      <c r="I13" s="237"/>
      <c r="J13" s="237"/>
      <c r="K13" s="237"/>
      <c r="L13" s="237"/>
      <c r="M13" s="237"/>
      <c r="N13" s="237"/>
      <c r="O13" s="246"/>
    </row>
    <row r="14" spans="1:28">
      <c r="A14" s="241"/>
      <c r="B14"/>
      <c r="C14"/>
      <c r="D14"/>
      <c r="E14"/>
      <c r="G14" s="237"/>
      <c r="H14" s="237"/>
      <c r="I14" s="237"/>
      <c r="J14" s="237"/>
      <c r="K14" s="237"/>
      <c r="L14" s="237"/>
      <c r="M14" s="237"/>
      <c r="N14" s="237"/>
      <c r="O14" s="246"/>
    </row>
    <row r="15" spans="1:28">
      <c r="A15" s="241"/>
      <c r="B15"/>
      <c r="C15"/>
      <c r="D15"/>
      <c r="E15"/>
      <c r="G15" s="237"/>
      <c r="H15" s="237"/>
      <c r="I15" s="237"/>
      <c r="J15" s="237"/>
      <c r="K15" s="237"/>
      <c r="L15" s="237"/>
      <c r="M15" s="237"/>
      <c r="N15" s="237"/>
      <c r="O15" s="246"/>
    </row>
    <row r="16" spans="1:28">
      <c r="A16" s="237"/>
      <c r="B16"/>
      <c r="C16"/>
      <c r="D16"/>
      <c r="E16"/>
      <c r="G16" s="237"/>
      <c r="H16" s="237"/>
      <c r="I16" s="237"/>
      <c r="J16" s="237"/>
      <c r="K16" s="237"/>
      <c r="L16" s="237"/>
      <c r="M16" s="237"/>
      <c r="N16" s="237"/>
      <c r="O16" s="246"/>
    </row>
    <row r="17" spans="1:19">
      <c r="A17" s="237"/>
      <c r="B17"/>
      <c r="C17"/>
      <c r="D17"/>
      <c r="E17"/>
      <c r="F17" s="237"/>
      <c r="G17" s="237"/>
      <c r="H17" s="237"/>
      <c r="I17" s="237"/>
      <c r="J17" s="237"/>
      <c r="K17" s="237"/>
      <c r="L17" s="237"/>
      <c r="M17" s="237"/>
      <c r="N17" s="237"/>
      <c r="O17" s="246"/>
    </row>
    <row r="18" spans="1:19">
      <c r="A18" s="237"/>
      <c r="B18"/>
      <c r="C18"/>
      <c r="D18"/>
      <c r="E18"/>
      <c r="F18" s="237"/>
      <c r="G18" s="237"/>
      <c r="H18" s="237"/>
      <c r="I18" s="237"/>
      <c r="J18" s="237"/>
      <c r="K18" s="237"/>
      <c r="L18" s="237"/>
      <c r="M18" s="237"/>
      <c r="N18" s="237"/>
      <c r="O18" s="246"/>
    </row>
    <row r="19" spans="1:19">
      <c r="A19" s="237"/>
      <c r="B19"/>
      <c r="C19"/>
      <c r="D19"/>
      <c r="E19"/>
      <c r="F19" s="237"/>
      <c r="G19" s="237"/>
      <c r="H19" s="237"/>
      <c r="I19" s="237"/>
      <c r="J19" s="237"/>
      <c r="K19" s="237"/>
      <c r="L19" s="237"/>
      <c r="M19" s="237"/>
      <c r="N19" s="237"/>
      <c r="O19" s="246"/>
    </row>
    <row r="20" spans="1:19" ht="8.4499999999999993" customHeight="1">
      <c r="A20" s="237"/>
      <c r="B20" s="237"/>
      <c r="C20" s="237"/>
      <c r="D20" s="237"/>
      <c r="E20" s="237"/>
      <c r="F20" s="237"/>
      <c r="G20" s="237"/>
      <c r="H20" s="237"/>
      <c r="I20" s="237"/>
      <c r="J20" s="237"/>
      <c r="K20" s="237"/>
      <c r="L20" s="237"/>
      <c r="M20" s="237"/>
      <c r="N20" s="237"/>
      <c r="O20" s="246"/>
    </row>
    <row r="21" spans="1:19" ht="8.4499999999999993" customHeight="1">
      <c r="A21" s="237"/>
      <c r="B21" s="237"/>
      <c r="C21" s="237"/>
      <c r="D21" s="237"/>
      <c r="E21" s="237"/>
      <c r="F21" s="237"/>
      <c r="G21" s="237"/>
      <c r="H21" s="237"/>
      <c r="I21" s="237"/>
      <c r="J21" s="237"/>
      <c r="K21" s="237"/>
      <c r="L21" s="237"/>
      <c r="M21" s="237"/>
      <c r="N21" s="237"/>
      <c r="O21" s="246"/>
    </row>
    <row r="22" spans="1:19" ht="8.4499999999999993" customHeight="1" thickBot="1">
      <c r="A22" s="237"/>
      <c r="B22" s="237"/>
      <c r="C22" s="237"/>
      <c r="D22" s="237"/>
      <c r="E22" s="237"/>
      <c r="F22" s="237"/>
      <c r="G22" s="243"/>
      <c r="H22" s="243"/>
      <c r="I22" s="243"/>
      <c r="J22" s="243"/>
      <c r="K22" s="243"/>
      <c r="L22" s="243"/>
      <c r="M22" s="243"/>
      <c r="N22" s="243"/>
      <c r="O22" s="247"/>
    </row>
    <row r="23" spans="1:19" ht="15.75" thickBot="1">
      <c r="G23" s="20"/>
      <c r="H23" s="20"/>
      <c r="I23" s="20"/>
      <c r="J23" s="20"/>
      <c r="K23" s="20"/>
      <c r="L23" s="20"/>
      <c r="M23" s="20"/>
      <c r="N23" s="20"/>
    </row>
    <row r="24" spans="1:19" ht="19.149999999999999" customHeight="1" thickBot="1">
      <c r="A24" s="552" t="s">
        <v>96</v>
      </c>
      <c r="B24" s="553"/>
      <c r="C24" s="553"/>
      <c r="D24" s="553"/>
      <c r="E24" s="553"/>
      <c r="F24" s="553"/>
      <c r="G24" s="553"/>
      <c r="H24" s="553"/>
      <c r="I24" s="553"/>
      <c r="J24" s="553"/>
      <c r="K24" s="553"/>
      <c r="L24" s="553"/>
      <c r="M24" s="553"/>
      <c r="N24" s="553"/>
      <c r="O24" s="554"/>
    </row>
    <row r="25" spans="1:19" ht="15.75" thickBot="1">
      <c r="A25" s="21"/>
      <c r="B25" s="550" t="s">
        <v>102</v>
      </c>
      <c r="C25" s="551"/>
      <c r="D25" s="286">
        <f>D3</f>
        <v>43753</v>
      </c>
      <c r="E25" s="289"/>
      <c r="F25" s="22"/>
      <c r="G25" s="22"/>
      <c r="H25" s="22"/>
      <c r="I25" s="22"/>
      <c r="J25" s="22"/>
      <c r="K25" s="22"/>
      <c r="L25" s="22"/>
      <c r="M25" s="22"/>
      <c r="N25" s="22"/>
      <c r="O25" s="23"/>
    </row>
    <row r="26" spans="1:19">
      <c r="A26" s="24"/>
      <c r="B26" s="235" t="s">
        <v>52</v>
      </c>
      <c r="C26" s="223" t="s">
        <v>389</v>
      </c>
      <c r="D26" s="287"/>
      <c r="E26" s="287"/>
      <c r="F26" s="25"/>
      <c r="G26" s="25"/>
      <c r="H26" s="25"/>
      <c r="I26" s="25"/>
      <c r="J26" s="25"/>
      <c r="K26" s="25"/>
      <c r="L26" s="25"/>
      <c r="M26" s="25"/>
      <c r="N26" s="25"/>
      <c r="O26" s="30"/>
    </row>
    <row r="27" spans="1:19">
      <c r="A27" s="237"/>
      <c r="B27" s="280"/>
      <c r="C27" s="287"/>
      <c r="D27" s="287"/>
      <c r="E27" s="287"/>
      <c r="F27" s="25"/>
      <c r="G27" s="237"/>
      <c r="H27" s="237"/>
      <c r="I27" s="237"/>
      <c r="J27" s="237"/>
      <c r="K27" s="237"/>
      <c r="L27" s="237"/>
      <c r="M27" s="238"/>
      <c r="N27" s="29"/>
      <c r="O27" s="30"/>
      <c r="R27" s="12"/>
      <c r="S27" s="12"/>
    </row>
    <row r="28" spans="1:19">
      <c r="A28" s="237"/>
      <c r="B28" s="235" t="s">
        <v>157</v>
      </c>
      <c r="C28" s="465" t="s">
        <v>158</v>
      </c>
      <c r="E28"/>
      <c r="G28" s="237"/>
      <c r="H28" s="237"/>
      <c r="I28" s="237"/>
      <c r="J28" s="237"/>
      <c r="K28" s="237"/>
      <c r="L28" s="237"/>
      <c r="M28" s="238"/>
      <c r="N28" s="29"/>
      <c r="O28" s="30"/>
      <c r="Q28" s="235" t="s">
        <v>114</v>
      </c>
      <c r="R28" s="235" t="s">
        <v>113</v>
      </c>
      <c r="S28" s="457"/>
    </row>
    <row r="29" spans="1:19">
      <c r="A29" s="237"/>
      <c r="B29" s="469" t="s">
        <v>159</v>
      </c>
      <c r="C29" s="468" t="s">
        <v>64</v>
      </c>
      <c r="D29" s="468" t="s">
        <v>160</v>
      </c>
      <c r="E29"/>
      <c r="G29" s="237"/>
      <c r="H29" s="237"/>
      <c r="I29" s="237"/>
      <c r="J29" s="237"/>
      <c r="K29" s="237"/>
      <c r="L29" s="237"/>
      <c r="M29" s="238"/>
      <c r="N29" s="29"/>
      <c r="O29" s="30"/>
      <c r="Q29" s="235" t="s">
        <v>111</v>
      </c>
      <c r="R29" s="457" t="s">
        <v>64</v>
      </c>
      <c r="S29" s="457" t="s">
        <v>112</v>
      </c>
    </row>
    <row r="30" spans="1:19">
      <c r="A30" s="237"/>
      <c r="B30" s="467" t="s">
        <v>29</v>
      </c>
      <c r="C30" s="466">
        <v>1</v>
      </c>
      <c r="D30" s="466">
        <v>1</v>
      </c>
      <c r="E30"/>
      <c r="G30" s="237"/>
      <c r="H30" s="237"/>
      <c r="I30" s="237"/>
      <c r="J30" s="237"/>
      <c r="K30" s="237"/>
      <c r="L30" s="237"/>
      <c r="M30" s="238"/>
      <c r="N30" s="29"/>
      <c r="O30" s="30"/>
      <c r="Q30" s="457" t="s">
        <v>29</v>
      </c>
      <c r="R30" s="236">
        <v>1</v>
      </c>
      <c r="S30" s="236">
        <v>1</v>
      </c>
    </row>
    <row r="31" spans="1:19">
      <c r="A31" s="237"/>
      <c r="B31" s="467" t="s">
        <v>160</v>
      </c>
      <c r="C31" s="466">
        <v>1</v>
      </c>
      <c r="D31" s="466">
        <v>1</v>
      </c>
      <c r="E31"/>
      <c r="G31" s="237"/>
      <c r="H31" s="237"/>
      <c r="I31" s="237"/>
      <c r="J31" s="237"/>
      <c r="K31" s="237"/>
      <c r="L31" s="237"/>
      <c r="M31" s="238"/>
      <c r="N31" s="29"/>
      <c r="O31" s="30"/>
      <c r="Q31" s="457" t="s">
        <v>112</v>
      </c>
      <c r="R31" s="236">
        <v>1</v>
      </c>
      <c r="S31" s="236">
        <v>1</v>
      </c>
    </row>
    <row r="32" spans="1:19">
      <c r="A32" s="237"/>
      <c r="B32"/>
      <c r="C32"/>
      <c r="D32"/>
      <c r="E32"/>
      <c r="G32" s="237"/>
      <c r="H32" s="237"/>
      <c r="I32" s="237"/>
      <c r="J32" s="237"/>
      <c r="K32" s="237"/>
      <c r="L32" s="237"/>
      <c r="M32" s="238"/>
      <c r="N32" s="29"/>
      <c r="O32" s="30"/>
    </row>
    <row r="33" spans="1:27" ht="15.75">
      <c r="A33" s="237"/>
      <c r="B33"/>
      <c r="C33"/>
      <c r="D33"/>
      <c r="E33"/>
      <c r="G33" s="237"/>
      <c r="H33" s="237"/>
      <c r="I33" s="237"/>
      <c r="J33" s="237"/>
      <c r="K33" s="237"/>
      <c r="L33" s="237"/>
      <c r="M33" s="238"/>
      <c r="N33" s="29"/>
      <c r="O33" s="30"/>
      <c r="V33" s="461" t="s">
        <v>114</v>
      </c>
      <c r="W33" s="462" t="s">
        <v>113</v>
      </c>
      <c r="X33" s="463"/>
      <c r="Y33"/>
      <c r="Z33"/>
      <c r="AA33" s="113"/>
    </row>
    <row r="34" spans="1:27" ht="15.75">
      <c r="A34" s="237"/>
      <c r="B34"/>
      <c r="C34"/>
      <c r="D34"/>
      <c r="E34"/>
      <c r="G34" s="237"/>
      <c r="H34" s="237"/>
      <c r="I34" s="237"/>
      <c r="J34" s="237"/>
      <c r="K34" s="237"/>
      <c r="L34" s="237"/>
      <c r="M34" s="238"/>
      <c r="N34" s="29"/>
      <c r="O34" s="30"/>
      <c r="V34" s="462" t="s">
        <v>111</v>
      </c>
      <c r="W34" s="463" t="s">
        <v>64</v>
      </c>
      <c r="X34" s="463" t="s">
        <v>112</v>
      </c>
      <c r="Y34"/>
      <c r="Z34"/>
    </row>
    <row r="35" spans="1:27" ht="15.75">
      <c r="A35" s="237"/>
      <c r="B35"/>
      <c r="C35"/>
      <c r="D35"/>
      <c r="E35"/>
      <c r="G35" s="237"/>
      <c r="H35" s="237"/>
      <c r="I35" s="237"/>
      <c r="J35" s="237"/>
      <c r="K35" s="237"/>
      <c r="L35" s="237"/>
      <c r="M35" s="238"/>
      <c r="N35" s="29"/>
      <c r="O35" s="30"/>
      <c r="V35" s="463" t="s">
        <v>333</v>
      </c>
      <c r="W35" s="464">
        <v>1</v>
      </c>
      <c r="X35" s="464">
        <v>1</v>
      </c>
      <c r="Y35"/>
      <c r="Z35"/>
    </row>
    <row r="36" spans="1:27" ht="15.75">
      <c r="A36" s="237"/>
      <c r="B36"/>
      <c r="C36"/>
      <c r="D36"/>
      <c r="E36"/>
      <c r="G36" s="237"/>
      <c r="H36" s="237"/>
      <c r="I36" s="237"/>
      <c r="J36" s="237"/>
      <c r="K36" s="237"/>
      <c r="L36" s="237"/>
      <c r="M36" s="238"/>
      <c r="N36" s="29"/>
      <c r="O36" s="30"/>
      <c r="V36" s="463" t="s">
        <v>112</v>
      </c>
      <c r="W36" s="464">
        <v>1</v>
      </c>
      <c r="X36" s="464">
        <v>1</v>
      </c>
      <c r="Y36"/>
      <c r="Z36"/>
    </row>
    <row r="37" spans="1:27" ht="14.25">
      <c r="A37" s="237"/>
      <c r="B37"/>
      <c r="C37"/>
      <c r="D37"/>
      <c r="E37"/>
      <c r="G37" s="237"/>
      <c r="H37" s="237"/>
      <c r="I37" s="237"/>
      <c r="J37" s="237"/>
      <c r="K37" s="237"/>
      <c r="L37" s="237"/>
      <c r="M37" s="238"/>
      <c r="N37" s="29"/>
      <c r="O37" s="30"/>
      <c r="W37"/>
      <c r="X37"/>
      <c r="Y37"/>
      <c r="Z37"/>
    </row>
    <row r="38" spans="1:27" ht="14.25">
      <c r="A38" s="237"/>
      <c r="B38"/>
      <c r="C38"/>
      <c r="D38"/>
      <c r="E38"/>
      <c r="G38" s="237"/>
      <c r="H38" s="237"/>
      <c r="I38" s="237"/>
      <c r="J38" s="237"/>
      <c r="K38" s="237"/>
      <c r="L38" s="237"/>
      <c r="M38" s="238"/>
      <c r="N38" s="29"/>
      <c r="O38" s="30"/>
      <c r="W38"/>
      <c r="X38"/>
      <c r="Y38"/>
      <c r="Z38"/>
    </row>
    <row r="39" spans="1:27" ht="14.25">
      <c r="A39" s="237"/>
      <c r="B39"/>
      <c r="C39"/>
      <c r="D39"/>
      <c r="E39"/>
      <c r="G39" s="237"/>
      <c r="H39" s="237"/>
      <c r="I39" s="237"/>
      <c r="J39" s="237"/>
      <c r="K39" s="237"/>
      <c r="L39" s="237"/>
      <c r="M39" s="238"/>
      <c r="N39" s="29"/>
      <c r="O39" s="30"/>
      <c r="W39"/>
      <c r="X39"/>
      <c r="Y39"/>
      <c r="Z39"/>
    </row>
    <row r="40" spans="1:27" ht="14.25">
      <c r="A40" s="237"/>
      <c r="B40"/>
      <c r="C40"/>
      <c r="D40"/>
      <c r="E40"/>
      <c r="G40" s="237"/>
      <c r="H40" s="237"/>
      <c r="I40" s="237"/>
      <c r="J40" s="237"/>
      <c r="K40" s="237"/>
      <c r="L40" s="237"/>
      <c r="M40" s="238"/>
      <c r="N40" s="29"/>
      <c r="O40" s="30"/>
      <c r="W40"/>
      <c r="X40"/>
      <c r="Y40"/>
      <c r="Z40"/>
    </row>
    <row r="41" spans="1:27" ht="14.25">
      <c r="A41" s="237"/>
      <c r="B41"/>
      <c r="C41"/>
      <c r="D41"/>
      <c r="E41"/>
      <c r="G41" s="237"/>
      <c r="H41" s="237"/>
      <c r="I41" s="237"/>
      <c r="J41" s="237"/>
      <c r="K41" s="237"/>
      <c r="L41" s="237"/>
      <c r="M41" s="238"/>
      <c r="N41" s="29"/>
      <c r="O41" s="30"/>
      <c r="W41"/>
      <c r="X41"/>
      <c r="Y41"/>
      <c r="Z41"/>
    </row>
    <row r="42" spans="1:27" ht="14.25">
      <c r="A42" s="24"/>
      <c r="B42"/>
      <c r="C42"/>
      <c r="D42"/>
      <c r="E42"/>
      <c r="G42" s="237"/>
      <c r="H42" s="237"/>
      <c r="I42" s="237"/>
      <c r="J42" s="237"/>
      <c r="K42" s="237"/>
      <c r="L42" s="237"/>
      <c r="M42" s="238"/>
      <c r="N42" s="29"/>
      <c r="O42" s="30"/>
      <c r="W42"/>
      <c r="X42"/>
      <c r="Y42"/>
      <c r="Z42"/>
    </row>
    <row r="43" spans="1:27" ht="12.75">
      <c r="A43" s="25"/>
      <c r="E43" s="287"/>
      <c r="F43" s="25"/>
      <c r="G43" s="25"/>
      <c r="H43" s="25"/>
      <c r="I43" s="25"/>
      <c r="J43" s="25"/>
      <c r="K43" s="25"/>
      <c r="L43" s="25"/>
      <c r="M43" s="25"/>
      <c r="N43" s="25"/>
      <c r="O43" s="30"/>
      <c r="W43"/>
      <c r="X43"/>
      <c r="Y43"/>
      <c r="Z43"/>
    </row>
    <row r="44" spans="1:27" ht="13.5" thickBot="1">
      <c r="A44" s="26"/>
      <c r="E44" s="288"/>
      <c r="F44" s="27"/>
      <c r="G44" s="27"/>
      <c r="H44" s="27"/>
      <c r="I44" s="27"/>
      <c r="J44" s="27"/>
      <c r="K44" s="27"/>
      <c r="L44" s="27"/>
      <c r="M44" s="27"/>
      <c r="N44" s="27"/>
      <c r="O44" s="28"/>
      <c r="W44"/>
      <c r="X44"/>
      <c r="Y44"/>
      <c r="Z44"/>
    </row>
    <row r="45" spans="1:27" ht="13.5" thickBot="1">
      <c r="W45"/>
      <c r="X45"/>
      <c r="Y45"/>
      <c r="Z45"/>
    </row>
    <row r="46" spans="1:27" ht="12.75">
      <c r="A46" s="239"/>
      <c r="B46" s="281"/>
      <c r="C46" s="289"/>
      <c r="D46" s="289"/>
      <c r="E46" s="289"/>
      <c r="F46" s="244"/>
      <c r="G46" s="244"/>
      <c r="H46" s="244"/>
      <c r="I46" s="244"/>
      <c r="J46" s="244"/>
      <c r="K46" s="244"/>
      <c r="L46" s="244"/>
      <c r="M46" s="244"/>
      <c r="N46" s="244"/>
      <c r="O46" s="245"/>
      <c r="W46"/>
      <c r="X46"/>
      <c r="Y46"/>
      <c r="Z46"/>
    </row>
    <row r="47" spans="1:27" ht="12.75">
      <c r="A47" s="240"/>
      <c r="B47" s="282"/>
      <c r="C47" s="287"/>
      <c r="D47" s="287"/>
      <c r="E47" s="287"/>
      <c r="F47" s="237"/>
      <c r="G47" s="237"/>
      <c r="H47" s="237"/>
      <c r="I47" s="237"/>
      <c r="J47" s="237"/>
      <c r="K47" s="237"/>
      <c r="L47" s="237"/>
      <c r="M47" s="237"/>
      <c r="N47" s="237"/>
      <c r="O47" s="246"/>
      <c r="W47"/>
      <c r="X47"/>
      <c r="Y47"/>
      <c r="Z47"/>
    </row>
    <row r="48" spans="1:27" ht="12.75">
      <c r="A48" s="240"/>
      <c r="B48" s="282"/>
      <c r="C48" s="287"/>
      <c r="D48" s="287"/>
      <c r="E48" s="287"/>
      <c r="F48" s="237"/>
      <c r="G48" s="237"/>
      <c r="H48" s="237"/>
      <c r="I48" s="237"/>
      <c r="J48" s="237"/>
      <c r="K48" s="237"/>
      <c r="L48" s="237"/>
      <c r="M48" s="237"/>
      <c r="N48" s="237"/>
      <c r="O48" s="246"/>
      <c r="W48"/>
      <c r="X48"/>
      <c r="Y48"/>
      <c r="Z48"/>
    </row>
    <row r="49" spans="1:26" ht="12.75">
      <c r="A49" s="240"/>
      <c r="B49" s="282"/>
      <c r="C49" s="287"/>
      <c r="D49" s="287"/>
      <c r="E49" s="287"/>
      <c r="F49" s="237"/>
      <c r="G49" s="237"/>
      <c r="H49" s="237"/>
      <c r="I49" s="237"/>
      <c r="J49" s="237"/>
      <c r="K49" s="237"/>
      <c r="L49" s="237"/>
      <c r="M49" s="237"/>
      <c r="N49" s="237"/>
      <c r="O49" s="246"/>
      <c r="W49"/>
      <c r="X49"/>
      <c r="Y49"/>
      <c r="Z49"/>
    </row>
    <row r="50" spans="1:26">
      <c r="A50" s="240"/>
      <c r="B50" s="235" t="s">
        <v>111</v>
      </c>
      <c r="C50" s="223" t="s">
        <v>162</v>
      </c>
      <c r="E50" s="287"/>
      <c r="F50" s="237"/>
      <c r="G50" s="237"/>
      <c r="H50" s="237"/>
      <c r="I50" s="237"/>
      <c r="J50" s="237"/>
      <c r="K50" s="237"/>
      <c r="L50" s="237"/>
      <c r="M50" s="237"/>
      <c r="N50" s="237"/>
      <c r="O50" s="246"/>
      <c r="W50"/>
      <c r="X50"/>
    </row>
    <row r="51" spans="1:26">
      <c r="A51" s="240"/>
      <c r="B51" s="457" t="s">
        <v>92</v>
      </c>
      <c r="C51" s="460">
        <v>1</v>
      </c>
      <c r="E51" s="287"/>
      <c r="F51" s="237"/>
      <c r="G51" s="237"/>
      <c r="H51" s="237"/>
      <c r="I51" s="237"/>
      <c r="J51" s="237"/>
      <c r="K51" s="237"/>
      <c r="L51" s="237"/>
      <c r="M51" s="237"/>
      <c r="N51" s="237"/>
      <c r="O51" s="246"/>
    </row>
    <row r="52" spans="1:26">
      <c r="A52" s="240"/>
      <c r="B52" s="457" t="s">
        <v>112</v>
      </c>
      <c r="C52" s="460">
        <v>1</v>
      </c>
      <c r="E52" s="287"/>
      <c r="F52" s="237"/>
      <c r="G52" s="237"/>
      <c r="H52" s="237"/>
      <c r="I52" s="237"/>
      <c r="J52" s="237"/>
      <c r="K52" s="237"/>
      <c r="L52" s="237"/>
      <c r="M52" s="237"/>
      <c r="N52" s="237"/>
      <c r="O52" s="246"/>
    </row>
    <row r="53" spans="1:26">
      <c r="A53" s="241"/>
      <c r="B53"/>
      <c r="C53"/>
      <c r="E53" s="287"/>
      <c r="F53" s="237"/>
      <c r="G53" s="237"/>
      <c r="H53" s="237"/>
      <c r="I53" s="237"/>
      <c r="J53" s="237"/>
      <c r="K53" s="237"/>
      <c r="L53" s="237"/>
      <c r="M53" s="237"/>
      <c r="N53" s="237"/>
      <c r="O53" s="246"/>
    </row>
    <row r="54" spans="1:26">
      <c r="A54" s="241"/>
      <c r="B54"/>
      <c r="C54"/>
      <c r="E54" s="287"/>
      <c r="F54" s="237"/>
      <c r="G54" s="237"/>
      <c r="H54" s="237"/>
      <c r="I54" s="237"/>
      <c r="J54" s="237"/>
      <c r="K54" s="237"/>
      <c r="L54" s="237"/>
      <c r="M54" s="237"/>
      <c r="N54" s="237"/>
      <c r="O54" s="246"/>
    </row>
    <row r="55" spans="1:26">
      <c r="A55" s="241"/>
      <c r="B55"/>
      <c r="C55"/>
      <c r="E55" s="287"/>
      <c r="F55" s="237"/>
      <c r="G55" s="237"/>
      <c r="H55" s="237"/>
      <c r="I55" s="237"/>
      <c r="J55" s="237"/>
      <c r="K55" s="237"/>
      <c r="L55" s="237"/>
      <c r="M55" s="237"/>
      <c r="N55" s="237"/>
      <c r="O55" s="246"/>
    </row>
    <row r="56" spans="1:26">
      <c r="A56" s="241"/>
      <c r="B56"/>
      <c r="C56"/>
      <c r="E56" s="287"/>
      <c r="F56" s="237"/>
      <c r="G56" s="237"/>
      <c r="H56" s="237"/>
      <c r="I56" s="237"/>
      <c r="J56" s="237"/>
      <c r="K56" s="237"/>
      <c r="L56" s="237"/>
      <c r="M56" s="237"/>
      <c r="N56" s="237"/>
      <c r="O56" s="246"/>
    </row>
    <row r="57" spans="1:26">
      <c r="A57" s="241"/>
      <c r="E57" s="287"/>
      <c r="F57" s="237"/>
      <c r="G57" s="237"/>
      <c r="H57" s="237"/>
      <c r="I57" s="237"/>
      <c r="J57" s="237"/>
      <c r="K57" s="237"/>
      <c r="L57" s="237"/>
      <c r="M57" s="237"/>
      <c r="N57" s="237"/>
      <c r="O57" s="246"/>
    </row>
    <row r="58" spans="1:26">
      <c r="A58" s="241"/>
      <c r="E58" s="287"/>
      <c r="F58" s="237"/>
      <c r="G58" s="237"/>
      <c r="H58" s="237"/>
      <c r="I58" s="237"/>
      <c r="J58" s="237"/>
      <c r="K58" s="237"/>
      <c r="L58" s="237"/>
      <c r="M58" s="237"/>
      <c r="N58" s="237"/>
      <c r="O58" s="246"/>
    </row>
    <row r="59" spans="1:26">
      <c r="A59" s="241"/>
      <c r="E59" s="287"/>
      <c r="F59" s="237"/>
      <c r="G59" s="237"/>
      <c r="H59" s="237"/>
      <c r="I59" s="237"/>
      <c r="J59" s="237"/>
      <c r="K59" s="237"/>
      <c r="L59" s="237"/>
      <c r="M59" s="237"/>
      <c r="N59" s="237"/>
      <c r="O59" s="246"/>
    </row>
    <row r="60" spans="1:26">
      <c r="A60" s="241"/>
      <c r="E60" s="287"/>
      <c r="F60" s="237"/>
      <c r="G60" s="237"/>
      <c r="H60" s="237"/>
      <c r="I60" s="237"/>
      <c r="J60" s="237"/>
      <c r="K60" s="237"/>
      <c r="L60" s="237"/>
      <c r="M60" s="237"/>
      <c r="N60" s="237"/>
      <c r="O60" s="246"/>
    </row>
    <row r="61" spans="1:26">
      <c r="A61" s="241"/>
      <c r="E61" s="287"/>
      <c r="F61" s="237"/>
      <c r="G61" s="237"/>
      <c r="H61" s="237"/>
      <c r="I61" s="237"/>
      <c r="J61" s="237"/>
      <c r="K61" s="237"/>
      <c r="L61" s="237"/>
      <c r="M61" s="237"/>
      <c r="N61" s="237"/>
      <c r="O61" s="246"/>
    </row>
    <row r="62" spans="1:26">
      <c r="A62" s="241"/>
      <c r="E62" s="287"/>
      <c r="F62" s="237"/>
      <c r="G62" s="237"/>
      <c r="H62" s="237"/>
      <c r="I62" s="237"/>
      <c r="J62" s="237"/>
      <c r="K62" s="237"/>
      <c r="L62" s="237"/>
      <c r="M62" s="237"/>
      <c r="N62" s="237"/>
      <c r="O62" s="246"/>
    </row>
    <row r="63" spans="1:26">
      <c r="A63" s="241"/>
      <c r="E63" s="287"/>
      <c r="F63" s="237"/>
      <c r="G63" s="237"/>
      <c r="H63" s="237"/>
      <c r="I63" s="237"/>
      <c r="J63" s="237"/>
      <c r="K63" s="237"/>
      <c r="L63" s="237"/>
      <c r="M63" s="237"/>
      <c r="N63" s="237"/>
      <c r="O63" s="246"/>
    </row>
    <row r="64" spans="1:26">
      <c r="A64" s="241"/>
      <c r="E64" s="287"/>
      <c r="F64" s="237"/>
      <c r="G64" s="237"/>
      <c r="H64" s="237"/>
      <c r="I64" s="237"/>
      <c r="J64" s="237"/>
      <c r="K64" s="237"/>
      <c r="L64" s="237"/>
      <c r="M64" s="237"/>
      <c r="N64" s="237"/>
      <c r="O64" s="246"/>
    </row>
    <row r="65" spans="1:27">
      <c r="A65" s="241"/>
      <c r="E65" s="287"/>
      <c r="F65" s="237"/>
      <c r="G65" s="237"/>
      <c r="H65" s="237"/>
      <c r="I65" s="237"/>
      <c r="J65" s="237"/>
      <c r="K65" s="237"/>
      <c r="L65" s="237"/>
      <c r="M65" s="237"/>
      <c r="N65" s="237"/>
      <c r="O65" s="246"/>
    </row>
    <row r="66" spans="1:27" ht="15.75" thickBot="1">
      <c r="A66" s="242"/>
      <c r="E66" s="288"/>
      <c r="F66" s="243"/>
      <c r="G66" s="243"/>
      <c r="H66" s="243"/>
      <c r="I66" s="243"/>
      <c r="J66" s="243"/>
      <c r="K66" s="243"/>
      <c r="L66" s="243"/>
      <c r="M66" s="243"/>
      <c r="N66" s="243"/>
      <c r="O66" s="247"/>
    </row>
    <row r="67" spans="1:27" ht="15.75" thickBot="1"/>
    <row r="68" spans="1:27">
      <c r="A68" s="55"/>
      <c r="B68" s="283"/>
      <c r="C68" s="290"/>
      <c r="D68" s="290"/>
      <c r="E68" s="290"/>
      <c r="F68" s="53"/>
      <c r="G68" s="53"/>
      <c r="H68" s="53"/>
      <c r="I68" s="53"/>
      <c r="J68" s="53"/>
      <c r="K68" s="53"/>
      <c r="L68" s="53"/>
      <c r="M68" s="53"/>
      <c r="N68" s="53"/>
      <c r="O68" s="53"/>
      <c r="P68" s="53"/>
      <c r="Q68" s="53"/>
      <c r="R68" s="53"/>
      <c r="S68" s="53"/>
      <c r="T68" s="53"/>
      <c r="U68" s="53"/>
      <c r="V68" s="53"/>
      <c r="W68" s="110"/>
      <c r="X68" s="110"/>
      <c r="Y68" s="110"/>
      <c r="Z68" s="110"/>
      <c r="AA68" s="54"/>
    </row>
    <row r="69" spans="1:27" ht="15.75" thickBot="1">
      <c r="A69" s="45"/>
      <c r="B69" s="284"/>
      <c r="C69" s="291"/>
      <c r="D69" s="291"/>
      <c r="E69" s="291"/>
      <c r="F69" s="48"/>
      <c r="G69" s="48"/>
      <c r="H69" s="48"/>
      <c r="I69" s="48"/>
      <c r="J69" s="48"/>
      <c r="K69" s="48"/>
      <c r="L69" s="48"/>
      <c r="M69" s="48"/>
      <c r="N69" s="48"/>
      <c r="O69" s="48"/>
      <c r="P69" s="48"/>
      <c r="Q69" s="48"/>
      <c r="R69" s="48"/>
      <c r="S69" s="48"/>
      <c r="T69" s="48"/>
      <c r="U69" s="48"/>
      <c r="V69" s="48"/>
      <c r="W69" s="111"/>
      <c r="X69" s="111"/>
      <c r="Y69" s="111"/>
      <c r="Z69" s="111"/>
      <c r="AA69" s="49"/>
    </row>
    <row r="70" spans="1:27" ht="42.6" customHeight="1" thickBot="1">
      <c r="A70" s="45"/>
      <c r="B70" s="34" t="s">
        <v>81</v>
      </c>
      <c r="C70" s="546" t="s">
        <v>98</v>
      </c>
      <c r="D70" s="547"/>
      <c r="E70" s="547"/>
      <c r="F70" s="547"/>
      <c r="G70" s="548"/>
      <c r="H70" s="32" t="s">
        <v>64</v>
      </c>
      <c r="I70" s="33" t="s">
        <v>41</v>
      </c>
      <c r="J70" s="35" t="s">
        <v>49</v>
      </c>
      <c r="K70" s="48"/>
      <c r="L70" s="48"/>
      <c r="M70" s="48"/>
      <c r="N70" s="48"/>
      <c r="O70" s="48"/>
      <c r="P70" s="48"/>
      <c r="Q70" s="48"/>
      <c r="R70" s="48"/>
      <c r="S70" s="48"/>
      <c r="T70" s="48"/>
      <c r="U70" s="48"/>
      <c r="V70" s="48"/>
      <c r="W70" s="111"/>
      <c r="X70" s="111"/>
      <c r="Y70" s="111"/>
      <c r="Z70" s="111"/>
      <c r="AA70" s="49"/>
    </row>
    <row r="71" spans="1:27" ht="19.899999999999999" customHeight="1">
      <c r="A71" s="45"/>
      <c r="B71" s="56">
        <v>1</v>
      </c>
      <c r="C71" s="549" t="s">
        <v>45</v>
      </c>
      <c r="D71" s="549"/>
      <c r="E71" s="549"/>
      <c r="F71" s="549"/>
      <c r="G71" s="549"/>
      <c r="H71" s="249">
        <f>COUNTIFS('CUSTOMER SHOP AND INWARDING'!$D$4:$D$58,'Analysis Sheet '!$H$70,'CUSTOMER SHOP AND INWARDING'!$M$4:$M$58,'Analysis Sheet '!C71)</f>
        <v>0</v>
      </c>
      <c r="I71" s="249">
        <f>COUNTIFS('CUSTOMER SHOP AND INWARDING'!$D$4:$D$58,'Analysis Sheet '!$I$70,'CUSTOMER SHOP AND INWARDING'!$M$4:$M$58,'Analysis Sheet '!C71)</f>
        <v>0</v>
      </c>
      <c r="J71" s="57">
        <f>SUM(H71:I71)</f>
        <v>0</v>
      </c>
      <c r="K71" s="48"/>
      <c r="L71" s="48"/>
      <c r="M71" s="48"/>
      <c r="N71" s="48"/>
      <c r="O71" s="48"/>
      <c r="P71" s="48"/>
      <c r="Q71" s="48"/>
      <c r="R71" s="48"/>
      <c r="S71" s="48"/>
      <c r="T71" s="48"/>
      <c r="U71" s="48"/>
      <c r="V71" s="48"/>
      <c r="W71" s="111"/>
      <c r="X71" s="111"/>
      <c r="Y71" s="111"/>
      <c r="Z71" s="111"/>
      <c r="AA71" s="49"/>
    </row>
    <row r="72" spans="1:27" ht="19.899999999999999" customHeight="1">
      <c r="A72" s="45"/>
      <c r="B72" s="58">
        <v>2</v>
      </c>
      <c r="C72" s="540" t="s">
        <v>82</v>
      </c>
      <c r="D72" s="541"/>
      <c r="E72" s="541"/>
      <c r="F72" s="541"/>
      <c r="G72" s="542"/>
      <c r="H72" s="248">
        <f>COUNTIFS('CUSTOMER SHOP AND INWARDING'!$D$4:$D$58,'Analysis Sheet '!$H$70,'CUSTOMER SHOP AND INWARDING'!$M$4:$M$58,'Analysis Sheet '!C72)</f>
        <v>0</v>
      </c>
      <c r="I72" s="248">
        <f>COUNTIFS('CUSTOMER SHOP AND INWARDING'!$D$4:$D$58,'Analysis Sheet '!$I$70,'CUSTOMER SHOP AND INWARDING'!$M$4:$M$58,'Analysis Sheet '!C72)</f>
        <v>0</v>
      </c>
      <c r="J72" s="59">
        <f t="shared" ref="J72:J96" si="0">SUM(H72:I72)</f>
        <v>0</v>
      </c>
      <c r="K72" s="48"/>
      <c r="L72" s="48"/>
      <c r="M72" s="48"/>
      <c r="N72" s="48"/>
      <c r="O72" s="48"/>
      <c r="P72" s="48"/>
      <c r="Q72" s="48"/>
      <c r="R72" s="48"/>
      <c r="S72" s="48"/>
      <c r="T72" s="48"/>
      <c r="U72" s="48"/>
      <c r="V72" s="48"/>
      <c r="W72" s="111"/>
      <c r="X72" s="111"/>
      <c r="Y72" s="111"/>
      <c r="Z72" s="111"/>
      <c r="AA72" s="49"/>
    </row>
    <row r="73" spans="1:27" ht="18" customHeight="1">
      <c r="A73" s="45"/>
      <c r="B73" s="58">
        <v>3</v>
      </c>
      <c r="C73" s="540" t="s">
        <v>66</v>
      </c>
      <c r="D73" s="541"/>
      <c r="E73" s="541"/>
      <c r="F73" s="541"/>
      <c r="G73" s="542"/>
      <c r="H73" s="248">
        <f>COUNTIFS('CUSTOMER SHOP AND INWARDING'!$D$4:$D$58,'Analysis Sheet '!$H$70,'CUSTOMER SHOP AND INWARDING'!$M$4:$M$58,'Analysis Sheet '!C73)</f>
        <v>0</v>
      </c>
      <c r="I73" s="248">
        <f>COUNTIFS('CUSTOMER SHOP AND INWARDING'!$D$4:$D$58,'Analysis Sheet '!$I$70,'CUSTOMER SHOP AND INWARDING'!$M$4:$M$58,'Analysis Sheet '!C73)</f>
        <v>0</v>
      </c>
      <c r="J73" s="59">
        <f t="shared" si="0"/>
        <v>0</v>
      </c>
      <c r="K73" s="48"/>
      <c r="L73" s="48"/>
      <c r="M73" s="48"/>
      <c r="N73" s="48"/>
      <c r="O73" s="48"/>
      <c r="P73" s="48"/>
      <c r="Q73" s="48"/>
      <c r="R73" s="48"/>
      <c r="S73" s="48"/>
      <c r="T73" s="48"/>
      <c r="U73" s="48"/>
      <c r="V73" s="48"/>
      <c r="W73" s="111"/>
      <c r="X73" s="111"/>
      <c r="Y73" s="111"/>
      <c r="Z73" s="111"/>
      <c r="AA73" s="49"/>
    </row>
    <row r="74" spans="1:27" ht="19.899999999999999" customHeight="1">
      <c r="A74" s="45"/>
      <c r="B74" s="58">
        <v>4</v>
      </c>
      <c r="C74" s="540" t="s">
        <v>105</v>
      </c>
      <c r="D74" s="541"/>
      <c r="E74" s="541"/>
      <c r="F74" s="541"/>
      <c r="G74" s="542"/>
      <c r="H74" s="248">
        <f>COUNTIFS('CUSTOMER SHOP AND INWARDING'!$D$4:$D$58,'Analysis Sheet '!$H$70,'CUSTOMER SHOP AND INWARDING'!$M$4:$M$58,'Analysis Sheet '!C74)</f>
        <v>0</v>
      </c>
      <c r="I74" s="248">
        <f>COUNTIFS('CUSTOMER SHOP AND INWARDING'!$D$4:$D$58,'Analysis Sheet '!$I$70,'CUSTOMER SHOP AND INWARDING'!$M$4:$M$58,'Analysis Sheet '!C74)</f>
        <v>0</v>
      </c>
      <c r="J74" s="59">
        <f t="shared" si="0"/>
        <v>0</v>
      </c>
      <c r="K74" s="48"/>
      <c r="L74" s="48"/>
      <c r="M74" s="48"/>
      <c r="N74" s="48"/>
      <c r="O74" s="48"/>
      <c r="P74" s="48"/>
      <c r="Q74" s="48"/>
      <c r="R74" s="48"/>
      <c r="S74" s="48"/>
      <c r="T74" s="48"/>
      <c r="U74" s="48"/>
      <c r="V74" s="48"/>
      <c r="W74" s="111"/>
      <c r="X74" s="111"/>
      <c r="Y74" s="111"/>
      <c r="Z74" s="111"/>
      <c r="AA74" s="49"/>
    </row>
    <row r="75" spans="1:27" ht="19.899999999999999" customHeight="1">
      <c r="A75" s="45"/>
      <c r="B75" s="58">
        <v>5</v>
      </c>
      <c r="C75" s="540" t="s">
        <v>110</v>
      </c>
      <c r="D75" s="541"/>
      <c r="E75" s="541"/>
      <c r="F75" s="541"/>
      <c r="G75" s="542"/>
      <c r="H75" s="248">
        <f>COUNTIFS('CUSTOMER SHOP AND INWARDING'!$D$4:$D$58,'Analysis Sheet '!$H$70,'CUSTOMER SHOP AND INWARDING'!$M$4:$M$58,'Analysis Sheet '!C75)</f>
        <v>0</v>
      </c>
      <c r="I75" s="248">
        <f>COUNTIFS('CUSTOMER SHOP AND INWARDING'!$D$4:$D$58,'Analysis Sheet '!$I$70,'CUSTOMER SHOP AND INWARDING'!$M$4:$M$58,'Analysis Sheet '!C75)</f>
        <v>0</v>
      </c>
      <c r="J75" s="59">
        <f t="shared" si="0"/>
        <v>0</v>
      </c>
      <c r="K75" s="48"/>
      <c r="L75" s="48"/>
      <c r="M75" s="48"/>
      <c r="N75" s="48"/>
      <c r="O75" s="48"/>
      <c r="P75" s="48"/>
      <c r="Q75" s="48"/>
      <c r="R75" s="48"/>
      <c r="S75" s="48"/>
      <c r="T75" s="48"/>
      <c r="U75" s="48"/>
      <c r="V75" s="48"/>
      <c r="W75" s="111"/>
      <c r="X75" s="111"/>
      <c r="Y75" s="111"/>
      <c r="Z75" s="111"/>
      <c r="AA75" s="49"/>
    </row>
    <row r="76" spans="1:27" ht="19.899999999999999" customHeight="1">
      <c r="A76" s="45"/>
      <c r="B76" s="58">
        <v>6</v>
      </c>
      <c r="C76" s="540" t="s">
        <v>69</v>
      </c>
      <c r="D76" s="541"/>
      <c r="E76" s="541"/>
      <c r="F76" s="541"/>
      <c r="G76" s="542"/>
      <c r="H76" s="248">
        <f>COUNTIFS('CUSTOMER SHOP AND INWARDING'!$D$4:$D$58,'Analysis Sheet '!$H$70,'CUSTOMER SHOP AND INWARDING'!$M$4:$M$58,'Analysis Sheet '!C76)</f>
        <v>0</v>
      </c>
      <c r="I76" s="248">
        <f>COUNTIFS('CUSTOMER SHOP AND INWARDING'!$D$4:$D$58,'Analysis Sheet '!$I$70,'CUSTOMER SHOP AND INWARDING'!$M$4:$M$58,'Analysis Sheet '!C76)</f>
        <v>0</v>
      </c>
      <c r="J76" s="59">
        <f t="shared" si="0"/>
        <v>0</v>
      </c>
      <c r="K76" s="48"/>
      <c r="L76" s="48"/>
      <c r="M76" s="48"/>
      <c r="N76" s="48"/>
      <c r="O76" s="48"/>
      <c r="P76" s="48"/>
      <c r="Q76" s="48"/>
      <c r="R76" s="48"/>
      <c r="S76" s="48"/>
      <c r="T76" s="48"/>
      <c r="U76" s="48"/>
      <c r="V76" s="48"/>
      <c r="W76" s="111"/>
      <c r="X76" s="111"/>
      <c r="Y76" s="111"/>
      <c r="Z76" s="111"/>
      <c r="AA76" s="49"/>
    </row>
    <row r="77" spans="1:27" ht="19.899999999999999" customHeight="1">
      <c r="A77" s="45"/>
      <c r="B77" s="58">
        <v>7</v>
      </c>
      <c r="C77" s="540" t="s">
        <v>63</v>
      </c>
      <c r="D77" s="541"/>
      <c r="E77" s="541"/>
      <c r="F77" s="541"/>
      <c r="G77" s="542"/>
      <c r="H77" s="248">
        <f>COUNTIFS('CUSTOMER SHOP AND INWARDING'!$D$4:$D$58,'Analysis Sheet '!$H$70,'CUSTOMER SHOP AND INWARDING'!$M$4:$M$58,'Analysis Sheet '!C77)</f>
        <v>0</v>
      </c>
      <c r="I77" s="248">
        <f>COUNTIFS('CUSTOMER SHOP AND INWARDING'!$D$4:$D$58,'Analysis Sheet '!$I$70,'CUSTOMER SHOP AND INWARDING'!$M$4:$M$58,'Analysis Sheet '!C77)</f>
        <v>0</v>
      </c>
      <c r="J77" s="59">
        <f t="shared" si="0"/>
        <v>0</v>
      </c>
      <c r="K77" s="48"/>
      <c r="L77" s="48"/>
      <c r="M77" s="48"/>
      <c r="N77" s="48"/>
      <c r="O77" s="48"/>
      <c r="P77" s="48"/>
      <c r="Q77" s="48"/>
      <c r="R77" s="48"/>
      <c r="S77" s="48"/>
      <c r="T77" s="48"/>
      <c r="U77" s="48"/>
      <c r="V77" s="48"/>
      <c r="W77" s="111"/>
      <c r="X77" s="111"/>
      <c r="Y77" s="111"/>
      <c r="Z77" s="111"/>
      <c r="AA77" s="49"/>
    </row>
    <row r="78" spans="1:27" ht="19.899999999999999" customHeight="1">
      <c r="A78" s="45"/>
      <c r="B78" s="58">
        <v>8</v>
      </c>
      <c r="C78" s="540" t="s">
        <v>40</v>
      </c>
      <c r="D78" s="541"/>
      <c r="E78" s="541"/>
      <c r="F78" s="541"/>
      <c r="G78" s="542"/>
      <c r="H78" s="248">
        <f>COUNTIFS('CUSTOMER SHOP AND INWARDING'!$D$4:$D$58,'Analysis Sheet '!$H$70,'CUSTOMER SHOP AND INWARDING'!$M$4:$M$58,'Analysis Sheet '!C78)</f>
        <v>0</v>
      </c>
      <c r="I78" s="248">
        <f>COUNTIFS('CUSTOMER SHOP AND INWARDING'!$D$4:$D$58,'Analysis Sheet '!$I$70,'CUSTOMER SHOP AND INWARDING'!$M$4:$M$58,'Analysis Sheet '!C78)</f>
        <v>0</v>
      </c>
      <c r="J78" s="59">
        <f t="shared" si="0"/>
        <v>0</v>
      </c>
      <c r="K78" s="48"/>
      <c r="L78" s="48"/>
      <c r="M78" s="48"/>
      <c r="N78" s="48"/>
      <c r="O78" s="48"/>
      <c r="P78" s="48"/>
      <c r="Q78" s="48"/>
      <c r="R78" s="48"/>
      <c r="S78" s="48"/>
      <c r="T78" s="48"/>
      <c r="U78" s="48"/>
      <c r="V78" s="48"/>
      <c r="W78" s="111"/>
      <c r="X78" s="111"/>
      <c r="Y78" s="111"/>
      <c r="Z78" s="111"/>
      <c r="AA78" s="49"/>
    </row>
    <row r="79" spans="1:27" ht="19.899999999999999" customHeight="1">
      <c r="A79" s="45"/>
      <c r="B79" s="58">
        <v>9</v>
      </c>
      <c r="C79" s="540" t="s">
        <v>70</v>
      </c>
      <c r="D79" s="541"/>
      <c r="E79" s="541"/>
      <c r="F79" s="541"/>
      <c r="G79" s="542"/>
      <c r="H79" s="248">
        <f>COUNTIFS('CUSTOMER SHOP AND INWARDING'!$D$4:$D$58,'Analysis Sheet '!$H$70,'CUSTOMER SHOP AND INWARDING'!$M$4:$M$58,'Analysis Sheet '!C79)</f>
        <v>0</v>
      </c>
      <c r="I79" s="248">
        <f>COUNTIFS('CUSTOMER SHOP AND INWARDING'!$D$4:$D$58,'Analysis Sheet '!$I$70,'CUSTOMER SHOP AND INWARDING'!$M$4:$M$58,'Analysis Sheet '!C79)</f>
        <v>0</v>
      </c>
      <c r="J79" s="59">
        <f t="shared" si="0"/>
        <v>0</v>
      </c>
      <c r="K79" s="48"/>
      <c r="L79" s="48"/>
      <c r="M79" s="48"/>
      <c r="N79" s="48"/>
      <c r="O79" s="48"/>
      <c r="P79" s="48"/>
      <c r="Q79" s="48"/>
      <c r="R79" s="48"/>
      <c r="S79" s="48"/>
      <c r="T79" s="48"/>
      <c r="U79" s="48"/>
      <c r="V79" s="48"/>
      <c r="W79" s="111"/>
      <c r="X79" s="111"/>
      <c r="Y79" s="111"/>
      <c r="Z79" s="111"/>
      <c r="AA79" s="49"/>
    </row>
    <row r="80" spans="1:27" ht="19.899999999999999" customHeight="1">
      <c r="A80" s="45"/>
      <c r="B80" s="58">
        <v>10</v>
      </c>
      <c r="C80" s="540" t="s">
        <v>72</v>
      </c>
      <c r="D80" s="541"/>
      <c r="E80" s="541"/>
      <c r="F80" s="541"/>
      <c r="G80" s="542"/>
      <c r="H80" s="248">
        <f>COUNTIFS('CUSTOMER SHOP AND INWARDING'!$D$4:$D$58,'Analysis Sheet '!$H$70,'CUSTOMER SHOP AND INWARDING'!$M$4:$M$58,'Analysis Sheet '!C80)</f>
        <v>0</v>
      </c>
      <c r="I80" s="248">
        <f>COUNTIFS('CUSTOMER SHOP AND INWARDING'!$D$4:$D$58,'Analysis Sheet '!$I$70,'CUSTOMER SHOP AND INWARDING'!$M$4:$M$58,'Analysis Sheet '!C80)</f>
        <v>0</v>
      </c>
      <c r="J80" s="59">
        <f t="shared" si="0"/>
        <v>0</v>
      </c>
      <c r="K80" s="48"/>
      <c r="L80" s="48"/>
      <c r="M80" s="48"/>
      <c r="N80" s="48"/>
      <c r="O80" s="48"/>
      <c r="P80" s="48"/>
      <c r="Q80" s="48"/>
      <c r="R80" s="48"/>
      <c r="S80" s="48"/>
      <c r="T80" s="48"/>
      <c r="U80" s="48"/>
      <c r="V80" s="48"/>
      <c r="W80" s="111"/>
      <c r="X80" s="111"/>
      <c r="Y80" s="111"/>
      <c r="Z80" s="111"/>
      <c r="AA80" s="49"/>
    </row>
    <row r="81" spans="1:27" ht="19.899999999999999" customHeight="1">
      <c r="A81" s="45"/>
      <c r="B81" s="58">
        <v>11</v>
      </c>
      <c r="C81" s="540" t="s">
        <v>73</v>
      </c>
      <c r="D81" s="541"/>
      <c r="E81" s="541"/>
      <c r="F81" s="541"/>
      <c r="G81" s="542"/>
      <c r="H81" s="248">
        <f>COUNTIFS('CUSTOMER SHOP AND INWARDING'!$D$4:$D$58,'Analysis Sheet '!$H$70,'CUSTOMER SHOP AND INWARDING'!$M$4:$M$58,'Analysis Sheet '!C81)</f>
        <v>0</v>
      </c>
      <c r="I81" s="248">
        <f>COUNTIFS('CUSTOMER SHOP AND INWARDING'!$D$4:$D$58,'Analysis Sheet '!$I$70,'CUSTOMER SHOP AND INWARDING'!$M$4:$M$58,'Analysis Sheet '!C81)</f>
        <v>0</v>
      </c>
      <c r="J81" s="59">
        <f t="shared" si="0"/>
        <v>0</v>
      </c>
      <c r="K81" s="48"/>
      <c r="L81" s="48"/>
      <c r="M81" s="48"/>
      <c r="N81" s="48"/>
      <c r="O81" s="48"/>
      <c r="P81" s="48"/>
      <c r="Q81" s="48"/>
      <c r="R81" s="48"/>
      <c r="S81" s="48"/>
      <c r="T81" s="48"/>
      <c r="U81" s="48"/>
      <c r="V81" s="48"/>
      <c r="W81" s="111"/>
      <c r="X81" s="111"/>
      <c r="Y81" s="111"/>
      <c r="Z81" s="111"/>
      <c r="AA81" s="49"/>
    </row>
    <row r="82" spans="1:27" ht="19.899999999999999" customHeight="1">
      <c r="A82" s="45"/>
      <c r="B82" s="58">
        <v>12</v>
      </c>
      <c r="C82" s="540" t="s">
        <v>74</v>
      </c>
      <c r="D82" s="541"/>
      <c r="E82" s="541"/>
      <c r="F82" s="541"/>
      <c r="G82" s="542"/>
      <c r="H82" s="248">
        <f>COUNTIFS('CUSTOMER SHOP AND INWARDING'!$D$4:$D$58,'Analysis Sheet '!$H$70,'CUSTOMER SHOP AND INWARDING'!$M$4:$M$58,'Analysis Sheet '!C82)</f>
        <v>0</v>
      </c>
      <c r="I82" s="248">
        <f>COUNTIFS('CUSTOMER SHOP AND INWARDING'!$D$4:$D$58,'Analysis Sheet '!$I$70,'CUSTOMER SHOP AND INWARDING'!$M$4:$M$58,'Analysis Sheet '!C82)</f>
        <v>0</v>
      </c>
      <c r="J82" s="59">
        <f t="shared" si="0"/>
        <v>0</v>
      </c>
      <c r="K82" s="48"/>
      <c r="L82" s="48"/>
      <c r="M82" s="48"/>
      <c r="N82" s="48"/>
      <c r="O82" s="48"/>
      <c r="P82" s="48"/>
      <c r="Q82" s="48"/>
      <c r="R82" s="48"/>
      <c r="S82" s="48"/>
      <c r="T82" s="48"/>
      <c r="U82" s="48"/>
      <c r="V82" s="48"/>
      <c r="W82" s="111"/>
      <c r="X82" s="111"/>
      <c r="Y82" s="111"/>
      <c r="Z82" s="111"/>
      <c r="AA82" s="49"/>
    </row>
    <row r="83" spans="1:27" ht="19.899999999999999" customHeight="1">
      <c r="A83" s="45"/>
      <c r="B83" s="58">
        <v>13</v>
      </c>
      <c r="C83" s="540" t="s">
        <v>78</v>
      </c>
      <c r="D83" s="541"/>
      <c r="E83" s="541"/>
      <c r="F83" s="541"/>
      <c r="G83" s="542"/>
      <c r="H83" s="248">
        <f>COUNTIFS('CUSTOMER SHOP AND INWARDING'!$D$4:$D$58,'Analysis Sheet '!$H$70,'CUSTOMER SHOP AND INWARDING'!$M$4:$M$58,'Analysis Sheet '!C83)</f>
        <v>0</v>
      </c>
      <c r="I83" s="248">
        <f>COUNTIFS('CUSTOMER SHOP AND INWARDING'!$D$4:$D$58,'Analysis Sheet '!$I$70,'CUSTOMER SHOP AND INWARDING'!$M$4:$M$58,'Analysis Sheet '!C83)</f>
        <v>0</v>
      </c>
      <c r="J83" s="59">
        <f t="shared" si="0"/>
        <v>0</v>
      </c>
      <c r="K83" s="48"/>
      <c r="L83" s="48"/>
      <c r="M83" s="48"/>
      <c r="N83" s="48"/>
      <c r="O83" s="48"/>
      <c r="P83" s="48"/>
      <c r="Q83" s="48"/>
      <c r="R83" s="48"/>
      <c r="S83" s="48"/>
      <c r="T83" s="48"/>
      <c r="U83" s="48"/>
      <c r="V83" s="48"/>
      <c r="W83" s="111"/>
      <c r="X83" s="111"/>
      <c r="Y83" s="111"/>
      <c r="Z83" s="111"/>
      <c r="AA83" s="49"/>
    </row>
    <row r="84" spans="1:27" ht="19.899999999999999" customHeight="1">
      <c r="A84" s="45"/>
      <c r="B84" s="58">
        <v>14</v>
      </c>
      <c r="C84" s="540" t="s">
        <v>76</v>
      </c>
      <c r="D84" s="541"/>
      <c r="E84" s="541"/>
      <c r="F84" s="541"/>
      <c r="G84" s="542"/>
      <c r="H84" s="248">
        <f>COUNTIFS('CUSTOMER SHOP AND INWARDING'!$D$4:$D$58,'Analysis Sheet '!$H$70,'CUSTOMER SHOP AND INWARDING'!$M$4:$M$58,'Analysis Sheet '!C84)</f>
        <v>0</v>
      </c>
      <c r="I84" s="248">
        <f>COUNTIFS('CUSTOMER SHOP AND INWARDING'!$D$4:$D$58,'Analysis Sheet '!$I$70,'CUSTOMER SHOP AND INWARDING'!$M$4:$M$58,'Analysis Sheet '!C84)</f>
        <v>0</v>
      </c>
      <c r="J84" s="59">
        <f t="shared" si="0"/>
        <v>0</v>
      </c>
      <c r="K84" s="48"/>
      <c r="L84" s="48"/>
      <c r="M84" s="48"/>
      <c r="N84" s="48"/>
      <c r="O84" s="48"/>
      <c r="P84" s="48"/>
      <c r="Q84" s="48"/>
      <c r="R84" s="48"/>
      <c r="S84" s="48"/>
      <c r="T84" s="48"/>
      <c r="U84" s="48"/>
      <c r="V84" s="48"/>
      <c r="W84" s="111"/>
      <c r="X84" s="111"/>
      <c r="Y84" s="111"/>
      <c r="Z84" s="111"/>
      <c r="AA84" s="49"/>
    </row>
    <row r="85" spans="1:27" ht="19.899999999999999" customHeight="1">
      <c r="A85" s="45"/>
      <c r="B85" s="58">
        <v>15</v>
      </c>
      <c r="C85" s="540" t="s">
        <v>77</v>
      </c>
      <c r="D85" s="541"/>
      <c r="E85" s="541"/>
      <c r="F85" s="541"/>
      <c r="G85" s="542"/>
      <c r="H85" s="248">
        <f>COUNTIFS('CUSTOMER SHOP AND INWARDING'!$D$4:$D$58,'Analysis Sheet '!$H$70,'CUSTOMER SHOP AND INWARDING'!$M$4:$M$58,'Analysis Sheet '!C85)</f>
        <v>0</v>
      </c>
      <c r="I85" s="248">
        <f>COUNTIFS('CUSTOMER SHOP AND INWARDING'!$D$4:$D$58,'Analysis Sheet '!$I$70,'CUSTOMER SHOP AND INWARDING'!$M$4:$M$58,'Analysis Sheet '!C85)</f>
        <v>0</v>
      </c>
      <c r="J85" s="59">
        <f t="shared" si="0"/>
        <v>0</v>
      </c>
      <c r="K85" s="48"/>
      <c r="L85" s="48"/>
      <c r="M85" s="48"/>
      <c r="N85" s="48"/>
      <c r="O85" s="48"/>
      <c r="P85" s="48"/>
      <c r="Q85" s="48"/>
      <c r="R85" s="48"/>
      <c r="S85" s="48"/>
      <c r="T85" s="48"/>
      <c r="U85" s="48"/>
      <c r="V85" s="48"/>
      <c r="W85" s="111"/>
      <c r="X85" s="111"/>
      <c r="Y85" s="111"/>
      <c r="Z85" s="111"/>
      <c r="AA85" s="49"/>
    </row>
    <row r="86" spans="1:27" ht="19.899999999999999" customHeight="1">
      <c r="A86" s="45"/>
      <c r="B86" s="58">
        <v>16</v>
      </c>
      <c r="C86" s="540" t="s">
        <v>79</v>
      </c>
      <c r="D86" s="541"/>
      <c r="E86" s="541"/>
      <c r="F86" s="541"/>
      <c r="G86" s="542"/>
      <c r="H86" s="248">
        <f>COUNTIFS('CUSTOMER SHOP AND INWARDING'!$D$4:$D$58,'Analysis Sheet '!$H$70,'CUSTOMER SHOP AND INWARDING'!$M$4:$M$58,'Analysis Sheet '!C86)</f>
        <v>0</v>
      </c>
      <c r="I86" s="248">
        <f>COUNTIFS('CUSTOMER SHOP AND INWARDING'!$D$4:$D$58,'Analysis Sheet '!$I$70,'CUSTOMER SHOP AND INWARDING'!$M$4:$M$58,'Analysis Sheet '!C86)</f>
        <v>0</v>
      </c>
      <c r="J86" s="59">
        <f t="shared" si="0"/>
        <v>0</v>
      </c>
      <c r="K86" s="48"/>
      <c r="L86" s="48"/>
      <c r="M86" s="48"/>
      <c r="N86" s="48"/>
      <c r="O86" s="48"/>
      <c r="P86" s="48"/>
      <c r="Q86" s="48"/>
      <c r="R86" s="48"/>
      <c r="S86" s="48"/>
      <c r="T86" s="48"/>
      <c r="U86" s="48"/>
      <c r="V86" s="48"/>
      <c r="W86" s="111"/>
      <c r="X86" s="111"/>
      <c r="Y86" s="111"/>
      <c r="Z86" s="111"/>
      <c r="AA86" s="49"/>
    </row>
    <row r="87" spans="1:27" ht="19.899999999999999" customHeight="1">
      <c r="A87" s="45"/>
      <c r="B87" s="58">
        <v>17</v>
      </c>
      <c r="C87" s="557" t="s">
        <v>80</v>
      </c>
      <c r="D87" s="557"/>
      <c r="E87" s="557"/>
      <c r="F87" s="557"/>
      <c r="G87" s="557"/>
      <c r="H87" s="248">
        <f>COUNTIFS('CUSTOMER SHOP AND INWARDING'!$D$4:$D$58,'Analysis Sheet '!$H$70,'CUSTOMER SHOP AND INWARDING'!$M$4:$M$58,'Analysis Sheet '!C87)</f>
        <v>0</v>
      </c>
      <c r="I87" s="248">
        <f>COUNTIFS('CUSTOMER SHOP AND INWARDING'!$D$4:$D$58,'Analysis Sheet '!$I$70,'CUSTOMER SHOP AND INWARDING'!$M$4:$M$58,'Analysis Sheet '!C87)</f>
        <v>0</v>
      </c>
      <c r="J87" s="59">
        <f t="shared" si="0"/>
        <v>0</v>
      </c>
      <c r="K87" s="48"/>
      <c r="L87" s="48"/>
      <c r="M87" s="48"/>
      <c r="N87" s="48"/>
      <c r="O87" s="48"/>
      <c r="P87" s="48"/>
      <c r="Q87" s="48"/>
      <c r="R87" s="48"/>
      <c r="S87" s="48"/>
      <c r="T87" s="48"/>
      <c r="U87" s="48"/>
      <c r="V87" s="48"/>
      <c r="W87" s="111"/>
      <c r="X87" s="111"/>
      <c r="Y87" s="111"/>
      <c r="Z87" s="111"/>
      <c r="AA87" s="49"/>
    </row>
    <row r="88" spans="1:27" ht="19.899999999999999" customHeight="1">
      <c r="A88" s="45"/>
      <c r="B88" s="58">
        <v>18</v>
      </c>
      <c r="C88" s="557" t="s">
        <v>84</v>
      </c>
      <c r="D88" s="557"/>
      <c r="E88" s="557"/>
      <c r="F88" s="557"/>
      <c r="G88" s="557"/>
      <c r="H88" s="248">
        <f>COUNTIFS('CUSTOMER SHOP AND INWARDING'!$D$4:$D$58,'Analysis Sheet '!$H$70,'CUSTOMER SHOP AND INWARDING'!$M$4:$M$58,'Analysis Sheet '!C88)</f>
        <v>0</v>
      </c>
      <c r="I88" s="248">
        <f>COUNTIFS('CUSTOMER SHOP AND INWARDING'!$D$4:$D$58,'Analysis Sheet '!$I$70,'CUSTOMER SHOP AND INWARDING'!$M$4:$M$58,'Analysis Sheet '!C88)</f>
        <v>0</v>
      </c>
      <c r="J88" s="59">
        <f t="shared" si="0"/>
        <v>0</v>
      </c>
      <c r="K88" s="48"/>
      <c r="L88" s="48"/>
      <c r="M88" s="48"/>
      <c r="N88" s="48"/>
      <c r="O88" s="48"/>
      <c r="P88" s="48"/>
      <c r="Q88" s="48"/>
      <c r="R88" s="48"/>
      <c r="S88" s="48"/>
      <c r="T88" s="48"/>
      <c r="U88" s="48"/>
      <c r="V88" s="48"/>
      <c r="W88" s="111"/>
      <c r="X88" s="111"/>
      <c r="Y88" s="111"/>
      <c r="Z88" s="111"/>
      <c r="AA88" s="49"/>
    </row>
    <row r="89" spans="1:27" ht="19.899999999999999" customHeight="1">
      <c r="A89" s="45"/>
      <c r="B89" s="58">
        <v>19</v>
      </c>
      <c r="C89" s="557" t="s">
        <v>83</v>
      </c>
      <c r="D89" s="557"/>
      <c r="E89" s="557"/>
      <c r="F89" s="557"/>
      <c r="G89" s="557"/>
      <c r="H89" s="248">
        <f>COUNTIFS('CUSTOMER SHOP AND INWARDING'!$D$4:$D$58,'Analysis Sheet '!$H$70,'CUSTOMER SHOP AND INWARDING'!$M$4:$M$58,'Analysis Sheet '!C89)</f>
        <v>0</v>
      </c>
      <c r="I89" s="248">
        <f>COUNTIFS('CUSTOMER SHOP AND INWARDING'!$D$4:$D$58,'Analysis Sheet '!$I$70,'CUSTOMER SHOP AND INWARDING'!$M$4:$M$58,'Analysis Sheet '!C89)</f>
        <v>0</v>
      </c>
      <c r="J89" s="59">
        <f t="shared" si="0"/>
        <v>0</v>
      </c>
      <c r="K89" s="48"/>
      <c r="L89" s="48"/>
      <c r="M89" s="48"/>
      <c r="N89" s="48"/>
      <c r="O89" s="48"/>
      <c r="P89" s="48"/>
      <c r="Q89" s="48"/>
      <c r="R89" s="48"/>
      <c r="S89" s="48"/>
      <c r="T89" s="48"/>
      <c r="U89" s="48"/>
      <c r="V89" s="48"/>
      <c r="W89" s="111"/>
      <c r="X89" s="111"/>
      <c r="Y89" s="111"/>
      <c r="Z89" s="111"/>
      <c r="AA89" s="49"/>
    </row>
    <row r="90" spans="1:27" ht="19.899999999999999" customHeight="1">
      <c r="A90" s="45"/>
      <c r="B90" s="58">
        <v>20</v>
      </c>
      <c r="C90" s="557" t="s">
        <v>85</v>
      </c>
      <c r="D90" s="557"/>
      <c r="E90" s="557"/>
      <c r="F90" s="557"/>
      <c r="G90" s="557"/>
      <c r="H90" s="248">
        <f>COUNTIFS('CUSTOMER SHOP AND INWARDING'!$D$4:$D$58,'Analysis Sheet '!$H$70,'CUSTOMER SHOP AND INWARDING'!$M$4:$M$58,'Analysis Sheet '!C90)</f>
        <v>0</v>
      </c>
      <c r="I90" s="248">
        <f>COUNTIFS('CUSTOMER SHOP AND INWARDING'!$D$4:$D$58,'Analysis Sheet '!$I$70,'CUSTOMER SHOP AND INWARDING'!$M$4:$M$58,'Analysis Sheet '!C90)</f>
        <v>0</v>
      </c>
      <c r="J90" s="59">
        <f t="shared" si="0"/>
        <v>0</v>
      </c>
      <c r="K90" s="48"/>
      <c r="L90" s="48"/>
      <c r="M90" s="48"/>
      <c r="N90" s="48"/>
      <c r="O90" s="48"/>
      <c r="P90" s="48"/>
      <c r="Q90" s="48"/>
      <c r="R90" s="48"/>
      <c r="S90" s="48"/>
      <c r="T90" s="48"/>
      <c r="U90" s="48"/>
      <c r="V90" s="48"/>
      <c r="W90" s="111"/>
      <c r="X90" s="111"/>
      <c r="Y90" s="111"/>
      <c r="Z90" s="111"/>
      <c r="AA90" s="49"/>
    </row>
    <row r="91" spans="1:27" ht="19.899999999999999" customHeight="1">
      <c r="A91" s="45"/>
      <c r="B91" s="58">
        <v>21</v>
      </c>
      <c r="C91" s="557" t="s">
        <v>86</v>
      </c>
      <c r="D91" s="557"/>
      <c r="E91" s="557"/>
      <c r="F91" s="557"/>
      <c r="G91" s="557"/>
      <c r="H91" s="248">
        <f>COUNTIFS('CUSTOMER SHOP AND INWARDING'!$D$4:$D$58,'Analysis Sheet '!$H$70,'CUSTOMER SHOP AND INWARDING'!$M$4:$M$58,'Analysis Sheet '!C91)</f>
        <v>0</v>
      </c>
      <c r="I91" s="248">
        <f>COUNTIFS('CUSTOMER SHOP AND INWARDING'!$D$4:$D$58,'Analysis Sheet '!$I$70,'CUSTOMER SHOP AND INWARDING'!$M$4:$M$58,'Analysis Sheet '!C91)</f>
        <v>0</v>
      </c>
      <c r="J91" s="59">
        <f t="shared" si="0"/>
        <v>0</v>
      </c>
      <c r="K91" s="48"/>
      <c r="L91" s="48"/>
      <c r="M91" s="48"/>
      <c r="N91" s="48"/>
      <c r="O91" s="48"/>
      <c r="P91" s="48"/>
      <c r="Q91" s="48"/>
      <c r="R91" s="48"/>
      <c r="S91" s="48"/>
      <c r="T91" s="48"/>
      <c r="U91" s="48"/>
      <c r="V91" s="48"/>
      <c r="W91" s="111"/>
      <c r="X91" s="111"/>
      <c r="Y91" s="111"/>
      <c r="Z91" s="111"/>
      <c r="AA91" s="49"/>
    </row>
    <row r="92" spans="1:27" ht="19.899999999999999" customHeight="1">
      <c r="A92" s="45"/>
      <c r="B92" s="58">
        <v>22</v>
      </c>
      <c r="C92" s="557" t="s">
        <v>87</v>
      </c>
      <c r="D92" s="557"/>
      <c r="E92" s="557"/>
      <c r="F92" s="557"/>
      <c r="G92" s="557"/>
      <c r="H92" s="248">
        <f>COUNTIFS('CUSTOMER SHOP AND INWARDING'!$D$4:$D$58,'Analysis Sheet '!$H$70,'CUSTOMER SHOP AND INWARDING'!$M$4:$M$58,'Analysis Sheet '!C92)</f>
        <v>0</v>
      </c>
      <c r="I92" s="248">
        <f>COUNTIFS('CUSTOMER SHOP AND INWARDING'!$D$4:$D$58,'Analysis Sheet '!$I$70,'CUSTOMER SHOP AND INWARDING'!$M$4:$M$58,'Analysis Sheet '!C92)</f>
        <v>0</v>
      </c>
      <c r="J92" s="59">
        <f t="shared" si="0"/>
        <v>0</v>
      </c>
      <c r="K92" s="48"/>
      <c r="L92" s="48"/>
      <c r="M92" s="48"/>
      <c r="N92" s="48"/>
      <c r="O92" s="48"/>
      <c r="P92" s="48"/>
      <c r="Q92" s="48"/>
      <c r="R92" s="48"/>
      <c r="S92" s="48"/>
      <c r="T92" s="48"/>
      <c r="U92" s="48"/>
      <c r="V92" s="48"/>
      <c r="W92" s="111"/>
      <c r="X92" s="111"/>
      <c r="Y92" s="111"/>
      <c r="Z92" s="111"/>
      <c r="AA92" s="49"/>
    </row>
    <row r="93" spans="1:27" ht="19.899999999999999" customHeight="1">
      <c r="A93" s="45"/>
      <c r="B93" s="58">
        <v>23</v>
      </c>
      <c r="C93" s="557" t="s">
        <v>88</v>
      </c>
      <c r="D93" s="557"/>
      <c r="E93" s="557"/>
      <c r="F93" s="557"/>
      <c r="G93" s="557"/>
      <c r="H93" s="248">
        <f>COUNTIFS('CUSTOMER SHOP AND INWARDING'!$D$4:$D$58,'Analysis Sheet '!$H$70,'CUSTOMER SHOP AND INWARDING'!$M$4:$M$58,'Analysis Sheet '!C93)</f>
        <v>0</v>
      </c>
      <c r="I93" s="248">
        <f>COUNTIFS('CUSTOMER SHOP AND INWARDING'!$D$4:$D$58,'Analysis Sheet '!$I$70,'CUSTOMER SHOP AND INWARDING'!$M$4:$M$58,'Analysis Sheet '!C93)</f>
        <v>0</v>
      </c>
      <c r="J93" s="59">
        <f t="shared" si="0"/>
        <v>0</v>
      </c>
      <c r="K93" s="48"/>
      <c r="L93" s="48"/>
      <c r="M93" s="48"/>
      <c r="N93" s="48"/>
      <c r="O93" s="48"/>
      <c r="P93" s="48"/>
      <c r="Q93" s="48"/>
      <c r="R93" s="48"/>
      <c r="S93" s="48"/>
      <c r="T93" s="48"/>
      <c r="U93" s="48"/>
      <c r="V93" s="48"/>
      <c r="W93" s="111"/>
      <c r="X93" s="111"/>
      <c r="Y93" s="111"/>
      <c r="Z93" s="111"/>
      <c r="AA93" s="49"/>
    </row>
    <row r="94" spans="1:27" ht="19.899999999999999" customHeight="1">
      <c r="A94" s="45"/>
      <c r="B94" s="58">
        <v>24</v>
      </c>
      <c r="C94" s="557" t="s">
        <v>89</v>
      </c>
      <c r="D94" s="557"/>
      <c r="E94" s="557"/>
      <c r="F94" s="557"/>
      <c r="G94" s="557"/>
      <c r="H94" s="248">
        <f>COUNTIFS('CUSTOMER SHOP AND INWARDING'!$D$4:$D$58,'Analysis Sheet '!$H$70,'CUSTOMER SHOP AND INWARDING'!$M$4:$M$58,'Analysis Sheet '!C94)</f>
        <v>0</v>
      </c>
      <c r="I94" s="248">
        <f>COUNTIFS('CUSTOMER SHOP AND INWARDING'!$D$4:$D$58,'Analysis Sheet '!$I$70,'CUSTOMER SHOP AND INWARDING'!$M$4:$M$58,'Analysis Sheet '!C94)</f>
        <v>0</v>
      </c>
      <c r="J94" s="59">
        <f t="shared" si="0"/>
        <v>0</v>
      </c>
      <c r="K94" s="48"/>
      <c r="L94" s="48"/>
      <c r="M94" s="48"/>
      <c r="N94" s="48"/>
      <c r="O94" s="48"/>
      <c r="P94" s="48"/>
      <c r="Q94" s="48"/>
      <c r="R94" s="48"/>
      <c r="S94" s="48"/>
      <c r="T94" s="48"/>
      <c r="U94" s="48"/>
      <c r="V94" s="48"/>
      <c r="W94" s="111"/>
      <c r="X94" s="111"/>
      <c r="Y94" s="111"/>
      <c r="Z94" s="111"/>
      <c r="AA94" s="49"/>
    </row>
    <row r="95" spans="1:27" ht="19.899999999999999" customHeight="1">
      <c r="A95" s="45"/>
      <c r="B95" s="58">
        <v>25</v>
      </c>
      <c r="C95" s="557" t="s">
        <v>90</v>
      </c>
      <c r="D95" s="557"/>
      <c r="E95" s="557"/>
      <c r="F95" s="557"/>
      <c r="G95" s="557"/>
      <c r="H95" s="248">
        <f>COUNTIFS('CUSTOMER SHOP AND INWARDING'!$D$4:$D$58,'Analysis Sheet '!$H$70,'CUSTOMER SHOP AND INWARDING'!$M$4:$M$58,'Analysis Sheet '!C95)</f>
        <v>0</v>
      </c>
      <c r="I95" s="248">
        <f>COUNTIFS('CUSTOMER SHOP AND INWARDING'!$D$4:$D$58,'Analysis Sheet '!$I$70,'CUSTOMER SHOP AND INWARDING'!$M$4:$M$58,'Analysis Sheet '!C95)</f>
        <v>0</v>
      </c>
      <c r="J95" s="59">
        <f t="shared" si="0"/>
        <v>0</v>
      </c>
      <c r="K95" s="48"/>
      <c r="L95" s="48"/>
      <c r="M95" s="48"/>
      <c r="N95" s="48"/>
      <c r="O95" s="48"/>
      <c r="P95" s="48"/>
      <c r="Q95" s="48"/>
      <c r="R95" s="48"/>
      <c r="S95" s="48"/>
      <c r="T95" s="48"/>
      <c r="U95" s="48"/>
      <c r="V95" s="48"/>
      <c r="W95" s="111"/>
      <c r="X95" s="111"/>
      <c r="Y95" s="111"/>
      <c r="Z95" s="111"/>
      <c r="AA95" s="49"/>
    </row>
    <row r="96" spans="1:27" ht="19.899999999999999" customHeight="1">
      <c r="A96" s="45"/>
      <c r="B96" s="58">
        <v>26</v>
      </c>
      <c r="C96" s="557" t="s">
        <v>91</v>
      </c>
      <c r="D96" s="557"/>
      <c r="E96" s="557"/>
      <c r="F96" s="557"/>
      <c r="G96" s="557"/>
      <c r="H96" s="248">
        <f>COUNTIFS('CUSTOMER SHOP AND INWARDING'!$D$4:$D$58,'Analysis Sheet '!$H$70,'CUSTOMER SHOP AND INWARDING'!$M$4:$M$58,'Analysis Sheet '!C96)</f>
        <v>0</v>
      </c>
      <c r="I96" s="248">
        <f>COUNTIFS('CUSTOMER SHOP AND INWARDING'!$D$4:$D$58,'Analysis Sheet '!$I$70,'CUSTOMER SHOP AND INWARDING'!$M$4:$M$58,'Analysis Sheet '!C96)</f>
        <v>0</v>
      </c>
      <c r="J96" s="59">
        <f t="shared" si="0"/>
        <v>0</v>
      </c>
      <c r="K96" s="48"/>
      <c r="L96" s="48"/>
      <c r="M96" s="48"/>
      <c r="N96" s="48"/>
      <c r="O96" s="48"/>
      <c r="P96" s="48"/>
      <c r="Q96" s="48"/>
      <c r="R96" s="48"/>
      <c r="S96" s="48"/>
      <c r="T96" s="48"/>
      <c r="U96" s="48"/>
      <c r="V96" s="48"/>
      <c r="W96" s="111"/>
      <c r="X96" s="111"/>
      <c r="Y96" s="111"/>
      <c r="Z96" s="111"/>
      <c r="AA96" s="49"/>
    </row>
    <row r="97" spans="1:27" ht="19.899999999999999" customHeight="1">
      <c r="A97" s="45"/>
      <c r="B97" s="58">
        <v>27</v>
      </c>
      <c r="C97" s="557" t="s">
        <v>104</v>
      </c>
      <c r="D97" s="557"/>
      <c r="E97" s="557"/>
      <c r="F97" s="557"/>
      <c r="G97" s="557"/>
      <c r="H97" s="248">
        <f>COUNTIFS('CUSTOMER SHOP AND INWARDING'!$D$4:$D$58,'Analysis Sheet '!$H$70,'CUSTOMER SHOP AND INWARDING'!$M$4:$M$58,'Analysis Sheet '!C97)</f>
        <v>0</v>
      </c>
      <c r="I97" s="248">
        <f>COUNTIFS('CUSTOMER SHOP AND INWARDING'!$D$4:$D$58,'Analysis Sheet '!$I$70,'CUSTOMER SHOP AND INWARDING'!$M$4:$M$58,'Analysis Sheet '!C97)</f>
        <v>0</v>
      </c>
      <c r="J97" s="59">
        <f>SUM(H97:I97)</f>
        <v>0</v>
      </c>
      <c r="K97" s="48"/>
      <c r="L97" s="48"/>
      <c r="M97" s="48"/>
      <c r="N97" s="48"/>
      <c r="O97" s="48"/>
      <c r="P97" s="48"/>
      <c r="Q97" s="48"/>
      <c r="R97" s="48"/>
      <c r="S97" s="48"/>
      <c r="T97" s="48"/>
      <c r="U97" s="48"/>
      <c r="V97" s="48"/>
      <c r="W97" s="111"/>
      <c r="X97" s="111"/>
      <c r="Y97" s="111"/>
      <c r="Z97" s="111"/>
      <c r="AA97" s="49"/>
    </row>
    <row r="98" spans="1:27" ht="19.899999999999999" customHeight="1">
      <c r="A98" s="45"/>
      <c r="B98" s="58">
        <v>28</v>
      </c>
      <c r="C98" s="557" t="s">
        <v>55</v>
      </c>
      <c r="D98" s="557"/>
      <c r="E98" s="557"/>
      <c r="F98" s="557"/>
      <c r="G98" s="557"/>
      <c r="H98" s="248">
        <f>COUNTIFS('CUSTOMER SHOP AND INWARDING'!$D$4:$D$58,'Analysis Sheet '!$H$70,'CUSTOMER SHOP AND INWARDING'!$M$4:$M$58,'Analysis Sheet '!C98)</f>
        <v>0</v>
      </c>
      <c r="I98" s="248">
        <f>COUNTIFS('CUSTOMER SHOP AND INWARDING'!$D$4:$D$58,'Analysis Sheet '!$I$70,'CUSTOMER SHOP AND INWARDING'!$M$4:$M$58,'Analysis Sheet '!C98)</f>
        <v>0</v>
      </c>
      <c r="J98" s="59">
        <f>SUM(H98:I98)</f>
        <v>0</v>
      </c>
      <c r="K98" s="48"/>
      <c r="L98" s="48"/>
      <c r="M98" s="48"/>
      <c r="N98" s="48"/>
      <c r="O98" s="48"/>
      <c r="P98" s="48"/>
      <c r="Q98" s="48"/>
      <c r="R98" s="48"/>
      <c r="S98" s="48"/>
      <c r="T98" s="48"/>
      <c r="U98" s="48"/>
      <c r="V98" s="48"/>
      <c r="W98" s="111"/>
      <c r="X98" s="111"/>
      <c r="Y98" s="111"/>
      <c r="Z98" s="111"/>
      <c r="AA98" s="49"/>
    </row>
    <row r="99" spans="1:27" ht="19.899999999999999" customHeight="1">
      <c r="A99" s="45"/>
      <c r="B99" s="58">
        <v>29</v>
      </c>
      <c r="C99" s="557" t="s">
        <v>129</v>
      </c>
      <c r="D99" s="557"/>
      <c r="E99" s="557"/>
      <c r="F99" s="557"/>
      <c r="G99" s="557"/>
      <c r="H99" s="248">
        <f>COUNTIFS('CUSTOMER SHOP AND INWARDING'!$D$4:$D$58,'Analysis Sheet '!$H$70,'CUSTOMER SHOP AND INWARDING'!$M$4:$M$58,'Analysis Sheet '!C99)</f>
        <v>0</v>
      </c>
      <c r="I99" s="248">
        <f>COUNTIFS('CUSTOMER SHOP AND INWARDING'!$D$4:$D$58,'Analysis Sheet '!$I$70,'CUSTOMER SHOP AND INWARDING'!$M$4:$M$58,'Analysis Sheet '!C99)</f>
        <v>0</v>
      </c>
      <c r="J99" s="59">
        <f>SUM(H99:I99)</f>
        <v>0</v>
      </c>
      <c r="K99" s="48"/>
      <c r="L99" s="48"/>
      <c r="M99" s="48"/>
      <c r="N99" s="48"/>
      <c r="O99" s="48"/>
      <c r="P99" s="48"/>
      <c r="Q99" s="48"/>
      <c r="R99" s="48"/>
      <c r="S99" s="48"/>
      <c r="T99" s="48"/>
      <c r="U99" s="48"/>
      <c r="V99" s="48"/>
      <c r="W99" s="111"/>
      <c r="X99" s="111"/>
      <c r="Y99" s="111"/>
      <c r="Z99" s="111"/>
      <c r="AA99" s="49"/>
    </row>
    <row r="100" spans="1:27" ht="19.899999999999999" customHeight="1" thickBot="1">
      <c r="A100" s="45"/>
      <c r="B100" s="60">
        <v>30</v>
      </c>
      <c r="C100" s="555"/>
      <c r="D100" s="555"/>
      <c r="E100" s="555"/>
      <c r="F100" s="555"/>
      <c r="G100" s="555"/>
      <c r="H100" s="41"/>
      <c r="I100" s="41"/>
      <c r="J100" s="61"/>
      <c r="K100" s="48"/>
      <c r="L100" s="48"/>
      <c r="M100" s="48"/>
      <c r="N100" s="48"/>
      <c r="O100" s="48"/>
      <c r="P100" s="48"/>
      <c r="Q100" s="48"/>
      <c r="R100" s="48"/>
      <c r="S100" s="48"/>
      <c r="T100" s="48"/>
      <c r="U100" s="48"/>
      <c r="V100" s="48"/>
      <c r="W100" s="111"/>
      <c r="X100" s="111"/>
      <c r="Y100" s="111"/>
      <c r="Z100" s="111"/>
      <c r="AA100" s="49"/>
    </row>
    <row r="101" spans="1:27" ht="19.899999999999999" customHeight="1" thickBot="1">
      <c r="A101" s="45"/>
      <c r="B101" s="42"/>
      <c r="C101" s="556" t="s">
        <v>49</v>
      </c>
      <c r="D101" s="556"/>
      <c r="E101" s="556"/>
      <c r="F101" s="556"/>
      <c r="G101" s="556"/>
      <c r="H101" s="43">
        <f>SUM(H71:H100)</f>
        <v>0</v>
      </c>
      <c r="I101" s="43">
        <f>SUM(I71:I100)</f>
        <v>0</v>
      </c>
      <c r="J101" s="44">
        <f>SUM(J71:J100)</f>
        <v>0</v>
      </c>
      <c r="K101" s="48"/>
      <c r="L101" s="48"/>
      <c r="M101" s="48"/>
      <c r="N101" s="48"/>
      <c r="O101" s="48"/>
      <c r="P101" s="48"/>
      <c r="Q101" s="48"/>
      <c r="R101" s="48"/>
      <c r="S101" s="48"/>
      <c r="T101" s="48"/>
      <c r="U101" s="48"/>
      <c r="V101" s="48"/>
      <c r="W101" s="111"/>
      <c r="X101" s="111"/>
      <c r="Y101" s="111"/>
      <c r="Z101" s="111"/>
      <c r="AA101" s="49"/>
    </row>
    <row r="102" spans="1:27" ht="19.899999999999999" customHeight="1">
      <c r="A102" s="45"/>
      <c r="B102" s="46"/>
      <c r="C102" s="292"/>
      <c r="D102" s="292"/>
      <c r="E102" s="292"/>
      <c r="F102" s="47"/>
      <c r="G102" s="47"/>
      <c r="H102" s="46"/>
      <c r="I102" s="46"/>
      <c r="J102" s="46"/>
      <c r="K102" s="48"/>
      <c r="L102" s="48"/>
      <c r="M102" s="48"/>
      <c r="N102" s="48"/>
      <c r="O102" s="48"/>
      <c r="P102" s="48"/>
      <c r="Q102" s="48"/>
      <c r="R102" s="48"/>
      <c r="S102" s="48"/>
      <c r="T102" s="48"/>
      <c r="U102" s="48"/>
      <c r="V102" s="48"/>
      <c r="W102" s="111"/>
      <c r="X102" s="111"/>
      <c r="Y102" s="111"/>
      <c r="Z102" s="111"/>
      <c r="AA102" s="49"/>
    </row>
    <row r="103" spans="1:27" ht="19.899999999999999" customHeight="1">
      <c r="A103" s="45"/>
      <c r="B103" s="46"/>
      <c r="C103" s="292"/>
      <c r="D103" s="292"/>
      <c r="E103" s="292"/>
      <c r="F103" s="47"/>
      <c r="G103" s="47"/>
      <c r="H103" s="46"/>
      <c r="I103" s="46"/>
      <c r="J103" s="46"/>
      <c r="K103" s="48"/>
      <c r="L103" s="48"/>
      <c r="M103" s="48"/>
      <c r="N103" s="48"/>
      <c r="O103" s="48"/>
      <c r="P103" s="48"/>
      <c r="Q103" s="48"/>
      <c r="R103" s="48"/>
      <c r="S103" s="48"/>
      <c r="T103" s="48"/>
      <c r="U103" s="48"/>
      <c r="V103" s="48"/>
      <c r="W103" s="111"/>
      <c r="X103" s="111"/>
      <c r="Y103" s="111"/>
      <c r="Z103" s="111"/>
      <c r="AA103" s="49"/>
    </row>
    <row r="104" spans="1:27" ht="19.899999999999999" customHeight="1">
      <c r="A104" s="45"/>
      <c r="B104" s="46"/>
      <c r="C104" s="292"/>
      <c r="D104" s="292"/>
      <c r="E104" s="292"/>
      <c r="F104" s="47"/>
      <c r="G104" s="47"/>
      <c r="H104" s="46"/>
      <c r="I104" s="46"/>
      <c r="J104" s="46"/>
      <c r="K104" s="48"/>
      <c r="L104" s="48"/>
      <c r="M104" s="48"/>
      <c r="N104" s="48"/>
      <c r="O104" s="48"/>
      <c r="P104" s="48"/>
      <c r="Q104" s="48"/>
      <c r="R104" s="48"/>
      <c r="S104" s="48"/>
      <c r="T104" s="48"/>
      <c r="U104" s="48"/>
      <c r="V104" s="48"/>
      <c r="W104" s="111"/>
      <c r="X104" s="111"/>
      <c r="Y104" s="111"/>
      <c r="Z104" s="111"/>
      <c r="AA104" s="49"/>
    </row>
    <row r="105" spans="1:27" ht="19.899999999999999" customHeight="1">
      <c r="A105" s="45"/>
      <c r="B105" s="46"/>
      <c r="C105" s="292"/>
      <c r="D105" s="292"/>
      <c r="E105" s="292"/>
      <c r="F105" s="47"/>
      <c r="G105" s="47"/>
      <c r="H105" s="46"/>
      <c r="I105" s="46"/>
      <c r="J105" s="46"/>
      <c r="K105" s="48"/>
      <c r="L105" s="48"/>
      <c r="M105" s="48"/>
      <c r="N105" s="48"/>
      <c r="O105" s="48"/>
      <c r="P105" s="48"/>
      <c r="Q105" s="48"/>
      <c r="R105" s="48"/>
      <c r="S105" s="48"/>
      <c r="T105" s="48"/>
      <c r="U105" s="48"/>
      <c r="V105" s="48"/>
      <c r="W105" s="111"/>
      <c r="X105" s="111"/>
      <c r="Y105" s="111"/>
      <c r="Z105" s="111"/>
      <c r="AA105" s="49"/>
    </row>
    <row r="106" spans="1:27" ht="19.899999999999999" customHeight="1">
      <c r="A106" s="45"/>
      <c r="B106" s="46"/>
      <c r="C106" s="292"/>
      <c r="D106" s="292"/>
      <c r="E106" s="292"/>
      <c r="F106" s="47"/>
      <c r="G106" s="47"/>
      <c r="H106" s="46"/>
      <c r="I106" s="46"/>
      <c r="J106" s="46"/>
      <c r="K106" s="48"/>
      <c r="L106" s="48"/>
      <c r="M106" s="48"/>
      <c r="N106" s="48"/>
      <c r="O106" s="48"/>
      <c r="P106" s="48"/>
      <c r="Q106" s="48"/>
      <c r="R106" s="48"/>
      <c r="S106" s="48"/>
      <c r="T106" s="48"/>
      <c r="U106" s="48"/>
      <c r="V106" s="48"/>
      <c r="W106" s="111"/>
      <c r="X106" s="111"/>
      <c r="Y106" s="111"/>
      <c r="Z106" s="111"/>
      <c r="AA106" s="49"/>
    </row>
    <row r="107" spans="1:27" ht="19.899999999999999" customHeight="1">
      <c r="A107" s="45"/>
      <c r="B107" s="46"/>
      <c r="C107" s="292"/>
      <c r="D107" s="292"/>
      <c r="E107" s="292"/>
      <c r="F107" s="47"/>
      <c r="G107" s="47"/>
      <c r="H107" s="46"/>
      <c r="I107" s="46"/>
      <c r="J107" s="46"/>
      <c r="K107" s="48"/>
      <c r="L107" s="48"/>
      <c r="M107" s="48"/>
      <c r="N107" s="48"/>
      <c r="O107" s="48"/>
      <c r="P107" s="48"/>
      <c r="Q107" s="48"/>
      <c r="R107" s="48"/>
      <c r="S107" s="48"/>
      <c r="T107" s="48"/>
      <c r="U107" s="48"/>
      <c r="V107" s="48"/>
      <c r="W107" s="111"/>
      <c r="X107" s="111"/>
      <c r="Y107" s="111"/>
      <c r="Z107" s="111"/>
      <c r="AA107" s="49"/>
    </row>
    <row r="108" spans="1:27" ht="19.899999999999999" customHeight="1">
      <c r="A108" s="45"/>
      <c r="B108" s="46"/>
      <c r="C108" s="292"/>
      <c r="D108" s="292"/>
      <c r="E108" s="292"/>
      <c r="F108" s="47"/>
      <c r="G108" s="47"/>
      <c r="H108" s="46"/>
      <c r="I108" s="46"/>
      <c r="J108" s="46"/>
      <c r="K108" s="48"/>
      <c r="L108" s="48"/>
      <c r="M108" s="48"/>
      <c r="N108" s="48"/>
      <c r="O108" s="48"/>
      <c r="P108" s="48"/>
      <c r="Q108" s="48"/>
      <c r="R108" s="48"/>
      <c r="S108" s="48"/>
      <c r="T108" s="48"/>
      <c r="U108" s="48"/>
      <c r="V108" s="48"/>
      <c r="W108" s="111"/>
      <c r="X108" s="111"/>
      <c r="Y108" s="111"/>
      <c r="Z108" s="111"/>
      <c r="AA108" s="49"/>
    </row>
    <row r="109" spans="1:27" ht="19.899999999999999" customHeight="1">
      <c r="A109" s="45"/>
      <c r="B109" s="46"/>
      <c r="C109" s="292"/>
      <c r="D109" s="292"/>
      <c r="E109" s="292"/>
      <c r="F109" s="47"/>
      <c r="G109" s="47"/>
      <c r="H109" s="46"/>
      <c r="I109" s="46"/>
      <c r="J109" s="46"/>
      <c r="K109" s="48"/>
      <c r="L109" s="48"/>
      <c r="M109" s="48"/>
      <c r="N109" s="48"/>
      <c r="O109" s="48"/>
      <c r="P109" s="48"/>
      <c r="Q109" s="48"/>
      <c r="R109" s="48"/>
      <c r="S109" s="48"/>
      <c r="T109" s="48"/>
      <c r="U109" s="48"/>
      <c r="V109" s="48"/>
      <c r="W109" s="111"/>
      <c r="X109" s="111"/>
      <c r="Y109" s="111"/>
      <c r="Z109" s="111"/>
      <c r="AA109" s="49"/>
    </row>
    <row r="110" spans="1:27" ht="19.899999999999999" customHeight="1">
      <c r="A110" s="45"/>
      <c r="B110" s="46"/>
      <c r="C110" s="292"/>
      <c r="D110" s="292"/>
      <c r="E110" s="292"/>
      <c r="F110" s="47"/>
      <c r="G110" s="47"/>
      <c r="H110" s="46"/>
      <c r="I110" s="46"/>
      <c r="J110" s="46"/>
      <c r="K110" s="48"/>
      <c r="L110" s="48"/>
      <c r="M110" s="48"/>
      <c r="N110" s="48"/>
      <c r="O110" s="48"/>
      <c r="P110" s="48"/>
      <c r="Q110" s="48"/>
      <c r="R110" s="48"/>
      <c r="S110" s="48"/>
      <c r="T110" s="48"/>
      <c r="U110" s="48"/>
      <c r="V110" s="48"/>
      <c r="W110" s="111"/>
      <c r="X110" s="111"/>
      <c r="Y110" s="111"/>
      <c r="Z110" s="111"/>
      <c r="AA110" s="49"/>
    </row>
    <row r="111" spans="1:27" ht="19.899999999999999" customHeight="1">
      <c r="A111" s="45"/>
      <c r="B111" s="46"/>
      <c r="C111" s="292"/>
      <c r="D111" s="292"/>
      <c r="E111" s="292"/>
      <c r="F111" s="47"/>
      <c r="G111" s="47"/>
      <c r="H111" s="46"/>
      <c r="I111" s="46"/>
      <c r="J111" s="46"/>
      <c r="K111" s="48"/>
      <c r="L111" s="48"/>
      <c r="M111" s="48"/>
      <c r="N111" s="48"/>
      <c r="O111" s="48"/>
      <c r="P111" s="48"/>
      <c r="Q111" s="48"/>
      <c r="R111" s="48"/>
      <c r="S111" s="48"/>
      <c r="T111" s="48"/>
      <c r="U111" s="48"/>
      <c r="V111" s="48"/>
      <c r="W111" s="111"/>
      <c r="X111" s="111"/>
      <c r="Y111" s="111"/>
      <c r="Z111" s="111"/>
      <c r="AA111" s="49"/>
    </row>
    <row r="112" spans="1:27" ht="19.899999999999999" customHeight="1">
      <c r="A112" s="45"/>
      <c r="B112" s="46"/>
      <c r="C112" s="292"/>
      <c r="D112" s="292"/>
      <c r="E112" s="292"/>
      <c r="F112" s="47"/>
      <c r="G112" s="47"/>
      <c r="H112" s="46"/>
      <c r="I112" s="46"/>
      <c r="J112" s="46"/>
      <c r="K112" s="48"/>
      <c r="L112" s="48"/>
      <c r="M112" s="48"/>
      <c r="N112" s="48"/>
      <c r="O112" s="48"/>
      <c r="P112" s="48"/>
      <c r="Q112" s="48"/>
      <c r="R112" s="48"/>
      <c r="S112" s="48"/>
      <c r="T112" s="48"/>
      <c r="U112" s="48"/>
      <c r="V112" s="48"/>
      <c r="W112" s="111"/>
      <c r="X112" s="111"/>
      <c r="Y112" s="111"/>
      <c r="Z112" s="111"/>
      <c r="AA112" s="49"/>
    </row>
    <row r="113" spans="1:27" ht="19.899999999999999" customHeight="1">
      <c r="A113" s="45"/>
      <c r="B113" s="46"/>
      <c r="C113" s="292"/>
      <c r="D113" s="292"/>
      <c r="E113" s="292"/>
      <c r="F113" s="47"/>
      <c r="G113" s="47"/>
      <c r="H113" s="46"/>
      <c r="I113" s="46"/>
      <c r="J113" s="46"/>
      <c r="K113" s="48"/>
      <c r="L113" s="48"/>
      <c r="M113" s="48"/>
      <c r="N113" s="48"/>
      <c r="O113" s="48"/>
      <c r="P113" s="48"/>
      <c r="Q113" s="48"/>
      <c r="R113" s="48"/>
      <c r="S113" s="48"/>
      <c r="T113" s="48"/>
      <c r="U113" s="48"/>
      <c r="V113" s="48"/>
      <c r="W113" s="111"/>
      <c r="X113" s="111"/>
      <c r="Y113" s="111"/>
      <c r="Z113" s="111"/>
      <c r="AA113" s="49"/>
    </row>
    <row r="114" spans="1:27" ht="19.899999999999999" customHeight="1">
      <c r="A114" s="45"/>
      <c r="B114" s="46"/>
      <c r="C114" s="292"/>
      <c r="D114" s="292"/>
      <c r="E114" s="292"/>
      <c r="F114" s="47"/>
      <c r="G114" s="47"/>
      <c r="H114" s="46"/>
      <c r="I114" s="46"/>
      <c r="J114" s="46"/>
      <c r="K114" s="48"/>
      <c r="L114" s="48"/>
      <c r="M114" s="48"/>
      <c r="N114" s="48"/>
      <c r="O114" s="48"/>
      <c r="P114" s="48"/>
      <c r="Q114" s="48"/>
      <c r="R114" s="48"/>
      <c r="S114" s="48"/>
      <c r="T114" s="48"/>
      <c r="U114" s="48"/>
      <c r="V114" s="48"/>
      <c r="W114" s="111"/>
      <c r="X114" s="111"/>
      <c r="Y114" s="111"/>
      <c r="Z114" s="111"/>
      <c r="AA114" s="49"/>
    </row>
    <row r="115" spans="1:27" ht="19.899999999999999" customHeight="1">
      <c r="A115" s="45"/>
      <c r="B115" s="46"/>
      <c r="C115" s="292"/>
      <c r="D115" s="292"/>
      <c r="E115" s="292"/>
      <c r="F115" s="47"/>
      <c r="G115" s="47"/>
      <c r="H115" s="46"/>
      <c r="I115" s="46"/>
      <c r="J115" s="46"/>
      <c r="K115" s="48"/>
      <c r="L115" s="48"/>
      <c r="M115" s="48"/>
      <c r="N115" s="48"/>
      <c r="O115" s="48"/>
      <c r="P115" s="48"/>
      <c r="Q115" s="48"/>
      <c r="R115" s="48"/>
      <c r="S115" s="48"/>
      <c r="T115" s="48"/>
      <c r="U115" s="48"/>
      <c r="V115" s="48"/>
      <c r="W115" s="111"/>
      <c r="X115" s="111"/>
      <c r="Y115" s="111"/>
      <c r="Z115" s="111"/>
      <c r="AA115" s="49"/>
    </row>
    <row r="116" spans="1:27" ht="19.899999999999999" customHeight="1">
      <c r="A116" s="45"/>
      <c r="B116" s="46"/>
      <c r="C116" s="292"/>
      <c r="D116" s="292"/>
      <c r="E116" s="292"/>
      <c r="F116" s="47"/>
      <c r="G116" s="47"/>
      <c r="H116" s="46"/>
      <c r="I116" s="46"/>
      <c r="J116" s="46"/>
      <c r="K116" s="48"/>
      <c r="L116" s="48"/>
      <c r="M116" s="48"/>
      <c r="N116" s="48"/>
      <c r="O116" s="48"/>
      <c r="P116" s="48"/>
      <c r="Q116" s="48"/>
      <c r="R116" s="48"/>
      <c r="S116" s="48"/>
      <c r="T116" s="48"/>
      <c r="U116" s="48"/>
      <c r="V116" s="48"/>
      <c r="W116" s="111"/>
      <c r="X116" s="111"/>
      <c r="Y116" s="111"/>
      <c r="Z116" s="111"/>
      <c r="AA116" s="49"/>
    </row>
    <row r="117" spans="1:27" ht="19.899999999999999" customHeight="1">
      <c r="A117" s="45"/>
      <c r="B117" s="46"/>
      <c r="C117" s="292"/>
      <c r="D117" s="292"/>
      <c r="E117" s="292"/>
      <c r="F117" s="47"/>
      <c r="G117" s="47"/>
      <c r="H117" s="46"/>
      <c r="I117" s="46"/>
      <c r="J117" s="46"/>
      <c r="K117" s="48"/>
      <c r="L117" s="48"/>
      <c r="M117" s="48"/>
      <c r="N117" s="48"/>
      <c r="O117" s="48"/>
      <c r="P117" s="48"/>
      <c r="Q117" s="48"/>
      <c r="R117" s="48"/>
      <c r="S117" s="48"/>
      <c r="T117" s="48"/>
      <c r="U117" s="48"/>
      <c r="V117" s="48"/>
      <c r="W117" s="111"/>
      <c r="X117" s="111"/>
      <c r="Y117" s="111"/>
      <c r="Z117" s="111"/>
      <c r="AA117" s="49"/>
    </row>
    <row r="118" spans="1:27" ht="19.899999999999999" customHeight="1">
      <c r="A118" s="45"/>
      <c r="B118" s="46"/>
      <c r="C118" s="292"/>
      <c r="D118" s="292"/>
      <c r="E118" s="292"/>
      <c r="F118" s="47"/>
      <c r="G118" s="47"/>
      <c r="H118" s="46"/>
      <c r="I118" s="46"/>
      <c r="J118" s="46"/>
      <c r="K118" s="48"/>
      <c r="L118" s="48"/>
      <c r="M118" s="48"/>
      <c r="N118" s="48"/>
      <c r="O118" s="48"/>
      <c r="P118" s="48"/>
      <c r="Q118" s="48"/>
      <c r="R118" s="48"/>
      <c r="S118" s="48"/>
      <c r="T118" s="48"/>
      <c r="U118" s="48"/>
      <c r="V118" s="48"/>
      <c r="W118" s="111"/>
      <c r="X118" s="111"/>
      <c r="Y118" s="111"/>
      <c r="Z118" s="111"/>
      <c r="AA118" s="49"/>
    </row>
    <row r="119" spans="1:27" ht="19.899999999999999" customHeight="1">
      <c r="A119" s="45"/>
      <c r="B119" s="46"/>
      <c r="C119" s="292"/>
      <c r="D119" s="292"/>
      <c r="E119" s="292"/>
      <c r="F119" s="47"/>
      <c r="G119" s="47"/>
      <c r="H119" s="46"/>
      <c r="I119" s="46"/>
      <c r="J119" s="46"/>
      <c r="K119" s="48"/>
      <c r="L119" s="48"/>
      <c r="M119" s="48"/>
      <c r="N119" s="48"/>
      <c r="O119" s="48"/>
      <c r="P119" s="48"/>
      <c r="Q119" s="48"/>
      <c r="R119" s="48"/>
      <c r="S119" s="48"/>
      <c r="T119" s="48"/>
      <c r="U119" s="48"/>
      <c r="V119" s="48"/>
      <c r="W119" s="111"/>
      <c r="X119" s="111"/>
      <c r="Y119" s="111"/>
      <c r="Z119" s="111"/>
      <c r="AA119" s="49"/>
    </row>
    <row r="120" spans="1:27" ht="19.899999999999999" customHeight="1">
      <c r="A120" s="45"/>
      <c r="B120" s="46"/>
      <c r="C120" s="292"/>
      <c r="D120" s="292"/>
      <c r="E120" s="292"/>
      <c r="F120" s="47"/>
      <c r="G120" s="47"/>
      <c r="H120" s="46"/>
      <c r="I120" s="46"/>
      <c r="J120" s="46"/>
      <c r="K120" s="48"/>
      <c r="L120" s="48"/>
      <c r="M120" s="48"/>
      <c r="N120" s="48"/>
      <c r="O120" s="48"/>
      <c r="P120" s="48"/>
      <c r="Q120" s="48"/>
      <c r="R120" s="48"/>
      <c r="S120" s="48"/>
      <c r="T120" s="48"/>
      <c r="U120" s="48"/>
      <c r="V120" s="48"/>
      <c r="W120" s="111"/>
      <c r="X120" s="111"/>
      <c r="Y120" s="111"/>
      <c r="Z120" s="111"/>
      <c r="AA120" s="49"/>
    </row>
    <row r="121" spans="1:27" ht="19.899999999999999" customHeight="1">
      <c r="A121" s="45"/>
      <c r="B121" s="46"/>
      <c r="C121" s="292"/>
      <c r="D121" s="292"/>
      <c r="E121" s="292"/>
      <c r="F121" s="47"/>
      <c r="G121" s="47"/>
      <c r="H121" s="46"/>
      <c r="I121" s="46"/>
      <c r="J121" s="46"/>
      <c r="K121" s="48"/>
      <c r="L121" s="48"/>
      <c r="M121" s="48"/>
      <c r="N121" s="48"/>
      <c r="O121" s="48"/>
      <c r="P121" s="48"/>
      <c r="Q121" s="48"/>
      <c r="R121" s="48"/>
      <c r="S121" s="48"/>
      <c r="T121" s="48"/>
      <c r="U121" s="48"/>
      <c r="V121" s="48"/>
      <c r="W121" s="111"/>
      <c r="X121" s="111"/>
      <c r="Y121" s="111"/>
      <c r="Z121" s="111"/>
      <c r="AA121" s="49"/>
    </row>
    <row r="122" spans="1:27" ht="19.899999999999999" customHeight="1">
      <c r="A122" s="45"/>
      <c r="B122" s="46"/>
      <c r="C122" s="292"/>
      <c r="D122" s="292"/>
      <c r="E122" s="292"/>
      <c r="F122" s="47"/>
      <c r="G122" s="47"/>
      <c r="H122" s="46"/>
      <c r="I122" s="46"/>
      <c r="J122" s="46"/>
      <c r="K122" s="48"/>
      <c r="L122" s="48"/>
      <c r="M122" s="48"/>
      <c r="N122" s="48"/>
      <c r="O122" s="48"/>
      <c r="P122" s="48"/>
      <c r="Q122" s="48"/>
      <c r="R122" s="48"/>
      <c r="S122" s="48"/>
      <c r="T122" s="48"/>
      <c r="U122" s="48"/>
      <c r="V122" s="48"/>
      <c r="W122" s="111"/>
      <c r="X122" s="111"/>
      <c r="Y122" s="111"/>
      <c r="Z122" s="111"/>
      <c r="AA122" s="49"/>
    </row>
    <row r="123" spans="1:27" ht="19.899999999999999" customHeight="1">
      <c r="A123" s="45"/>
      <c r="B123" s="46"/>
      <c r="C123" s="292"/>
      <c r="D123" s="292"/>
      <c r="E123" s="292"/>
      <c r="F123" s="47"/>
      <c r="G123" s="47"/>
      <c r="H123" s="46"/>
      <c r="I123" s="46"/>
      <c r="J123" s="46"/>
      <c r="K123" s="48"/>
      <c r="L123" s="48"/>
      <c r="M123" s="48"/>
      <c r="N123" s="48"/>
      <c r="O123" s="48"/>
      <c r="P123" s="48"/>
      <c r="Q123" s="48"/>
      <c r="R123" s="48"/>
      <c r="S123" s="48"/>
      <c r="T123" s="48"/>
      <c r="U123" s="48"/>
      <c r="V123" s="48"/>
      <c r="W123" s="111"/>
      <c r="X123" s="111"/>
      <c r="Y123" s="111"/>
      <c r="Z123" s="111"/>
      <c r="AA123" s="49"/>
    </row>
    <row r="124" spans="1:27" ht="19.899999999999999" customHeight="1">
      <c r="A124" s="45"/>
      <c r="B124" s="46"/>
      <c r="C124" s="292"/>
      <c r="D124" s="292"/>
      <c r="E124" s="292"/>
      <c r="F124" s="47"/>
      <c r="G124" s="47"/>
      <c r="H124" s="46"/>
      <c r="I124" s="46"/>
      <c r="J124" s="46"/>
      <c r="K124" s="48"/>
      <c r="L124" s="48"/>
      <c r="M124" s="48"/>
      <c r="N124" s="48"/>
      <c r="O124" s="48"/>
      <c r="P124" s="48"/>
      <c r="Q124" s="48"/>
      <c r="R124" s="48"/>
      <c r="S124" s="48"/>
      <c r="T124" s="48"/>
      <c r="U124" s="48"/>
      <c r="V124" s="48"/>
      <c r="W124" s="111"/>
      <c r="X124" s="111"/>
      <c r="Y124" s="111"/>
      <c r="Z124" s="111"/>
      <c r="AA124" s="49"/>
    </row>
    <row r="125" spans="1:27" ht="19.899999999999999" customHeight="1">
      <c r="A125" s="45"/>
      <c r="B125" s="46"/>
      <c r="C125" s="292"/>
      <c r="D125" s="292"/>
      <c r="E125" s="292"/>
      <c r="F125" s="47"/>
      <c r="G125" s="47"/>
      <c r="H125" s="46"/>
      <c r="I125" s="46"/>
      <c r="J125" s="46"/>
      <c r="K125" s="48"/>
      <c r="L125" s="48"/>
      <c r="M125" s="48"/>
      <c r="N125" s="48"/>
      <c r="O125" s="48"/>
      <c r="P125" s="48"/>
      <c r="Q125" s="48"/>
      <c r="R125" s="48"/>
      <c r="S125" s="48"/>
      <c r="T125" s="48"/>
      <c r="U125" s="48"/>
      <c r="V125" s="48"/>
      <c r="W125" s="111"/>
      <c r="X125" s="111"/>
      <c r="Y125" s="111"/>
      <c r="Z125" s="111"/>
      <c r="AA125" s="49"/>
    </row>
    <row r="126" spans="1:27" ht="19.899999999999999" customHeight="1">
      <c r="A126" s="45"/>
      <c r="B126" s="46"/>
      <c r="C126" s="292"/>
      <c r="D126" s="292"/>
      <c r="E126" s="292"/>
      <c r="F126" s="47"/>
      <c r="G126" s="47"/>
      <c r="H126" s="46"/>
      <c r="I126" s="46"/>
      <c r="J126" s="46"/>
      <c r="K126" s="48"/>
      <c r="L126" s="48"/>
      <c r="M126" s="48"/>
      <c r="N126" s="48"/>
      <c r="O126" s="48"/>
      <c r="P126" s="48"/>
      <c r="Q126" s="48"/>
      <c r="R126" s="48"/>
      <c r="S126" s="48"/>
      <c r="T126" s="48"/>
      <c r="U126" s="48"/>
      <c r="V126" s="48"/>
      <c r="W126" s="111"/>
      <c r="X126" s="111"/>
      <c r="Y126" s="111"/>
      <c r="Z126" s="111"/>
      <c r="AA126" s="49"/>
    </row>
    <row r="127" spans="1:27" ht="19.899999999999999" customHeight="1">
      <c r="A127" s="45"/>
      <c r="B127" s="46"/>
      <c r="C127" s="292"/>
      <c r="D127" s="292"/>
      <c r="E127" s="292"/>
      <c r="F127" s="47"/>
      <c r="G127" s="47"/>
      <c r="H127" s="46"/>
      <c r="I127" s="46"/>
      <c r="J127" s="46"/>
      <c r="K127" s="48"/>
      <c r="L127" s="48"/>
      <c r="M127" s="48"/>
      <c r="N127" s="48"/>
      <c r="O127" s="48"/>
      <c r="P127" s="48"/>
      <c r="Q127" s="48"/>
      <c r="R127" s="48"/>
      <c r="S127" s="48"/>
      <c r="T127" s="48"/>
      <c r="U127" s="48"/>
      <c r="V127" s="48"/>
      <c r="W127" s="111"/>
      <c r="X127" s="111"/>
      <c r="Y127" s="111"/>
      <c r="Z127" s="111"/>
      <c r="AA127" s="49"/>
    </row>
    <row r="128" spans="1:27" ht="19.899999999999999" customHeight="1">
      <c r="A128" s="45"/>
      <c r="B128" s="46"/>
      <c r="C128" s="292"/>
      <c r="D128" s="292"/>
      <c r="E128" s="292"/>
      <c r="F128" s="47"/>
      <c r="G128" s="47"/>
      <c r="H128" s="46"/>
      <c r="I128" s="46"/>
      <c r="J128" s="46"/>
      <c r="K128" s="48"/>
      <c r="L128" s="48"/>
      <c r="M128" s="48"/>
      <c r="N128" s="48"/>
      <c r="O128" s="48"/>
      <c r="P128" s="48"/>
      <c r="Q128" s="48"/>
      <c r="R128" s="48"/>
      <c r="S128" s="48"/>
      <c r="T128" s="48"/>
      <c r="U128" s="48"/>
      <c r="V128" s="48"/>
      <c r="W128" s="111"/>
      <c r="X128" s="111"/>
      <c r="Y128" s="111"/>
      <c r="Z128" s="111"/>
      <c r="AA128" s="49"/>
    </row>
    <row r="129" spans="1:32" ht="19.899999999999999" customHeight="1">
      <c r="A129" s="45"/>
      <c r="B129" s="46"/>
      <c r="C129" s="292"/>
      <c r="D129" s="292"/>
      <c r="E129" s="292"/>
      <c r="F129" s="47"/>
      <c r="G129" s="47"/>
      <c r="H129" s="46"/>
      <c r="I129" s="46"/>
      <c r="J129" s="46"/>
      <c r="K129" s="48"/>
      <c r="L129" s="48"/>
      <c r="M129" s="48"/>
      <c r="N129" s="48"/>
      <c r="O129" s="48"/>
      <c r="P129" s="48"/>
      <c r="Q129" s="48"/>
      <c r="R129" s="48"/>
      <c r="S129" s="48"/>
      <c r="T129" s="48"/>
      <c r="U129" s="48"/>
      <c r="V129" s="48"/>
      <c r="W129" s="111"/>
      <c r="X129" s="111"/>
      <c r="Y129" s="111"/>
      <c r="Z129" s="111"/>
      <c r="AA129" s="49"/>
    </row>
    <row r="130" spans="1:32" ht="19.899999999999999" customHeight="1">
      <c r="A130" s="45"/>
      <c r="B130" s="46"/>
      <c r="C130" s="292"/>
      <c r="D130" s="292"/>
      <c r="E130" s="292"/>
      <c r="F130" s="47"/>
      <c r="G130" s="47"/>
      <c r="H130" s="46"/>
      <c r="I130" s="46"/>
      <c r="J130" s="46"/>
      <c r="K130" s="48"/>
      <c r="L130" s="48"/>
      <c r="M130" s="48"/>
      <c r="N130" s="48"/>
      <c r="O130" s="48"/>
      <c r="P130" s="48"/>
      <c r="Q130" s="48"/>
      <c r="R130" s="48"/>
      <c r="S130" s="48"/>
      <c r="T130" s="48"/>
      <c r="U130" s="48"/>
      <c r="V130" s="48"/>
      <c r="W130" s="111"/>
      <c r="X130" s="111"/>
      <c r="Y130" s="111"/>
      <c r="Z130" s="111"/>
      <c r="AA130" s="49"/>
    </row>
    <row r="131" spans="1:32" ht="19.899999999999999" customHeight="1">
      <c r="A131" s="45"/>
      <c r="B131" s="46"/>
      <c r="C131" s="292"/>
      <c r="D131" s="292"/>
      <c r="E131" s="292"/>
      <c r="F131" s="47"/>
      <c r="G131" s="47"/>
      <c r="H131" s="46"/>
      <c r="I131" s="46"/>
      <c r="J131" s="46"/>
      <c r="K131" s="48"/>
      <c r="L131" s="48"/>
      <c r="M131" s="48"/>
      <c r="N131" s="48"/>
      <c r="O131" s="48"/>
      <c r="P131" s="48"/>
      <c r="Q131" s="48"/>
      <c r="R131" s="48"/>
      <c r="S131" s="48"/>
      <c r="T131" s="48"/>
      <c r="U131" s="48"/>
      <c r="V131" s="48"/>
      <c r="W131" s="111"/>
      <c r="X131" s="111"/>
      <c r="Y131" s="111"/>
      <c r="Z131" s="111"/>
      <c r="AA131" s="49"/>
    </row>
    <row r="132" spans="1:32" ht="19.899999999999999" customHeight="1">
      <c r="A132" s="45"/>
      <c r="B132" s="46"/>
      <c r="C132" s="292"/>
      <c r="D132" s="292"/>
      <c r="E132" s="292"/>
      <c r="F132" s="47"/>
      <c r="G132" s="47"/>
      <c r="H132" s="46"/>
      <c r="I132" s="46"/>
      <c r="J132" s="46"/>
      <c r="K132" s="48"/>
      <c r="L132" s="48"/>
      <c r="M132" s="48"/>
      <c r="N132" s="48"/>
      <c r="O132" s="48"/>
      <c r="P132" s="48"/>
      <c r="Q132" s="48"/>
      <c r="R132" s="48"/>
      <c r="S132" s="48"/>
      <c r="T132" s="48"/>
      <c r="U132" s="48"/>
      <c r="V132" s="48"/>
      <c r="W132" s="111"/>
      <c r="X132" s="111"/>
      <c r="Y132" s="111"/>
      <c r="Z132" s="111"/>
      <c r="AA132" s="49"/>
    </row>
    <row r="133" spans="1:32" ht="19.899999999999999" customHeight="1">
      <c r="A133" s="45"/>
      <c r="B133" s="46"/>
      <c r="C133" s="292"/>
      <c r="D133" s="292"/>
      <c r="E133" s="292"/>
      <c r="F133" s="47"/>
      <c r="G133" s="47"/>
      <c r="H133" s="46"/>
      <c r="I133" s="46"/>
      <c r="J133" s="46"/>
      <c r="K133" s="48"/>
      <c r="L133" s="48"/>
      <c r="M133" s="48"/>
      <c r="N133" s="48"/>
      <c r="O133" s="48"/>
      <c r="P133" s="48"/>
      <c r="Q133" s="48"/>
      <c r="R133" s="48"/>
      <c r="S133" s="48"/>
      <c r="T133" s="48"/>
      <c r="U133" s="48"/>
      <c r="V133" s="48"/>
      <c r="W133" s="111"/>
      <c r="X133" s="111"/>
      <c r="Y133" s="111"/>
      <c r="Z133" s="111"/>
      <c r="AA133" s="49"/>
    </row>
    <row r="134" spans="1:32" ht="19.899999999999999" customHeight="1">
      <c r="A134" s="45"/>
      <c r="B134" s="46"/>
      <c r="C134" s="292"/>
      <c r="D134" s="292"/>
      <c r="E134" s="292"/>
      <c r="F134" s="47"/>
      <c r="G134" s="47"/>
      <c r="H134" s="46"/>
      <c r="I134" s="46"/>
      <c r="J134" s="46"/>
      <c r="K134" s="48"/>
      <c r="L134" s="48"/>
      <c r="M134" s="48"/>
      <c r="N134" s="48"/>
      <c r="O134" s="48"/>
      <c r="P134" s="48"/>
      <c r="Q134" s="48"/>
      <c r="R134" s="48"/>
      <c r="S134" s="48"/>
      <c r="T134" s="48"/>
      <c r="U134" s="48"/>
      <c r="V134" s="48"/>
      <c r="W134" s="111"/>
      <c r="X134" s="111"/>
      <c r="Y134" s="111"/>
      <c r="Z134" s="111"/>
      <c r="AA134" s="49"/>
    </row>
    <row r="135" spans="1:32" ht="19.899999999999999" customHeight="1">
      <c r="A135" s="45"/>
      <c r="B135" s="46"/>
      <c r="C135" s="292"/>
      <c r="D135" s="292"/>
      <c r="E135" s="292"/>
      <c r="F135" s="47"/>
      <c r="G135" s="47"/>
      <c r="H135" s="46"/>
      <c r="I135" s="46"/>
      <c r="J135" s="46"/>
      <c r="K135" s="48"/>
      <c r="L135" s="48"/>
      <c r="M135" s="48"/>
      <c r="N135" s="48"/>
      <c r="O135" s="48"/>
      <c r="P135" s="48"/>
      <c r="Q135" s="48"/>
      <c r="R135" s="48"/>
      <c r="S135" s="48"/>
      <c r="T135" s="48"/>
      <c r="U135" s="48"/>
      <c r="V135" s="48"/>
      <c r="W135" s="111"/>
      <c r="X135" s="111"/>
      <c r="Y135" s="111"/>
      <c r="Z135" s="111"/>
      <c r="AA135" s="49"/>
      <c r="AF135" s="12"/>
    </row>
    <row r="136" spans="1:32" ht="19.899999999999999" customHeight="1">
      <c r="A136" s="45"/>
      <c r="B136" s="46"/>
      <c r="C136" s="292"/>
      <c r="D136" s="292"/>
      <c r="E136" s="292"/>
      <c r="F136" s="47"/>
      <c r="G136" s="47"/>
      <c r="H136" s="46"/>
      <c r="I136" s="46"/>
      <c r="J136" s="46"/>
      <c r="K136" s="48"/>
      <c r="L136" s="48"/>
      <c r="M136" s="48"/>
      <c r="N136" s="48"/>
      <c r="O136" s="48"/>
      <c r="P136" s="48"/>
      <c r="Q136" s="48"/>
      <c r="R136" s="48"/>
      <c r="S136" s="48"/>
      <c r="T136" s="48"/>
      <c r="U136" s="48"/>
      <c r="V136" s="48"/>
      <c r="W136" s="111"/>
      <c r="X136" s="111"/>
      <c r="Y136" s="111"/>
      <c r="Z136" s="111"/>
      <c r="AA136" s="49"/>
      <c r="AF136" s="12"/>
    </row>
    <row r="137" spans="1:32" ht="19.899999999999999" customHeight="1">
      <c r="A137" s="45"/>
      <c r="B137" s="46"/>
      <c r="C137" s="292"/>
      <c r="D137" s="292"/>
      <c r="E137" s="292"/>
      <c r="F137" s="47"/>
      <c r="G137" s="47"/>
      <c r="H137" s="46"/>
      <c r="I137" s="46"/>
      <c r="J137" s="46"/>
      <c r="K137" s="48"/>
      <c r="L137" s="48"/>
      <c r="M137" s="48"/>
      <c r="N137" s="48"/>
      <c r="O137" s="48"/>
      <c r="P137" s="48"/>
      <c r="Q137" s="48"/>
      <c r="R137" s="48"/>
      <c r="S137" s="48"/>
      <c r="T137" s="48"/>
      <c r="U137" s="48"/>
      <c r="V137" s="48"/>
      <c r="W137" s="111"/>
      <c r="X137" s="111"/>
      <c r="Y137" s="111"/>
      <c r="Z137" s="111"/>
      <c r="AA137" s="49"/>
    </row>
    <row r="138" spans="1:32">
      <c r="A138" s="45"/>
      <c r="B138" s="284"/>
      <c r="C138" s="291"/>
      <c r="D138" s="291"/>
      <c r="E138" s="291"/>
      <c r="F138" s="48"/>
      <c r="G138" s="48"/>
      <c r="H138" s="48"/>
      <c r="I138" s="48"/>
      <c r="J138" s="48"/>
      <c r="K138" s="48"/>
      <c r="L138" s="48"/>
      <c r="M138" s="48"/>
      <c r="N138" s="48"/>
      <c r="O138" s="48"/>
      <c r="P138" s="48"/>
      <c r="Q138" s="48"/>
      <c r="R138" s="48"/>
      <c r="S138" s="48"/>
      <c r="T138" s="48"/>
      <c r="U138" s="48"/>
      <c r="V138" s="48"/>
      <c r="W138" s="111"/>
      <c r="X138" s="111"/>
      <c r="Y138" s="111"/>
      <c r="Z138" s="111"/>
      <c r="AA138" s="49"/>
    </row>
    <row r="139" spans="1:32">
      <c r="A139" s="45"/>
      <c r="B139" s="284"/>
      <c r="C139" s="291"/>
      <c r="D139" s="291"/>
      <c r="E139" s="291"/>
      <c r="F139" s="48"/>
      <c r="G139" s="48"/>
      <c r="H139" s="48"/>
      <c r="I139" s="48"/>
      <c r="J139" s="48"/>
      <c r="K139" s="48"/>
      <c r="L139" s="48"/>
      <c r="M139" s="48"/>
      <c r="N139" s="48"/>
      <c r="O139" s="48"/>
      <c r="P139" s="48"/>
      <c r="Q139" s="48"/>
      <c r="R139" s="48"/>
      <c r="S139" s="48"/>
      <c r="T139" s="48"/>
      <c r="U139" s="48"/>
      <c r="V139" s="48"/>
      <c r="W139" s="111"/>
      <c r="X139" s="111"/>
      <c r="Y139" s="111"/>
      <c r="Z139" s="111"/>
      <c r="AA139" s="49"/>
    </row>
    <row r="140" spans="1:32">
      <c r="A140" s="45"/>
      <c r="B140" s="284"/>
      <c r="C140" s="291"/>
      <c r="D140" s="291"/>
      <c r="E140" s="291"/>
      <c r="F140" s="48"/>
      <c r="G140" s="48"/>
      <c r="H140" s="48"/>
      <c r="I140" s="48"/>
      <c r="J140" s="48"/>
      <c r="K140" s="48"/>
      <c r="L140" s="48"/>
      <c r="M140" s="48"/>
      <c r="N140" s="48"/>
      <c r="O140" s="48"/>
      <c r="P140" s="48"/>
      <c r="Q140" s="48"/>
      <c r="R140" s="48"/>
      <c r="S140" s="48"/>
      <c r="T140" s="48"/>
      <c r="U140" s="48"/>
      <c r="V140" s="48"/>
      <c r="W140" s="111"/>
      <c r="X140" s="111"/>
      <c r="Y140" s="111"/>
      <c r="Z140" s="111"/>
      <c r="AA140" s="49"/>
    </row>
    <row r="141" spans="1:32">
      <c r="A141" s="45"/>
      <c r="B141" s="284"/>
      <c r="C141" s="291"/>
      <c r="D141" s="291"/>
      <c r="E141" s="291"/>
      <c r="F141" s="48"/>
      <c r="G141" s="48"/>
      <c r="H141" s="48"/>
      <c r="I141" s="48"/>
      <c r="J141" s="48"/>
      <c r="K141" s="48"/>
      <c r="L141" s="48"/>
      <c r="M141" s="48"/>
      <c r="N141" s="48"/>
      <c r="O141" s="48"/>
      <c r="P141" s="48"/>
      <c r="Q141" s="48"/>
      <c r="R141" s="48"/>
      <c r="S141" s="48"/>
      <c r="T141" s="48"/>
      <c r="U141" s="48"/>
      <c r="V141" s="48"/>
      <c r="W141" s="111"/>
      <c r="X141" s="111"/>
      <c r="Y141" s="111"/>
      <c r="Z141" s="111"/>
      <c r="AA141" s="49"/>
    </row>
    <row r="142" spans="1:32">
      <c r="A142" s="45"/>
      <c r="B142" s="284"/>
      <c r="C142" s="291"/>
      <c r="D142" s="291"/>
      <c r="E142" s="291"/>
      <c r="F142" s="48"/>
      <c r="G142" s="48"/>
      <c r="H142" s="48"/>
      <c r="I142" s="48"/>
      <c r="J142" s="48"/>
      <c r="K142" s="48"/>
      <c r="L142" s="48"/>
      <c r="M142" s="48"/>
      <c r="N142" s="48"/>
      <c r="O142" s="48"/>
      <c r="P142" s="48"/>
      <c r="Q142" s="48"/>
      <c r="R142" s="48"/>
      <c r="S142" s="48"/>
      <c r="T142" s="48"/>
      <c r="U142" s="48"/>
      <c r="V142" s="48"/>
      <c r="W142" s="111"/>
      <c r="X142" s="111"/>
      <c r="Y142" s="111"/>
      <c r="Z142" s="111"/>
      <c r="AA142" s="49"/>
    </row>
    <row r="143" spans="1:32">
      <c r="A143" s="45"/>
      <c r="B143" s="284"/>
      <c r="C143" s="291"/>
      <c r="D143" s="291"/>
      <c r="E143" s="291"/>
      <c r="F143" s="48"/>
      <c r="G143" s="48"/>
      <c r="H143" s="48"/>
      <c r="I143" s="48"/>
      <c r="J143" s="48"/>
      <c r="K143" s="48"/>
      <c r="L143" s="48"/>
      <c r="M143" s="48"/>
      <c r="N143" s="48"/>
      <c r="O143" s="48"/>
      <c r="P143" s="48"/>
      <c r="Q143" s="48"/>
      <c r="R143" s="48"/>
      <c r="S143" s="48"/>
      <c r="T143" s="48"/>
      <c r="U143" s="48"/>
      <c r="V143" s="48"/>
      <c r="W143" s="111"/>
      <c r="X143" s="111"/>
      <c r="Y143" s="111"/>
      <c r="Z143" s="111"/>
      <c r="AA143" s="49"/>
    </row>
    <row r="144" spans="1:32">
      <c r="A144" s="45"/>
      <c r="B144" s="284"/>
      <c r="C144" s="291"/>
      <c r="D144" s="291"/>
      <c r="E144" s="291"/>
      <c r="F144" s="48"/>
      <c r="G144" s="48"/>
      <c r="H144" s="48"/>
      <c r="I144" s="48"/>
      <c r="J144" s="48"/>
      <c r="K144" s="48"/>
      <c r="L144" s="48"/>
      <c r="M144" s="48"/>
      <c r="N144" s="48"/>
      <c r="O144" s="48"/>
      <c r="P144" s="48"/>
      <c r="Q144" s="48"/>
      <c r="R144" s="48"/>
      <c r="S144" s="48"/>
      <c r="T144" s="48"/>
      <c r="U144" s="48"/>
      <c r="V144" s="48"/>
      <c r="W144" s="111"/>
      <c r="X144" s="111"/>
      <c r="Y144" s="111"/>
      <c r="Z144" s="111"/>
      <c r="AA144" s="49"/>
    </row>
    <row r="145" spans="1:30">
      <c r="A145" s="45"/>
      <c r="B145" s="284"/>
      <c r="C145" s="291"/>
      <c r="D145" s="291"/>
      <c r="E145" s="291"/>
      <c r="F145" s="48"/>
      <c r="G145" s="48"/>
      <c r="H145" s="48"/>
      <c r="I145" s="48"/>
      <c r="J145" s="48"/>
      <c r="K145" s="48"/>
      <c r="L145" s="48"/>
      <c r="M145" s="48"/>
      <c r="N145" s="48"/>
      <c r="O145" s="48"/>
      <c r="P145" s="48"/>
      <c r="Q145" s="48"/>
      <c r="R145" s="48"/>
      <c r="S145" s="48"/>
      <c r="T145" s="48"/>
      <c r="U145" s="48"/>
      <c r="V145" s="48"/>
      <c r="W145" s="111"/>
      <c r="X145" s="111"/>
      <c r="Y145" s="111"/>
      <c r="Z145" s="111"/>
      <c r="AA145" s="49"/>
    </row>
    <row r="146" spans="1:30">
      <c r="A146" s="45"/>
      <c r="B146" s="284"/>
      <c r="C146" s="291"/>
      <c r="D146" s="291"/>
      <c r="E146" s="291"/>
      <c r="F146" s="48"/>
      <c r="G146" s="48"/>
      <c r="H146" s="48"/>
      <c r="I146" s="48"/>
      <c r="J146" s="48"/>
      <c r="K146" s="48"/>
      <c r="L146" s="48"/>
      <c r="M146" s="48"/>
      <c r="N146" s="48"/>
      <c r="O146" s="48"/>
      <c r="P146" s="48"/>
      <c r="Q146" s="48"/>
      <c r="R146" s="48"/>
      <c r="S146" s="48"/>
      <c r="T146" s="48"/>
      <c r="U146" s="48"/>
      <c r="V146" s="48"/>
      <c r="W146" s="111"/>
      <c r="X146" s="111"/>
      <c r="Y146" s="111"/>
      <c r="Z146" s="111"/>
      <c r="AA146" s="49"/>
    </row>
    <row r="147" spans="1:30">
      <c r="A147" s="45"/>
      <c r="B147" s="284"/>
      <c r="C147" s="291"/>
      <c r="D147" s="291"/>
      <c r="E147" s="291"/>
      <c r="F147" s="48"/>
      <c r="G147" s="48"/>
      <c r="H147" s="48"/>
      <c r="I147" s="48"/>
      <c r="J147" s="48"/>
      <c r="K147" s="48"/>
      <c r="L147" s="48"/>
      <c r="M147" s="48"/>
      <c r="N147" s="48"/>
      <c r="O147" s="48"/>
      <c r="P147" s="48"/>
      <c r="Q147" s="48"/>
      <c r="R147" s="48"/>
      <c r="S147" s="48"/>
      <c r="T147" s="48"/>
      <c r="U147" s="48"/>
      <c r="V147" s="48"/>
      <c r="W147" s="111"/>
      <c r="X147" s="111"/>
      <c r="Y147" s="111"/>
      <c r="Z147" s="111"/>
      <c r="AA147" s="49"/>
    </row>
    <row r="148" spans="1:30">
      <c r="A148" s="45"/>
      <c r="B148" s="284"/>
      <c r="C148" s="291"/>
      <c r="D148" s="291"/>
      <c r="E148" s="291"/>
      <c r="F148" s="48"/>
      <c r="G148" s="48"/>
      <c r="H148" s="48"/>
      <c r="I148" s="48"/>
      <c r="J148" s="48"/>
      <c r="K148" s="48"/>
      <c r="L148" s="48"/>
      <c r="M148" s="48"/>
      <c r="N148" s="48"/>
      <c r="O148" s="48"/>
      <c r="P148" s="48"/>
      <c r="Q148" s="48"/>
      <c r="R148" s="48"/>
      <c r="S148" s="48"/>
      <c r="T148" s="48"/>
      <c r="U148" s="48"/>
      <c r="V148" s="48"/>
      <c r="W148" s="111"/>
      <c r="X148" s="111"/>
      <c r="Y148" s="111"/>
      <c r="Z148" s="111"/>
      <c r="AA148" s="49"/>
    </row>
    <row r="149" spans="1:30">
      <c r="A149" s="45"/>
      <c r="B149" s="284"/>
      <c r="C149" s="291"/>
      <c r="D149" s="291"/>
      <c r="E149" s="291"/>
      <c r="F149" s="48"/>
      <c r="G149" s="48"/>
      <c r="H149" s="48"/>
      <c r="I149" s="48"/>
      <c r="J149" s="48"/>
      <c r="K149" s="48"/>
      <c r="L149" s="48"/>
      <c r="M149" s="48"/>
      <c r="N149" s="48"/>
      <c r="O149" s="48"/>
      <c r="P149" s="48"/>
      <c r="Q149" s="48"/>
      <c r="R149" s="48"/>
      <c r="S149" s="48"/>
      <c r="T149" s="48"/>
      <c r="U149" s="48"/>
      <c r="V149" s="48"/>
      <c r="W149" s="111"/>
      <c r="X149" s="111"/>
      <c r="Y149" s="111"/>
      <c r="Z149" s="111"/>
      <c r="AA149" s="49"/>
    </row>
    <row r="150" spans="1:30" ht="15.75" thickBot="1">
      <c r="A150" s="50"/>
      <c r="B150" s="285"/>
      <c r="C150" s="293"/>
      <c r="D150" s="293"/>
      <c r="E150" s="293"/>
      <c r="F150" s="51"/>
      <c r="G150" s="51"/>
      <c r="H150" s="51"/>
      <c r="I150" s="51"/>
      <c r="J150" s="51"/>
      <c r="K150" s="51"/>
      <c r="L150" s="51"/>
      <c r="M150" s="51"/>
      <c r="N150" s="51"/>
      <c r="O150" s="51"/>
      <c r="P150" s="51"/>
      <c r="Q150" s="51"/>
      <c r="R150" s="51"/>
      <c r="S150" s="51"/>
      <c r="T150" s="51"/>
      <c r="U150" s="51"/>
      <c r="V150" s="51"/>
      <c r="W150" s="112"/>
      <c r="X150" s="112"/>
      <c r="Y150" s="112"/>
      <c r="Z150" s="112"/>
      <c r="AA150" s="52"/>
    </row>
    <row r="151" spans="1:30" ht="15.6" customHeight="1"/>
    <row r="153" spans="1:30" ht="40.15" customHeight="1">
      <c r="AC153" s="39" t="s">
        <v>100</v>
      </c>
      <c r="AD153" s="40" t="s">
        <v>101</v>
      </c>
    </row>
    <row r="154" spans="1:30" ht="40.15" customHeight="1">
      <c r="AB154" s="37">
        <v>1</v>
      </c>
      <c r="AC154" s="38" t="s">
        <v>72</v>
      </c>
      <c r="AD154" s="36">
        <v>6</v>
      </c>
    </row>
    <row r="155" spans="1:30" ht="40.15" customHeight="1">
      <c r="AB155" s="36">
        <v>2</v>
      </c>
      <c r="AC155" s="38" t="s">
        <v>54</v>
      </c>
      <c r="AD155" s="37">
        <v>3</v>
      </c>
    </row>
    <row r="156" spans="1:30" ht="40.15" customHeight="1">
      <c r="V156" s="62"/>
      <c r="AB156" s="36">
        <v>3</v>
      </c>
      <c r="AC156" s="38" t="s">
        <v>70</v>
      </c>
      <c r="AD156" s="37">
        <v>2</v>
      </c>
    </row>
    <row r="157" spans="1:30" ht="40.15" customHeight="1">
      <c r="V157" s="62"/>
      <c r="AB157" s="36">
        <v>4</v>
      </c>
      <c r="AC157" s="38" t="s">
        <v>83</v>
      </c>
      <c r="AD157" s="37">
        <v>3</v>
      </c>
    </row>
    <row r="158" spans="1:30" ht="40.15" customHeight="1">
      <c r="V158" s="62"/>
      <c r="AB158" s="36">
        <v>5</v>
      </c>
      <c r="AC158" s="38" t="s">
        <v>66</v>
      </c>
      <c r="AD158" s="37">
        <v>1</v>
      </c>
    </row>
    <row r="159" spans="1:30" ht="40.15" customHeight="1">
      <c r="V159" s="62"/>
      <c r="AB159" s="36">
        <v>6</v>
      </c>
      <c r="AC159" s="38" t="s">
        <v>68</v>
      </c>
      <c r="AD159" s="37">
        <v>1</v>
      </c>
    </row>
    <row r="160" spans="1:30" ht="40.15" customHeight="1">
      <c r="V160" s="62"/>
      <c r="AB160" s="36">
        <v>7</v>
      </c>
      <c r="AC160" s="38" t="s">
        <v>73</v>
      </c>
      <c r="AD160" s="37">
        <v>1</v>
      </c>
    </row>
    <row r="161" spans="28:30" ht="40.15" customHeight="1">
      <c r="AB161" s="36">
        <v>8</v>
      </c>
      <c r="AC161" s="38" t="s">
        <v>74</v>
      </c>
      <c r="AD161" s="37">
        <v>1</v>
      </c>
    </row>
    <row r="162" spans="28:30" ht="40.15" customHeight="1">
      <c r="AB162" s="36">
        <v>9</v>
      </c>
      <c r="AC162" s="38" t="s">
        <v>78</v>
      </c>
      <c r="AD162" s="37">
        <v>1</v>
      </c>
    </row>
    <row r="163" spans="28:30" ht="40.15" customHeight="1">
      <c r="AB163" s="36">
        <v>10</v>
      </c>
      <c r="AC163" s="38" t="s">
        <v>80</v>
      </c>
      <c r="AD163" s="37">
        <v>1</v>
      </c>
    </row>
    <row r="164" spans="28:30" ht="40.15" customHeight="1">
      <c r="AC164" s="38" t="s">
        <v>77</v>
      </c>
      <c r="AD164" s="37">
        <v>1</v>
      </c>
    </row>
    <row r="165" spans="28:30" ht="40.15" customHeight="1">
      <c r="AC165" s="38" t="s">
        <v>85</v>
      </c>
      <c r="AD165" s="37">
        <v>1</v>
      </c>
    </row>
    <row r="166" spans="28:30" ht="40.15" customHeight="1">
      <c r="AC166" s="38" t="s">
        <v>88</v>
      </c>
      <c r="AD166" s="37">
        <v>1</v>
      </c>
    </row>
    <row r="167" spans="28:30" ht="40.15" customHeight="1">
      <c r="AC167" s="38" t="s">
        <v>65</v>
      </c>
      <c r="AD167" s="37">
        <v>0</v>
      </c>
    </row>
    <row r="168" spans="28:30" ht="40.15" customHeight="1">
      <c r="AC168" s="38" t="s">
        <v>67</v>
      </c>
      <c r="AD168" s="37">
        <v>0</v>
      </c>
    </row>
    <row r="169" spans="28:30" ht="40.15" customHeight="1">
      <c r="AC169" s="38" t="s">
        <v>69</v>
      </c>
      <c r="AD169" s="37">
        <v>0</v>
      </c>
    </row>
    <row r="170" spans="28:30" ht="40.15" customHeight="1">
      <c r="AC170" s="38" t="s">
        <v>63</v>
      </c>
      <c r="AD170" s="37">
        <v>0</v>
      </c>
    </row>
    <row r="171" spans="28:30" ht="40.15" customHeight="1">
      <c r="AC171" s="38" t="s">
        <v>40</v>
      </c>
      <c r="AD171" s="37">
        <v>0</v>
      </c>
    </row>
    <row r="172" spans="28:30" ht="40.15" customHeight="1">
      <c r="AC172" s="38" t="s">
        <v>76</v>
      </c>
      <c r="AD172" s="37">
        <v>0</v>
      </c>
    </row>
    <row r="173" spans="28:30" ht="40.15" customHeight="1">
      <c r="AC173" s="38" t="s">
        <v>79</v>
      </c>
      <c r="AD173" s="37">
        <v>0</v>
      </c>
    </row>
    <row r="174" spans="28:30" ht="40.15" customHeight="1">
      <c r="AC174" s="38" t="s">
        <v>84</v>
      </c>
      <c r="AD174" s="37">
        <v>0</v>
      </c>
    </row>
    <row r="175" spans="28:30" ht="40.15" customHeight="1">
      <c r="AC175" s="38" t="s">
        <v>86</v>
      </c>
      <c r="AD175" s="37">
        <v>0</v>
      </c>
    </row>
    <row r="176" spans="28:30" ht="40.15" customHeight="1">
      <c r="AC176" s="38" t="s">
        <v>87</v>
      </c>
      <c r="AD176" s="37">
        <v>0</v>
      </c>
    </row>
    <row r="177" spans="29:30" ht="40.15" customHeight="1">
      <c r="AC177" s="38" t="s">
        <v>89</v>
      </c>
      <c r="AD177" s="37">
        <v>0</v>
      </c>
    </row>
    <row r="178" spans="29:30" ht="40.15" customHeight="1">
      <c r="AC178" s="38" t="s">
        <v>90</v>
      </c>
      <c r="AD178" s="37">
        <v>0</v>
      </c>
    </row>
    <row r="179" spans="29:30" ht="40.15" customHeight="1">
      <c r="AC179" s="38" t="s">
        <v>91</v>
      </c>
      <c r="AD179" s="37">
        <v>0</v>
      </c>
    </row>
    <row r="180" spans="29:30" ht="40.15" customHeight="1">
      <c r="AC180" s="38" t="s">
        <v>99</v>
      </c>
      <c r="AD180" s="37">
        <v>0</v>
      </c>
    </row>
    <row r="182" spans="29:30" ht="19.899999999999999" customHeight="1"/>
    <row r="183" spans="29:30" ht="19.899999999999999" customHeight="1"/>
    <row r="184" spans="29:30" ht="19.899999999999999" customHeight="1"/>
    <row r="185" spans="29:30" ht="19.899999999999999" customHeight="1"/>
    <row r="186" spans="29:30" ht="19.899999999999999" customHeight="1"/>
    <row r="187" spans="29:30" ht="19.899999999999999" customHeight="1"/>
    <row r="188" spans="29:30" ht="19.899999999999999" customHeight="1"/>
    <row r="189" spans="29:30" ht="19.899999999999999" customHeight="1"/>
    <row r="190" spans="29:30" ht="19.899999999999999" customHeight="1"/>
    <row r="191" spans="29:30" ht="19.899999999999999" customHeight="1"/>
    <row r="192" spans="29:30" ht="19.899999999999999" customHeight="1"/>
    <row r="193" ht="19.899999999999999" customHeight="1"/>
    <row r="194" ht="19.899999999999999" customHeight="1"/>
    <row r="195" ht="19.899999999999999" customHeight="1"/>
    <row r="196" ht="19.899999999999999" customHeight="1"/>
    <row r="197" ht="19.899999999999999" customHeight="1"/>
    <row r="198" ht="19.899999999999999" customHeight="1"/>
    <row r="199" ht="19.899999999999999" customHeight="1"/>
    <row r="200" ht="19.899999999999999" customHeight="1"/>
    <row r="201" ht="19.899999999999999" customHeight="1"/>
    <row r="202" ht="19.899999999999999" customHeight="1"/>
    <row r="203" ht="19.899999999999999" customHeight="1"/>
    <row r="204" ht="19.899999999999999" customHeight="1"/>
    <row r="205" ht="19.899999999999999" customHeight="1"/>
  </sheetData>
  <customSheetViews>
    <customSheetView guid="{298AF36E-F78A-4517-A98E-A09B5F300513}" scale="70" topLeftCell="A13">
      <selection activeCell="R31" sqref="R31"/>
      <pageMargins left="0.7" right="0.7" top="0.75" bottom="0.75" header="0.3" footer="0.3"/>
      <pageSetup paperSize="9" orientation="portrait" r:id="rId6"/>
    </customSheetView>
  </customSheetViews>
  <mergeCells count="36">
    <mergeCell ref="C79:G79"/>
    <mergeCell ref="C92:G92"/>
    <mergeCell ref="C93:G93"/>
    <mergeCell ref="C91:G91"/>
    <mergeCell ref="C80:G80"/>
    <mergeCell ref="C81:G81"/>
    <mergeCell ref="C82:G82"/>
    <mergeCell ref="C83:G83"/>
    <mergeCell ref="C84:G84"/>
    <mergeCell ref="C85:G85"/>
    <mergeCell ref="C86:G86"/>
    <mergeCell ref="C87:G87"/>
    <mergeCell ref="C88:G88"/>
    <mergeCell ref="C89:G89"/>
    <mergeCell ref="C90:G90"/>
    <mergeCell ref="C100:G100"/>
    <mergeCell ref="C101:G101"/>
    <mergeCell ref="C94:G94"/>
    <mergeCell ref="C95:G95"/>
    <mergeCell ref="C96:G96"/>
    <mergeCell ref="C97:G97"/>
    <mergeCell ref="C98:G98"/>
    <mergeCell ref="C99:G99"/>
    <mergeCell ref="A2:O2"/>
    <mergeCell ref="C70:G70"/>
    <mergeCell ref="C71:G71"/>
    <mergeCell ref="C72:G72"/>
    <mergeCell ref="C73:G73"/>
    <mergeCell ref="B3:C3"/>
    <mergeCell ref="B25:C25"/>
    <mergeCell ref="A24:O24"/>
    <mergeCell ref="C74:G74"/>
    <mergeCell ref="C75:G75"/>
    <mergeCell ref="C76:G76"/>
    <mergeCell ref="C77:G77"/>
    <mergeCell ref="C78:G78"/>
  </mergeCells>
  <conditionalFormatting sqref="W157:X158">
    <cfRule type="iconSet" priority="3">
      <iconSet iconSet="4Arrows">
        <cfvo type="percent" val="0"/>
        <cfvo type="percent" val="25"/>
        <cfvo type="percent" val="50"/>
        <cfvo type="percent" val="75"/>
      </iconSet>
    </cfRule>
  </conditionalFormatting>
  <conditionalFormatting sqref="V155:Y160">
    <cfRule type="iconSet" priority="2">
      <iconSet iconSet="5Arrows">
        <cfvo type="percent" val="0"/>
        <cfvo type="percent" val="20"/>
        <cfvo type="percent" val="40"/>
        <cfvo type="percent" val="60"/>
        <cfvo type="percent" val="80"/>
      </iconSet>
    </cfRule>
  </conditionalFormatting>
  <conditionalFormatting sqref="U155:Z160">
    <cfRule type="iconSet" priority="1">
      <iconSet iconSet="4Arrows">
        <cfvo type="percent" val="0"/>
        <cfvo type="percent" val="25"/>
        <cfvo type="percent" val="50"/>
        <cfvo type="percent" val="75"/>
      </iconSet>
    </cfRule>
  </conditionalFormatting>
  <pageMargins left="0.7" right="0.7" top="0.75" bottom="0.75" header="0.3" footer="0.3"/>
  <pageSetup paperSize="9" orientation="portrait" r:id="rId7"/>
  <drawing r:id="rId8"/>
  <extLst>
    <ext xmlns:x14="http://schemas.microsoft.com/office/spreadsheetml/2009/9/main" uri="{A8765BA9-456A-4dab-B4F3-ACF838C121DE}">
      <x14:slicerList>
        <x14:slicer r:id="rId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U63"/>
  <sheetViews>
    <sheetView topLeftCell="B1" workbookViewId="0">
      <selection activeCell="I29" sqref="I29"/>
    </sheetView>
  </sheetViews>
  <sheetFormatPr defaultColWidth="9.140625" defaultRowHeight="12.75"/>
  <cols>
    <col min="1" max="1" width="9.140625" style="402"/>
    <col min="2" max="2" width="15.7109375" style="403" bestFit="1" customWidth="1"/>
    <col min="3" max="3" width="9.140625" style="402"/>
    <col min="4" max="4" width="10.28515625" style="402" customWidth="1"/>
    <col min="5" max="5" width="11.28515625" style="402" customWidth="1"/>
    <col min="6" max="6" width="9.7109375" style="402" customWidth="1"/>
    <col min="7" max="7" width="6.7109375" style="402" customWidth="1"/>
    <col min="8" max="8" width="10.42578125" style="402" bestFit="1" customWidth="1"/>
    <col min="9" max="9" width="12.5703125" style="404" customWidth="1"/>
    <col min="10" max="10" width="10.42578125" style="405" customWidth="1"/>
    <col min="11" max="11" width="9.85546875" style="402" bestFit="1" customWidth="1"/>
    <col min="12" max="12" width="14.140625" style="402" customWidth="1"/>
    <col min="13" max="13" width="9.5703125" style="402" customWidth="1"/>
    <col min="14" max="14" width="12" style="402" customWidth="1"/>
    <col min="15" max="15" width="12.140625" style="402" customWidth="1"/>
    <col min="16" max="16" width="9.42578125" style="402" customWidth="1"/>
    <col min="17" max="17" width="13.85546875" style="402" customWidth="1"/>
    <col min="18" max="18" width="15.28515625" style="402" customWidth="1"/>
    <col min="19" max="20" width="9.140625" style="402"/>
    <col min="21" max="23" width="12.42578125" style="402" customWidth="1"/>
    <col min="24" max="16384" width="9.140625" style="402"/>
  </cols>
  <sheetData>
    <row r="1" spans="1:21">
      <c r="A1" s="402" t="s">
        <v>390</v>
      </c>
    </row>
    <row r="2" spans="1:21" ht="38.25">
      <c r="B2" s="436" t="s">
        <v>392</v>
      </c>
      <c r="C2" s="436" t="s">
        <v>579</v>
      </c>
      <c r="D2" s="437" t="s">
        <v>580</v>
      </c>
      <c r="E2" s="436" t="s">
        <v>391</v>
      </c>
      <c r="F2" s="436" t="s">
        <v>581</v>
      </c>
      <c r="G2" s="437" t="s">
        <v>582</v>
      </c>
      <c r="H2" s="436" t="s">
        <v>355</v>
      </c>
      <c r="I2" s="436" t="s">
        <v>141</v>
      </c>
      <c r="J2" s="436" t="s">
        <v>345</v>
      </c>
      <c r="K2" s="436" t="s">
        <v>346</v>
      </c>
      <c r="L2" s="436" t="s">
        <v>347</v>
      </c>
      <c r="M2" s="436" t="s">
        <v>583</v>
      </c>
      <c r="N2" s="436" t="s">
        <v>584</v>
      </c>
      <c r="O2" s="436" t="s">
        <v>585</v>
      </c>
      <c r="P2" s="437" t="s">
        <v>586</v>
      </c>
      <c r="Q2" s="437" t="s">
        <v>587</v>
      </c>
      <c r="R2" s="437" t="s">
        <v>588</v>
      </c>
      <c r="S2" s="436" t="s">
        <v>348</v>
      </c>
      <c r="T2" s="436" t="s">
        <v>589</v>
      </c>
      <c r="U2" s="437" t="s">
        <v>590</v>
      </c>
    </row>
    <row r="3" spans="1:21">
      <c r="B3" s="432">
        <v>43467</v>
      </c>
      <c r="C3" s="433">
        <v>43527</v>
      </c>
      <c r="D3" s="434" t="s">
        <v>414</v>
      </c>
      <c r="E3" s="434" t="s">
        <v>415</v>
      </c>
      <c r="F3" s="434" t="s">
        <v>416</v>
      </c>
      <c r="G3" s="434" t="s">
        <v>149</v>
      </c>
      <c r="H3" s="434" t="s">
        <v>192</v>
      </c>
      <c r="I3" s="434" t="s">
        <v>417</v>
      </c>
      <c r="J3" s="434" t="s">
        <v>222</v>
      </c>
      <c r="K3" s="434" t="s">
        <v>249</v>
      </c>
      <c r="L3" s="434" t="s">
        <v>272</v>
      </c>
      <c r="M3" s="434" t="s">
        <v>163</v>
      </c>
      <c r="N3" s="434" t="s">
        <v>64</v>
      </c>
      <c r="O3" s="435">
        <v>9300</v>
      </c>
      <c r="P3" s="435">
        <v>1</v>
      </c>
      <c r="Q3" s="435">
        <v>0</v>
      </c>
      <c r="R3" s="435">
        <v>0</v>
      </c>
      <c r="S3" s="434" t="s">
        <v>349</v>
      </c>
      <c r="T3" s="433">
        <v>43467</v>
      </c>
      <c r="U3" s="434" t="s">
        <v>418</v>
      </c>
    </row>
    <row r="4" spans="1:21">
      <c r="B4" s="432">
        <v>43469</v>
      </c>
      <c r="C4" s="433"/>
      <c r="D4" s="434" t="s">
        <v>414</v>
      </c>
      <c r="E4" s="434" t="s">
        <v>419</v>
      </c>
      <c r="F4" s="434" t="s">
        <v>420</v>
      </c>
      <c r="G4" s="434" t="s">
        <v>149</v>
      </c>
      <c r="H4" s="434" t="s">
        <v>227</v>
      </c>
      <c r="I4" s="434" t="s">
        <v>421</v>
      </c>
      <c r="J4" s="434" t="s">
        <v>315</v>
      </c>
      <c r="K4" s="434" t="s">
        <v>250</v>
      </c>
      <c r="L4" s="434" t="s">
        <v>273</v>
      </c>
      <c r="M4" s="434" t="s">
        <v>358</v>
      </c>
      <c r="N4" s="434" t="s">
        <v>41</v>
      </c>
      <c r="O4" s="435">
        <v>20000</v>
      </c>
      <c r="P4" s="435">
        <v>20000</v>
      </c>
      <c r="Q4" s="435">
        <v>0</v>
      </c>
      <c r="R4" s="435">
        <v>0</v>
      </c>
      <c r="S4" s="434" t="s">
        <v>356</v>
      </c>
      <c r="T4" s="433">
        <v>43469</v>
      </c>
      <c r="U4" s="434" t="s">
        <v>418</v>
      </c>
    </row>
    <row r="5" spans="1:21">
      <c r="B5" s="432">
        <v>43470</v>
      </c>
      <c r="C5" s="433"/>
      <c r="D5" s="434" t="s">
        <v>414</v>
      </c>
      <c r="E5" s="434" t="s">
        <v>422</v>
      </c>
      <c r="F5" s="434" t="s">
        <v>423</v>
      </c>
      <c r="G5" s="434" t="s">
        <v>149</v>
      </c>
      <c r="H5" s="434" t="s">
        <v>228</v>
      </c>
      <c r="I5" s="434" t="s">
        <v>424</v>
      </c>
      <c r="J5" s="434" t="s">
        <v>316</v>
      </c>
      <c r="K5" s="434" t="s">
        <v>251</v>
      </c>
      <c r="L5" s="434" t="s">
        <v>361</v>
      </c>
      <c r="M5" s="434" t="s">
        <v>163</v>
      </c>
      <c r="N5" s="434" t="s">
        <v>41</v>
      </c>
      <c r="O5" s="435">
        <v>2700</v>
      </c>
      <c r="P5" s="435">
        <v>2700</v>
      </c>
      <c r="Q5" s="435">
        <v>0</v>
      </c>
      <c r="R5" s="435">
        <v>0</v>
      </c>
      <c r="S5" s="434" t="s">
        <v>359</v>
      </c>
      <c r="T5" s="433">
        <v>43470</v>
      </c>
      <c r="U5" s="434" t="s">
        <v>418</v>
      </c>
    </row>
    <row r="6" spans="1:21">
      <c r="B6" s="432">
        <v>43480</v>
      </c>
      <c r="C6" s="433"/>
      <c r="D6" s="434" t="s">
        <v>414</v>
      </c>
      <c r="E6" s="434" t="s">
        <v>425</v>
      </c>
      <c r="F6" s="434" t="s">
        <v>426</v>
      </c>
      <c r="G6" s="434" t="s">
        <v>149</v>
      </c>
      <c r="H6" s="434" t="s">
        <v>192</v>
      </c>
      <c r="I6" s="434" t="s">
        <v>427</v>
      </c>
      <c r="J6" s="434" t="s">
        <v>317</v>
      </c>
      <c r="K6" s="434" t="s">
        <v>249</v>
      </c>
      <c r="L6" s="434" t="s">
        <v>274</v>
      </c>
      <c r="M6" s="434" t="s">
        <v>163</v>
      </c>
      <c r="N6" s="434" t="s">
        <v>41</v>
      </c>
      <c r="O6" s="435">
        <v>8400</v>
      </c>
      <c r="P6" s="435">
        <v>7149</v>
      </c>
      <c r="Q6" s="435">
        <v>0</v>
      </c>
      <c r="R6" s="435">
        <v>0</v>
      </c>
      <c r="S6" s="434" t="s">
        <v>360</v>
      </c>
      <c r="T6" s="433">
        <v>43480</v>
      </c>
      <c r="U6" s="434" t="s">
        <v>418</v>
      </c>
    </row>
    <row r="7" spans="1:21">
      <c r="B7" s="432">
        <v>43481</v>
      </c>
      <c r="C7" s="433"/>
      <c r="D7" s="434" t="s">
        <v>414</v>
      </c>
      <c r="E7" s="434" t="s">
        <v>428</v>
      </c>
      <c r="F7" s="434" t="s">
        <v>429</v>
      </c>
      <c r="G7" s="434" t="s">
        <v>149</v>
      </c>
      <c r="H7" s="434" t="s">
        <v>195</v>
      </c>
      <c r="I7" s="434" t="s">
        <v>417</v>
      </c>
      <c r="J7" s="434" t="s">
        <v>222</v>
      </c>
      <c r="K7" s="434" t="s">
        <v>252</v>
      </c>
      <c r="L7" s="434" t="s">
        <v>275</v>
      </c>
      <c r="M7" s="434" t="s">
        <v>163</v>
      </c>
      <c r="N7" s="434" t="s">
        <v>41</v>
      </c>
      <c r="O7" s="435">
        <v>2100</v>
      </c>
      <c r="P7" s="435">
        <v>2100</v>
      </c>
      <c r="Q7" s="435">
        <v>0</v>
      </c>
      <c r="R7" s="435">
        <v>0</v>
      </c>
      <c r="S7" s="434" t="s">
        <v>359</v>
      </c>
      <c r="T7" s="433">
        <v>43481</v>
      </c>
      <c r="U7" s="434" t="s">
        <v>418</v>
      </c>
    </row>
    <row r="8" spans="1:21">
      <c r="B8" s="432">
        <v>43486</v>
      </c>
      <c r="C8" s="433"/>
      <c r="D8" s="434" t="s">
        <v>414</v>
      </c>
      <c r="E8" s="434" t="s">
        <v>430</v>
      </c>
      <c r="F8" s="434" t="s">
        <v>431</v>
      </c>
      <c r="G8" s="434" t="s">
        <v>149</v>
      </c>
      <c r="H8" s="434" t="s">
        <v>229</v>
      </c>
      <c r="I8" s="434" t="s">
        <v>432</v>
      </c>
      <c r="J8" s="434" t="s">
        <v>318</v>
      </c>
      <c r="K8" s="434" t="s">
        <v>253</v>
      </c>
      <c r="L8" s="434" t="s">
        <v>276</v>
      </c>
      <c r="M8" s="434" t="s">
        <v>163</v>
      </c>
      <c r="N8" s="434" t="s">
        <v>41</v>
      </c>
      <c r="O8" s="435">
        <v>400</v>
      </c>
      <c r="P8" s="435">
        <v>400</v>
      </c>
      <c r="Q8" s="435">
        <v>0</v>
      </c>
      <c r="R8" s="435">
        <v>0</v>
      </c>
      <c r="S8" s="434" t="s">
        <v>359</v>
      </c>
      <c r="T8" s="433">
        <v>43486</v>
      </c>
      <c r="U8" s="434" t="s">
        <v>418</v>
      </c>
    </row>
    <row r="9" spans="1:21">
      <c r="B9" s="432">
        <v>43490</v>
      </c>
      <c r="C9" s="433">
        <v>43550</v>
      </c>
      <c r="D9" s="434" t="s">
        <v>414</v>
      </c>
      <c r="E9" s="434" t="s">
        <v>433</v>
      </c>
      <c r="F9" s="434" t="s">
        <v>434</v>
      </c>
      <c r="G9" s="434" t="s">
        <v>149</v>
      </c>
      <c r="H9" s="434" t="s">
        <v>230</v>
      </c>
      <c r="I9" s="434" t="s">
        <v>424</v>
      </c>
      <c r="J9" s="434" t="s">
        <v>316</v>
      </c>
      <c r="K9" s="434" t="s">
        <v>251</v>
      </c>
      <c r="L9" s="434" t="s">
        <v>277</v>
      </c>
      <c r="M9" s="434" t="s">
        <v>163</v>
      </c>
      <c r="N9" s="434" t="s">
        <v>64</v>
      </c>
      <c r="O9" s="435">
        <v>2700</v>
      </c>
      <c r="P9" s="435">
        <v>2</v>
      </c>
      <c r="Q9" s="435">
        <v>0</v>
      </c>
      <c r="R9" s="435">
        <v>0</v>
      </c>
      <c r="S9" s="434" t="s">
        <v>350</v>
      </c>
      <c r="T9" s="433">
        <v>43490</v>
      </c>
      <c r="U9" s="434" t="s">
        <v>418</v>
      </c>
    </row>
    <row r="10" spans="1:21">
      <c r="B10" s="432">
        <v>43503</v>
      </c>
      <c r="C10" s="433"/>
      <c r="D10" s="434" t="s">
        <v>414</v>
      </c>
      <c r="E10" s="434" t="s">
        <v>435</v>
      </c>
      <c r="F10" s="434" t="s">
        <v>436</v>
      </c>
      <c r="G10" s="434" t="s">
        <v>149</v>
      </c>
      <c r="H10" s="434" t="s">
        <v>231</v>
      </c>
      <c r="I10" s="434" t="s">
        <v>437</v>
      </c>
      <c r="J10" s="434" t="s">
        <v>319</v>
      </c>
      <c r="K10" s="434" t="s">
        <v>254</v>
      </c>
      <c r="L10" s="434" t="s">
        <v>278</v>
      </c>
      <c r="M10" s="434" t="s">
        <v>163</v>
      </c>
      <c r="N10" s="434" t="s">
        <v>41</v>
      </c>
      <c r="O10" s="435">
        <v>1800</v>
      </c>
      <c r="P10" s="435">
        <v>1800</v>
      </c>
      <c r="Q10" s="435">
        <v>0</v>
      </c>
      <c r="R10" s="435">
        <v>0</v>
      </c>
      <c r="S10" s="434" t="s">
        <v>359</v>
      </c>
      <c r="T10" s="433">
        <v>43503</v>
      </c>
      <c r="U10" s="434" t="s">
        <v>418</v>
      </c>
    </row>
    <row r="11" spans="1:21">
      <c r="B11" s="432">
        <v>43504</v>
      </c>
      <c r="C11" s="433">
        <v>43564</v>
      </c>
      <c r="D11" s="434" t="s">
        <v>414</v>
      </c>
      <c r="E11" s="434" t="s">
        <v>438</v>
      </c>
      <c r="F11" s="434" t="s">
        <v>439</v>
      </c>
      <c r="G11" s="434" t="s">
        <v>149</v>
      </c>
      <c r="H11" s="434" t="s">
        <v>232</v>
      </c>
      <c r="I11" s="434" t="s">
        <v>440</v>
      </c>
      <c r="J11" s="434" t="s">
        <v>320</v>
      </c>
      <c r="K11" s="434" t="s">
        <v>255</v>
      </c>
      <c r="L11" s="434" t="s">
        <v>279</v>
      </c>
      <c r="M11" s="434" t="s">
        <v>163</v>
      </c>
      <c r="N11" s="434" t="s">
        <v>64</v>
      </c>
      <c r="O11" s="435">
        <v>10600</v>
      </c>
      <c r="P11" s="435">
        <v>10600</v>
      </c>
      <c r="Q11" s="435">
        <v>0</v>
      </c>
      <c r="R11" s="435">
        <v>1</v>
      </c>
      <c r="S11" s="434" t="s">
        <v>350</v>
      </c>
      <c r="T11" s="433">
        <v>43504</v>
      </c>
      <c r="U11" s="434" t="s">
        <v>418</v>
      </c>
    </row>
    <row r="12" spans="1:21">
      <c r="B12" s="432">
        <v>43507</v>
      </c>
      <c r="C12" s="433"/>
      <c r="D12" s="434" t="s">
        <v>414</v>
      </c>
      <c r="E12" s="434" t="s">
        <v>441</v>
      </c>
      <c r="F12" s="434" t="s">
        <v>442</v>
      </c>
      <c r="G12" s="434" t="s">
        <v>149</v>
      </c>
      <c r="H12" s="434" t="s">
        <v>231</v>
      </c>
      <c r="I12" s="434" t="s">
        <v>437</v>
      </c>
      <c r="J12" s="434" t="s">
        <v>319</v>
      </c>
      <c r="K12" s="434" t="s">
        <v>254</v>
      </c>
      <c r="L12" s="434" t="s">
        <v>280</v>
      </c>
      <c r="M12" s="434" t="s">
        <v>163</v>
      </c>
      <c r="N12" s="434" t="s">
        <v>41</v>
      </c>
      <c r="O12" s="435">
        <v>1800</v>
      </c>
      <c r="P12" s="435">
        <v>97</v>
      </c>
      <c r="Q12" s="435">
        <v>0</v>
      </c>
      <c r="R12" s="435">
        <v>0</v>
      </c>
      <c r="S12" s="434" t="s">
        <v>352</v>
      </c>
      <c r="T12" s="433">
        <v>43507</v>
      </c>
      <c r="U12" s="434" t="s">
        <v>418</v>
      </c>
    </row>
    <row r="13" spans="1:21">
      <c r="B13" s="432">
        <v>43508</v>
      </c>
      <c r="C13" s="433"/>
      <c r="D13" s="434" t="s">
        <v>414</v>
      </c>
      <c r="E13" s="434" t="s">
        <v>443</v>
      </c>
      <c r="F13" s="434" t="s">
        <v>444</v>
      </c>
      <c r="G13" s="434" t="s">
        <v>149</v>
      </c>
      <c r="H13" s="434" t="s">
        <v>234</v>
      </c>
      <c r="I13" s="434" t="s">
        <v>445</v>
      </c>
      <c r="J13" s="434" t="s">
        <v>180</v>
      </c>
      <c r="K13" s="434" t="s">
        <v>257</v>
      </c>
      <c r="L13" s="434" t="s">
        <v>282</v>
      </c>
      <c r="M13" s="434" t="s">
        <v>163</v>
      </c>
      <c r="N13" s="434" t="s">
        <v>41</v>
      </c>
      <c r="O13" s="435">
        <v>1000</v>
      </c>
      <c r="P13" s="435">
        <v>1000</v>
      </c>
      <c r="Q13" s="435">
        <v>0</v>
      </c>
      <c r="R13" s="435">
        <v>0</v>
      </c>
      <c r="S13" s="434" t="s">
        <v>359</v>
      </c>
      <c r="T13" s="433">
        <v>43508</v>
      </c>
      <c r="U13" s="434" t="s">
        <v>418</v>
      </c>
    </row>
    <row r="14" spans="1:21">
      <c r="B14" s="432">
        <v>43508</v>
      </c>
      <c r="C14" s="433"/>
      <c r="D14" s="434" t="s">
        <v>414</v>
      </c>
      <c r="E14" s="434" t="s">
        <v>446</v>
      </c>
      <c r="F14" s="434" t="s">
        <v>447</v>
      </c>
      <c r="G14" s="434" t="s">
        <v>149</v>
      </c>
      <c r="H14" s="434" t="s">
        <v>233</v>
      </c>
      <c r="I14" s="434" t="s">
        <v>440</v>
      </c>
      <c r="J14" s="434" t="s">
        <v>320</v>
      </c>
      <c r="K14" s="434" t="s">
        <v>256</v>
      </c>
      <c r="L14" s="434" t="s">
        <v>281</v>
      </c>
      <c r="M14" s="434" t="s">
        <v>163</v>
      </c>
      <c r="N14" s="434" t="s">
        <v>41</v>
      </c>
      <c r="O14" s="435">
        <v>7000</v>
      </c>
      <c r="P14" s="435">
        <v>7000</v>
      </c>
      <c r="Q14" s="435">
        <v>0</v>
      </c>
      <c r="R14" s="435">
        <v>0</v>
      </c>
      <c r="S14" s="434" t="s">
        <v>356</v>
      </c>
      <c r="T14" s="433">
        <v>43508</v>
      </c>
      <c r="U14" s="434" t="s">
        <v>418</v>
      </c>
    </row>
    <row r="15" spans="1:21">
      <c r="B15" s="432">
        <v>43516</v>
      </c>
      <c r="C15" s="433"/>
      <c r="D15" s="434" t="s">
        <v>414</v>
      </c>
      <c r="E15" s="434" t="s">
        <v>448</v>
      </c>
      <c r="F15" s="434" t="s">
        <v>449</v>
      </c>
      <c r="G15" s="434" t="s">
        <v>149</v>
      </c>
      <c r="H15" s="434" t="s">
        <v>192</v>
      </c>
      <c r="I15" s="434" t="s">
        <v>417</v>
      </c>
      <c r="J15" s="434" t="s">
        <v>222</v>
      </c>
      <c r="K15" s="434" t="s">
        <v>249</v>
      </c>
      <c r="L15" s="434" t="s">
        <v>283</v>
      </c>
      <c r="M15" s="434" t="s">
        <v>163</v>
      </c>
      <c r="N15" s="434" t="s">
        <v>41</v>
      </c>
      <c r="O15" s="435">
        <v>5700</v>
      </c>
      <c r="P15" s="435">
        <v>5700</v>
      </c>
      <c r="Q15" s="435">
        <v>0</v>
      </c>
      <c r="R15" s="435">
        <v>0</v>
      </c>
      <c r="S15" s="434" t="s">
        <v>359</v>
      </c>
      <c r="T15" s="433">
        <v>43516</v>
      </c>
      <c r="U15" s="434" t="s">
        <v>418</v>
      </c>
    </row>
    <row r="16" spans="1:21">
      <c r="B16" s="432">
        <v>43528</v>
      </c>
      <c r="C16" s="433"/>
      <c r="D16" s="434" t="s">
        <v>414</v>
      </c>
      <c r="E16" s="434" t="s">
        <v>450</v>
      </c>
      <c r="F16" s="434" t="s">
        <v>451</v>
      </c>
      <c r="G16" s="434" t="s">
        <v>149</v>
      </c>
      <c r="H16" s="434" t="s">
        <v>232</v>
      </c>
      <c r="I16" s="434" t="s">
        <v>440</v>
      </c>
      <c r="J16" s="434" t="s">
        <v>320</v>
      </c>
      <c r="K16" s="434" t="s">
        <v>255</v>
      </c>
      <c r="L16" s="434" t="s">
        <v>284</v>
      </c>
      <c r="M16" s="434" t="s">
        <v>163</v>
      </c>
      <c r="N16" s="434" t="s">
        <v>41</v>
      </c>
      <c r="O16" s="435">
        <v>8000</v>
      </c>
      <c r="P16" s="435">
        <v>2</v>
      </c>
      <c r="Q16" s="435">
        <v>0</v>
      </c>
      <c r="R16" s="435">
        <v>0</v>
      </c>
      <c r="S16" s="434" t="s">
        <v>351</v>
      </c>
      <c r="T16" s="433">
        <v>43528</v>
      </c>
      <c r="U16" s="434" t="s">
        <v>418</v>
      </c>
    </row>
    <row r="17" spans="2:21">
      <c r="B17" s="432">
        <v>43529</v>
      </c>
      <c r="C17" s="433"/>
      <c r="D17" s="434" t="s">
        <v>414</v>
      </c>
      <c r="E17" s="434" t="s">
        <v>452</v>
      </c>
      <c r="F17" s="434" t="s">
        <v>453</v>
      </c>
      <c r="G17" s="434" t="s">
        <v>149</v>
      </c>
      <c r="H17" s="434" t="s">
        <v>223</v>
      </c>
      <c r="I17" s="434" t="s">
        <v>440</v>
      </c>
      <c r="J17" s="434" t="s">
        <v>320</v>
      </c>
      <c r="K17" s="434" t="s">
        <v>258</v>
      </c>
      <c r="L17" s="434" t="s">
        <v>285</v>
      </c>
      <c r="M17" s="434" t="s">
        <v>163</v>
      </c>
      <c r="N17" s="434" t="s">
        <v>41</v>
      </c>
      <c r="O17" s="435">
        <v>900</v>
      </c>
      <c r="P17" s="435">
        <v>6</v>
      </c>
      <c r="Q17" s="435">
        <v>0</v>
      </c>
      <c r="R17" s="435">
        <v>0</v>
      </c>
      <c r="S17" s="434" t="s">
        <v>359</v>
      </c>
      <c r="T17" s="433">
        <v>43529</v>
      </c>
      <c r="U17" s="434" t="s">
        <v>418</v>
      </c>
    </row>
    <row r="18" spans="2:21">
      <c r="B18" s="432">
        <v>43535</v>
      </c>
      <c r="C18" s="433"/>
      <c r="D18" s="434" t="s">
        <v>414</v>
      </c>
      <c r="E18" s="434" t="s">
        <v>454</v>
      </c>
      <c r="F18" s="434" t="s">
        <v>455</v>
      </c>
      <c r="G18" s="434" t="s">
        <v>149</v>
      </c>
      <c r="H18" s="434" t="s">
        <v>235</v>
      </c>
      <c r="I18" s="434" t="s">
        <v>456</v>
      </c>
      <c r="J18" s="434" t="s">
        <v>321</v>
      </c>
      <c r="K18" s="434" t="s">
        <v>259</v>
      </c>
      <c r="L18" s="434" t="s">
        <v>286</v>
      </c>
      <c r="M18" s="434" t="s">
        <v>163</v>
      </c>
      <c r="N18" s="434" t="s">
        <v>41</v>
      </c>
      <c r="O18" s="435">
        <v>1100</v>
      </c>
      <c r="P18" s="435">
        <v>28</v>
      </c>
      <c r="Q18" s="435">
        <v>0</v>
      </c>
      <c r="R18" s="435">
        <v>0</v>
      </c>
      <c r="S18" s="434" t="s">
        <v>359</v>
      </c>
      <c r="T18" s="433">
        <v>43535</v>
      </c>
      <c r="U18" s="434" t="s">
        <v>418</v>
      </c>
    </row>
    <row r="19" spans="2:21">
      <c r="B19" s="432">
        <v>43538</v>
      </c>
      <c r="C19" s="433"/>
      <c r="D19" s="434" t="s">
        <v>414</v>
      </c>
      <c r="E19" s="434" t="s">
        <v>457</v>
      </c>
      <c r="F19" s="434" t="s">
        <v>458</v>
      </c>
      <c r="G19" s="434" t="s">
        <v>149</v>
      </c>
      <c r="H19" s="434" t="s">
        <v>236</v>
      </c>
      <c r="I19" s="434" t="s">
        <v>459</v>
      </c>
      <c r="J19" s="434" t="s">
        <v>322</v>
      </c>
      <c r="K19" s="434" t="s">
        <v>260</v>
      </c>
      <c r="L19" s="434" t="s">
        <v>287</v>
      </c>
      <c r="M19" s="434" t="s">
        <v>163</v>
      </c>
      <c r="N19" s="434" t="s">
        <v>41</v>
      </c>
      <c r="O19" s="435">
        <v>24000</v>
      </c>
      <c r="P19" s="435">
        <v>24000</v>
      </c>
      <c r="Q19" s="435">
        <v>0</v>
      </c>
      <c r="R19" s="435">
        <v>0</v>
      </c>
      <c r="S19" s="434" t="s">
        <v>359</v>
      </c>
      <c r="T19" s="433">
        <v>43538</v>
      </c>
      <c r="U19" s="434" t="s">
        <v>418</v>
      </c>
    </row>
    <row r="20" spans="2:21">
      <c r="B20" s="432">
        <v>43559</v>
      </c>
      <c r="C20" s="433"/>
      <c r="D20" s="434" t="s">
        <v>414</v>
      </c>
      <c r="E20" s="434" t="s">
        <v>460</v>
      </c>
      <c r="F20" s="434" t="s">
        <v>461</v>
      </c>
      <c r="G20" s="434" t="s">
        <v>149</v>
      </c>
      <c r="H20" s="434" t="s">
        <v>195</v>
      </c>
      <c r="I20" s="434" t="s">
        <v>462</v>
      </c>
      <c r="J20" s="434" t="s">
        <v>323</v>
      </c>
      <c r="K20" s="434" t="s">
        <v>252</v>
      </c>
      <c r="L20" s="434" t="s">
        <v>288</v>
      </c>
      <c r="M20" s="434" t="s">
        <v>163</v>
      </c>
      <c r="N20" s="434" t="s">
        <v>41</v>
      </c>
      <c r="O20" s="435">
        <v>1200</v>
      </c>
      <c r="P20" s="435">
        <v>96</v>
      </c>
      <c r="Q20" s="435">
        <v>0</v>
      </c>
      <c r="R20" s="435">
        <v>96</v>
      </c>
      <c r="S20" s="434" t="s">
        <v>356</v>
      </c>
      <c r="T20" s="433">
        <v>43559</v>
      </c>
      <c r="U20" s="434" t="s">
        <v>418</v>
      </c>
    </row>
    <row r="21" spans="2:21">
      <c r="B21" s="432">
        <v>43570</v>
      </c>
      <c r="C21" s="433"/>
      <c r="D21" s="434" t="s">
        <v>414</v>
      </c>
      <c r="E21" s="434" t="s">
        <v>463</v>
      </c>
      <c r="F21" s="434" t="s">
        <v>464</v>
      </c>
      <c r="G21" s="434" t="s">
        <v>149</v>
      </c>
      <c r="H21" s="434" t="s">
        <v>237</v>
      </c>
      <c r="I21" s="434" t="s">
        <v>465</v>
      </c>
      <c r="J21" s="434" t="s">
        <v>324</v>
      </c>
      <c r="K21" s="434" t="s">
        <v>261</v>
      </c>
      <c r="L21" s="434" t="s">
        <v>289</v>
      </c>
      <c r="M21" s="434" t="s">
        <v>358</v>
      </c>
      <c r="N21" s="434" t="s">
        <v>41</v>
      </c>
      <c r="O21" s="435">
        <v>154</v>
      </c>
      <c r="P21" s="435">
        <v>154</v>
      </c>
      <c r="Q21" s="435">
        <v>0</v>
      </c>
      <c r="R21" s="435">
        <v>0</v>
      </c>
      <c r="S21" s="434" t="s">
        <v>356</v>
      </c>
      <c r="T21" s="433">
        <v>43570</v>
      </c>
      <c r="U21" s="434" t="s">
        <v>418</v>
      </c>
    </row>
    <row r="22" spans="2:21">
      <c r="B22" s="432">
        <v>43571</v>
      </c>
      <c r="C22" s="433"/>
      <c r="D22" s="434" t="s">
        <v>414</v>
      </c>
      <c r="E22" s="434" t="s">
        <v>466</v>
      </c>
      <c r="F22" s="434" t="s">
        <v>467</v>
      </c>
      <c r="G22" s="434" t="s">
        <v>149</v>
      </c>
      <c r="H22" s="434" t="s">
        <v>238</v>
      </c>
      <c r="I22" s="434" t="s">
        <v>468</v>
      </c>
      <c r="J22" s="434" t="s">
        <v>325</v>
      </c>
      <c r="K22" s="434" t="s">
        <v>262</v>
      </c>
      <c r="L22" s="434" t="s">
        <v>290</v>
      </c>
      <c r="M22" s="434" t="s">
        <v>358</v>
      </c>
      <c r="N22" s="434" t="s">
        <v>41</v>
      </c>
      <c r="O22" s="435">
        <v>180</v>
      </c>
      <c r="P22" s="435">
        <v>180</v>
      </c>
      <c r="Q22" s="435">
        <v>0</v>
      </c>
      <c r="R22" s="435">
        <v>0</v>
      </c>
      <c r="S22" s="434" t="s">
        <v>356</v>
      </c>
      <c r="T22" s="433">
        <v>43571</v>
      </c>
      <c r="U22" s="434" t="s">
        <v>418</v>
      </c>
    </row>
    <row r="23" spans="2:21">
      <c r="B23" s="432">
        <v>43574</v>
      </c>
      <c r="C23" s="433"/>
      <c r="D23" s="434" t="s">
        <v>414</v>
      </c>
      <c r="E23" s="434" t="s">
        <v>469</v>
      </c>
      <c r="F23" s="434" t="s">
        <v>470</v>
      </c>
      <c r="G23" s="434" t="s">
        <v>149</v>
      </c>
      <c r="H23" s="434" t="s">
        <v>192</v>
      </c>
      <c r="I23" s="434" t="s">
        <v>417</v>
      </c>
      <c r="J23" s="434" t="s">
        <v>222</v>
      </c>
      <c r="K23" s="434" t="s">
        <v>249</v>
      </c>
      <c r="L23" s="434" t="s">
        <v>283</v>
      </c>
      <c r="M23" s="434" t="s">
        <v>163</v>
      </c>
      <c r="N23" s="434" t="s">
        <v>41</v>
      </c>
      <c r="O23" s="435">
        <v>9300</v>
      </c>
      <c r="P23" s="435">
        <v>9300</v>
      </c>
      <c r="Q23" s="435">
        <v>0</v>
      </c>
      <c r="R23" s="435">
        <v>0</v>
      </c>
      <c r="S23" s="434" t="s">
        <v>359</v>
      </c>
      <c r="T23" s="433">
        <v>43574</v>
      </c>
      <c r="U23" s="434" t="s">
        <v>418</v>
      </c>
    </row>
    <row r="24" spans="2:21">
      <c r="B24" s="432">
        <v>43574</v>
      </c>
      <c r="C24" s="433"/>
      <c r="D24" s="434" t="s">
        <v>414</v>
      </c>
      <c r="E24" s="434" t="s">
        <v>471</v>
      </c>
      <c r="F24" s="434" t="s">
        <v>472</v>
      </c>
      <c r="G24" s="434" t="s">
        <v>149</v>
      </c>
      <c r="H24" s="434" t="s">
        <v>192</v>
      </c>
      <c r="I24" s="434" t="s">
        <v>462</v>
      </c>
      <c r="J24" s="434" t="s">
        <v>323</v>
      </c>
      <c r="K24" s="434" t="s">
        <v>249</v>
      </c>
      <c r="L24" s="434" t="s">
        <v>283</v>
      </c>
      <c r="M24" s="434" t="s">
        <v>163</v>
      </c>
      <c r="N24" s="434" t="s">
        <v>41</v>
      </c>
      <c r="O24" s="435">
        <v>3000</v>
      </c>
      <c r="P24" s="435">
        <v>3000</v>
      </c>
      <c r="Q24" s="435">
        <v>0</v>
      </c>
      <c r="R24" s="435">
        <v>0</v>
      </c>
      <c r="S24" s="434" t="s">
        <v>359</v>
      </c>
      <c r="T24" s="433">
        <v>43574</v>
      </c>
      <c r="U24" s="434" t="s">
        <v>418</v>
      </c>
    </row>
    <row r="25" spans="2:21">
      <c r="B25" s="432">
        <v>43582</v>
      </c>
      <c r="C25" s="433">
        <v>43642</v>
      </c>
      <c r="D25" s="434" t="s">
        <v>414</v>
      </c>
      <c r="E25" s="434" t="s">
        <v>473</v>
      </c>
      <c r="F25" s="434" t="s">
        <v>474</v>
      </c>
      <c r="G25" s="434" t="s">
        <v>149</v>
      </c>
      <c r="H25" s="434" t="s">
        <v>239</v>
      </c>
      <c r="I25" s="434" t="s">
        <v>468</v>
      </c>
      <c r="J25" s="434" t="s">
        <v>325</v>
      </c>
      <c r="K25" s="434" t="s">
        <v>263</v>
      </c>
      <c r="L25" s="434" t="s">
        <v>291</v>
      </c>
      <c r="M25" s="434" t="s">
        <v>163</v>
      </c>
      <c r="N25" s="434" t="s">
        <v>64</v>
      </c>
      <c r="O25" s="435">
        <v>16000</v>
      </c>
      <c r="P25" s="435">
        <v>6</v>
      </c>
      <c r="Q25" s="435">
        <v>0</v>
      </c>
      <c r="R25" s="435">
        <v>0</v>
      </c>
      <c r="S25" s="434" t="s">
        <v>349</v>
      </c>
      <c r="T25" s="433">
        <v>43582</v>
      </c>
      <c r="U25" s="434" t="s">
        <v>418</v>
      </c>
    </row>
    <row r="26" spans="2:21">
      <c r="B26" s="432">
        <v>43594</v>
      </c>
      <c r="C26" s="433"/>
      <c r="D26" s="434" t="s">
        <v>414</v>
      </c>
      <c r="E26" s="434" t="s">
        <v>475</v>
      </c>
      <c r="F26" s="434" t="s">
        <v>476</v>
      </c>
      <c r="G26" s="434" t="s">
        <v>149</v>
      </c>
      <c r="H26" s="434" t="s">
        <v>240</v>
      </c>
      <c r="I26" s="434" t="s">
        <v>440</v>
      </c>
      <c r="J26" s="434" t="s">
        <v>320</v>
      </c>
      <c r="K26" s="434" t="s">
        <v>264</v>
      </c>
      <c r="L26" s="434" t="s">
        <v>292</v>
      </c>
      <c r="M26" s="434" t="s">
        <v>169</v>
      </c>
      <c r="N26" s="434" t="s">
        <v>41</v>
      </c>
      <c r="O26" s="435">
        <v>9000</v>
      </c>
      <c r="P26" s="435">
        <v>6</v>
      </c>
      <c r="Q26" s="435">
        <v>0</v>
      </c>
      <c r="R26" s="435">
        <v>0</v>
      </c>
      <c r="S26" s="434" t="s">
        <v>356</v>
      </c>
      <c r="T26" s="433">
        <v>43594</v>
      </c>
      <c r="U26" s="434" t="s">
        <v>418</v>
      </c>
    </row>
    <row r="27" spans="2:21">
      <c r="B27" s="432">
        <v>43599</v>
      </c>
      <c r="C27" s="433">
        <v>43657</v>
      </c>
      <c r="D27" s="434" t="s">
        <v>414</v>
      </c>
      <c r="E27" s="434" t="s">
        <v>477</v>
      </c>
      <c r="F27" s="434" t="s">
        <v>478</v>
      </c>
      <c r="G27" s="434" t="s">
        <v>149</v>
      </c>
      <c r="H27" s="434" t="s">
        <v>241</v>
      </c>
      <c r="I27" s="434" t="s">
        <v>445</v>
      </c>
      <c r="J27" s="434" t="s">
        <v>180</v>
      </c>
      <c r="K27" s="434" t="s">
        <v>265</v>
      </c>
      <c r="L27" s="434" t="s">
        <v>293</v>
      </c>
      <c r="M27" s="434" t="s">
        <v>163</v>
      </c>
      <c r="N27" s="434" t="s">
        <v>64</v>
      </c>
      <c r="O27" s="435">
        <v>400</v>
      </c>
      <c r="P27" s="435">
        <v>3</v>
      </c>
      <c r="Q27" s="435">
        <v>0</v>
      </c>
      <c r="R27" s="435">
        <v>0</v>
      </c>
      <c r="S27" s="434" t="s">
        <v>349</v>
      </c>
      <c r="T27" s="433">
        <v>43599</v>
      </c>
      <c r="U27" s="434" t="s">
        <v>418</v>
      </c>
    </row>
    <row r="28" spans="2:21">
      <c r="B28" s="432">
        <v>43608</v>
      </c>
      <c r="C28" s="433"/>
      <c r="D28" s="434" t="s">
        <v>414</v>
      </c>
      <c r="E28" s="434" t="s">
        <v>479</v>
      </c>
      <c r="F28" s="434" t="s">
        <v>480</v>
      </c>
      <c r="G28" s="434" t="s">
        <v>149</v>
      </c>
      <c r="H28" s="434" t="s">
        <v>242</v>
      </c>
      <c r="I28" s="434" t="s">
        <v>445</v>
      </c>
      <c r="J28" s="434" t="s">
        <v>180</v>
      </c>
      <c r="K28" s="434" t="s">
        <v>266</v>
      </c>
      <c r="L28" s="434" t="s">
        <v>294</v>
      </c>
      <c r="M28" s="434" t="s">
        <v>169</v>
      </c>
      <c r="N28" s="434" t="s">
        <v>41</v>
      </c>
      <c r="O28" s="435">
        <v>1400</v>
      </c>
      <c r="P28" s="435">
        <v>5</v>
      </c>
      <c r="Q28" s="435">
        <v>0</v>
      </c>
      <c r="R28" s="435">
        <v>0</v>
      </c>
      <c r="S28" s="434" t="s">
        <v>356</v>
      </c>
      <c r="T28" s="433">
        <v>43608</v>
      </c>
      <c r="U28" s="434" t="s">
        <v>418</v>
      </c>
    </row>
    <row r="29" spans="2:21">
      <c r="B29" s="432">
        <v>43614</v>
      </c>
      <c r="C29" s="433"/>
      <c r="D29" s="434" t="s">
        <v>414</v>
      </c>
      <c r="E29" s="434" t="s">
        <v>481</v>
      </c>
      <c r="F29" s="434" t="s">
        <v>482</v>
      </c>
      <c r="G29" s="434" t="s">
        <v>149</v>
      </c>
      <c r="H29" s="434" t="s">
        <v>243</v>
      </c>
      <c r="I29" s="434" t="s">
        <v>483</v>
      </c>
      <c r="J29" s="434" t="s">
        <v>326</v>
      </c>
      <c r="K29" s="434" t="s">
        <v>267</v>
      </c>
      <c r="L29" s="434" t="s">
        <v>295</v>
      </c>
      <c r="M29" s="434" t="s">
        <v>169</v>
      </c>
      <c r="N29" s="434" t="s">
        <v>41</v>
      </c>
      <c r="O29" s="435">
        <v>15000</v>
      </c>
      <c r="P29" s="435">
        <v>23</v>
      </c>
      <c r="Q29" s="435">
        <v>0</v>
      </c>
      <c r="R29" s="435">
        <v>0</v>
      </c>
      <c r="S29" s="434" t="s">
        <v>356</v>
      </c>
      <c r="T29" s="433">
        <v>43614</v>
      </c>
      <c r="U29" s="434" t="s">
        <v>418</v>
      </c>
    </row>
    <row r="30" spans="2:21">
      <c r="B30" s="432">
        <v>43626</v>
      </c>
      <c r="C30" s="433"/>
      <c r="D30" s="434" t="s">
        <v>414</v>
      </c>
      <c r="E30" s="434" t="s">
        <v>484</v>
      </c>
      <c r="F30" s="434" t="s">
        <v>485</v>
      </c>
      <c r="G30" s="434" t="s">
        <v>149</v>
      </c>
      <c r="H30" s="434" t="s">
        <v>192</v>
      </c>
      <c r="I30" s="434" t="s">
        <v>417</v>
      </c>
      <c r="J30" s="434" t="s">
        <v>222</v>
      </c>
      <c r="K30" s="434" t="s">
        <v>249</v>
      </c>
      <c r="L30" s="434" t="s">
        <v>296</v>
      </c>
      <c r="M30" s="434" t="s">
        <v>163</v>
      </c>
      <c r="N30" s="434" t="s">
        <v>41</v>
      </c>
      <c r="O30" s="435">
        <v>5400</v>
      </c>
      <c r="P30" s="435">
        <v>77</v>
      </c>
      <c r="Q30" s="435">
        <v>0</v>
      </c>
      <c r="R30" s="435">
        <v>0</v>
      </c>
      <c r="S30" s="434" t="s">
        <v>359</v>
      </c>
      <c r="T30" s="433">
        <v>43626</v>
      </c>
      <c r="U30" s="434" t="s">
        <v>418</v>
      </c>
    </row>
    <row r="31" spans="2:21">
      <c r="B31" s="432">
        <v>43629</v>
      </c>
      <c r="C31" s="433">
        <v>43689</v>
      </c>
      <c r="D31" s="434" t="s">
        <v>414</v>
      </c>
      <c r="E31" s="434" t="s">
        <v>486</v>
      </c>
      <c r="F31" s="434" t="s">
        <v>487</v>
      </c>
      <c r="G31" s="434" t="s">
        <v>149</v>
      </c>
      <c r="H31" s="434" t="s">
        <v>192</v>
      </c>
      <c r="I31" s="434" t="s">
        <v>417</v>
      </c>
      <c r="J31" s="434" t="s">
        <v>222</v>
      </c>
      <c r="K31" s="434" t="s">
        <v>249</v>
      </c>
      <c r="L31" s="434" t="s">
        <v>297</v>
      </c>
      <c r="M31" s="434" t="s">
        <v>173</v>
      </c>
      <c r="N31" s="434" t="s">
        <v>64</v>
      </c>
      <c r="O31" s="435">
        <v>2700</v>
      </c>
      <c r="P31" s="435">
        <v>30</v>
      </c>
      <c r="Q31" s="435">
        <v>0</v>
      </c>
      <c r="R31" s="435">
        <v>0</v>
      </c>
      <c r="S31" s="434" t="s">
        <v>350</v>
      </c>
      <c r="T31" s="433">
        <v>43629</v>
      </c>
      <c r="U31" s="434" t="s">
        <v>418</v>
      </c>
    </row>
    <row r="32" spans="2:21">
      <c r="B32" s="432">
        <v>43634</v>
      </c>
      <c r="C32" s="433">
        <v>43688</v>
      </c>
      <c r="D32" s="434" t="s">
        <v>414</v>
      </c>
      <c r="E32" s="434" t="s">
        <v>488</v>
      </c>
      <c r="F32" s="434" t="s">
        <v>489</v>
      </c>
      <c r="G32" s="434" t="s">
        <v>149</v>
      </c>
      <c r="H32" s="434" t="s">
        <v>232</v>
      </c>
      <c r="I32" s="434" t="s">
        <v>440</v>
      </c>
      <c r="J32" s="434" t="s">
        <v>320</v>
      </c>
      <c r="K32" s="434" t="s">
        <v>255</v>
      </c>
      <c r="L32" s="434" t="s">
        <v>299</v>
      </c>
      <c r="M32" s="434" t="s">
        <v>164</v>
      </c>
      <c r="N32" s="434" t="s">
        <v>64</v>
      </c>
      <c r="O32" s="435">
        <v>12000</v>
      </c>
      <c r="P32" s="435">
        <v>1</v>
      </c>
      <c r="Q32" s="435">
        <v>0</v>
      </c>
      <c r="R32" s="435">
        <v>0</v>
      </c>
      <c r="S32" s="434" t="s">
        <v>349</v>
      </c>
      <c r="T32" s="433">
        <v>43634</v>
      </c>
      <c r="U32" s="434" t="s">
        <v>418</v>
      </c>
    </row>
    <row r="33" spans="2:21">
      <c r="B33" s="432">
        <v>43634</v>
      </c>
      <c r="C33" s="433"/>
      <c r="D33" s="434" t="s">
        <v>414</v>
      </c>
      <c r="E33" s="434" t="s">
        <v>490</v>
      </c>
      <c r="F33" s="434" t="s">
        <v>491</v>
      </c>
      <c r="G33" s="434" t="s">
        <v>149</v>
      </c>
      <c r="H33" s="434" t="s">
        <v>244</v>
      </c>
      <c r="I33" s="434" t="s">
        <v>440</v>
      </c>
      <c r="J33" s="434" t="s">
        <v>320</v>
      </c>
      <c r="K33" s="434" t="s">
        <v>258</v>
      </c>
      <c r="L33" s="434" t="s">
        <v>298</v>
      </c>
      <c r="M33" s="434" t="s">
        <v>169</v>
      </c>
      <c r="N33" s="434" t="s">
        <v>41</v>
      </c>
      <c r="O33" s="435">
        <v>500</v>
      </c>
      <c r="P33" s="435">
        <v>500</v>
      </c>
      <c r="Q33" s="435">
        <v>0</v>
      </c>
      <c r="R33" s="435">
        <v>0</v>
      </c>
      <c r="S33" s="434" t="s">
        <v>356</v>
      </c>
      <c r="T33" s="433">
        <v>43634</v>
      </c>
      <c r="U33" s="434" t="s">
        <v>418</v>
      </c>
    </row>
    <row r="34" spans="2:21">
      <c r="B34" s="432">
        <v>43634</v>
      </c>
      <c r="C34" s="433"/>
      <c r="D34" s="434" t="s">
        <v>414</v>
      </c>
      <c r="E34" s="434" t="s">
        <v>492</v>
      </c>
      <c r="F34" s="434" t="s">
        <v>493</v>
      </c>
      <c r="G34" s="434" t="s">
        <v>149</v>
      </c>
      <c r="H34" s="434" t="s">
        <v>494</v>
      </c>
      <c r="I34" s="434" t="s">
        <v>495</v>
      </c>
      <c r="J34" s="434" t="s">
        <v>496</v>
      </c>
      <c r="K34" s="434" t="s">
        <v>497</v>
      </c>
      <c r="L34" s="434" t="s">
        <v>498</v>
      </c>
      <c r="M34" s="434" t="s">
        <v>169</v>
      </c>
      <c r="N34" s="434" t="s">
        <v>64</v>
      </c>
      <c r="O34" s="435">
        <v>45600</v>
      </c>
      <c r="P34" s="435">
        <v>45600</v>
      </c>
      <c r="Q34" s="435">
        <v>0</v>
      </c>
      <c r="R34" s="435">
        <v>0</v>
      </c>
      <c r="S34" s="434" t="s">
        <v>356</v>
      </c>
      <c r="T34" s="433">
        <v>43634</v>
      </c>
      <c r="U34" s="434" t="s">
        <v>418</v>
      </c>
    </row>
    <row r="35" spans="2:21">
      <c r="B35" s="432">
        <v>43641</v>
      </c>
      <c r="C35" s="433"/>
      <c r="D35" s="434" t="s">
        <v>414</v>
      </c>
      <c r="E35" s="434" t="s">
        <v>499</v>
      </c>
      <c r="F35" s="434" t="s">
        <v>500</v>
      </c>
      <c r="G35" s="434" t="s">
        <v>149</v>
      </c>
      <c r="H35" s="434" t="s">
        <v>232</v>
      </c>
      <c r="I35" s="434" t="s">
        <v>440</v>
      </c>
      <c r="J35" s="434" t="s">
        <v>320</v>
      </c>
      <c r="K35" s="434" t="s">
        <v>255</v>
      </c>
      <c r="L35" s="434" t="s">
        <v>300</v>
      </c>
      <c r="M35" s="434" t="s">
        <v>163</v>
      </c>
      <c r="N35" s="434" t="s">
        <v>41</v>
      </c>
      <c r="O35" s="435">
        <v>6200</v>
      </c>
      <c r="P35" s="435">
        <v>18</v>
      </c>
      <c r="Q35" s="435">
        <v>0</v>
      </c>
      <c r="R35" s="435">
        <v>0</v>
      </c>
      <c r="S35" s="434" t="s">
        <v>359</v>
      </c>
      <c r="T35" s="433">
        <v>43641</v>
      </c>
      <c r="U35" s="434" t="s">
        <v>418</v>
      </c>
    </row>
    <row r="36" spans="2:21">
      <c r="B36" s="432">
        <v>43643</v>
      </c>
      <c r="C36" s="433"/>
      <c r="D36" s="434" t="s">
        <v>414</v>
      </c>
      <c r="E36" s="434" t="s">
        <v>501</v>
      </c>
      <c r="F36" s="434" t="s">
        <v>502</v>
      </c>
      <c r="G36" s="434" t="s">
        <v>149</v>
      </c>
      <c r="H36" s="434" t="s">
        <v>200</v>
      </c>
      <c r="I36" s="434" t="s">
        <v>462</v>
      </c>
      <c r="J36" s="434" t="s">
        <v>323</v>
      </c>
      <c r="K36" s="434" t="s">
        <v>249</v>
      </c>
      <c r="L36" s="434" t="s">
        <v>302</v>
      </c>
      <c r="M36" s="434" t="s">
        <v>173</v>
      </c>
      <c r="N36" s="434" t="s">
        <v>41</v>
      </c>
      <c r="O36" s="435">
        <v>4200</v>
      </c>
      <c r="P36" s="435">
        <v>4200</v>
      </c>
      <c r="Q36" s="435">
        <v>0</v>
      </c>
      <c r="R36" s="435">
        <v>0</v>
      </c>
      <c r="S36" s="434" t="s">
        <v>359</v>
      </c>
      <c r="T36" s="433">
        <v>43643</v>
      </c>
      <c r="U36" s="434" t="s">
        <v>418</v>
      </c>
    </row>
    <row r="37" spans="2:21">
      <c r="B37" s="432">
        <v>43643</v>
      </c>
      <c r="C37" s="433"/>
      <c r="D37" s="434" t="s">
        <v>414</v>
      </c>
      <c r="E37" s="434" t="s">
        <v>503</v>
      </c>
      <c r="F37" s="434" t="s">
        <v>504</v>
      </c>
      <c r="G37" s="434" t="s">
        <v>149</v>
      </c>
      <c r="H37" s="434" t="s">
        <v>221</v>
      </c>
      <c r="I37" s="434" t="s">
        <v>440</v>
      </c>
      <c r="J37" s="434" t="s">
        <v>320</v>
      </c>
      <c r="K37" s="434" t="s">
        <v>268</v>
      </c>
      <c r="L37" s="434" t="s">
        <v>301</v>
      </c>
      <c r="M37" s="434" t="s">
        <v>163</v>
      </c>
      <c r="N37" s="434" t="s">
        <v>41</v>
      </c>
      <c r="O37" s="435">
        <v>4800</v>
      </c>
      <c r="P37" s="435">
        <v>13</v>
      </c>
      <c r="Q37" s="435">
        <v>0</v>
      </c>
      <c r="R37" s="435">
        <v>0</v>
      </c>
      <c r="S37" s="434" t="s">
        <v>352</v>
      </c>
      <c r="T37" s="433">
        <v>43643</v>
      </c>
      <c r="U37" s="434" t="s">
        <v>418</v>
      </c>
    </row>
    <row r="38" spans="2:21">
      <c r="B38" s="432">
        <v>43644</v>
      </c>
      <c r="C38" s="433"/>
      <c r="D38" s="434" t="s">
        <v>414</v>
      </c>
      <c r="E38" s="434" t="s">
        <v>505</v>
      </c>
      <c r="F38" s="434" t="s">
        <v>506</v>
      </c>
      <c r="G38" s="434" t="s">
        <v>149</v>
      </c>
      <c r="H38" s="434" t="s">
        <v>221</v>
      </c>
      <c r="I38" s="434" t="s">
        <v>507</v>
      </c>
      <c r="J38" s="434" t="s">
        <v>327</v>
      </c>
      <c r="K38" s="434" t="s">
        <v>268</v>
      </c>
      <c r="L38" s="434" t="s">
        <v>303</v>
      </c>
      <c r="M38" s="434" t="s">
        <v>164</v>
      </c>
      <c r="N38" s="434" t="s">
        <v>41</v>
      </c>
      <c r="O38" s="435">
        <v>42000</v>
      </c>
      <c r="P38" s="435">
        <v>1</v>
      </c>
      <c r="Q38" s="435">
        <v>1</v>
      </c>
      <c r="R38" s="435">
        <v>1</v>
      </c>
      <c r="S38" s="434" t="s">
        <v>356</v>
      </c>
      <c r="T38" s="433">
        <v>43644</v>
      </c>
      <c r="U38" s="434" t="s">
        <v>418</v>
      </c>
    </row>
    <row r="39" spans="2:21">
      <c r="B39" s="432">
        <v>43654</v>
      </c>
      <c r="C39" s="433"/>
      <c r="D39" s="434" t="s">
        <v>414</v>
      </c>
      <c r="E39" s="434" t="s">
        <v>508</v>
      </c>
      <c r="F39" s="434" t="s">
        <v>509</v>
      </c>
      <c r="G39" s="434" t="s">
        <v>149</v>
      </c>
      <c r="H39" s="434" t="s">
        <v>245</v>
      </c>
      <c r="I39" s="434" t="s">
        <v>510</v>
      </c>
      <c r="J39" s="434" t="s">
        <v>328</v>
      </c>
      <c r="K39" s="434" t="s">
        <v>269</v>
      </c>
      <c r="L39" s="434" t="s">
        <v>304</v>
      </c>
      <c r="M39" s="434" t="s">
        <v>169</v>
      </c>
      <c r="N39" s="434" t="s">
        <v>41</v>
      </c>
      <c r="O39" s="435">
        <v>36000</v>
      </c>
      <c r="P39" s="435">
        <v>3</v>
      </c>
      <c r="Q39" s="435">
        <v>0</v>
      </c>
      <c r="R39" s="435">
        <v>0</v>
      </c>
      <c r="S39" s="434" t="s">
        <v>356</v>
      </c>
      <c r="T39" s="433">
        <v>43654</v>
      </c>
      <c r="U39" s="434" t="s">
        <v>418</v>
      </c>
    </row>
    <row r="40" spans="2:21">
      <c r="B40" s="432">
        <v>43655</v>
      </c>
      <c r="C40" s="433"/>
      <c r="D40" s="434" t="s">
        <v>414</v>
      </c>
      <c r="E40" s="434" t="s">
        <v>511</v>
      </c>
      <c r="F40" s="434" t="s">
        <v>474</v>
      </c>
      <c r="G40" s="434" t="s">
        <v>149</v>
      </c>
      <c r="H40" s="434" t="s">
        <v>239</v>
      </c>
      <c r="I40" s="434" t="s">
        <v>468</v>
      </c>
      <c r="J40" s="434" t="s">
        <v>325</v>
      </c>
      <c r="K40" s="434" t="s">
        <v>263</v>
      </c>
      <c r="L40" s="434" t="s">
        <v>305</v>
      </c>
      <c r="M40" s="434" t="s">
        <v>358</v>
      </c>
      <c r="N40" s="434" t="s">
        <v>41</v>
      </c>
      <c r="O40" s="435">
        <v>2101</v>
      </c>
      <c r="P40" s="435">
        <v>2101</v>
      </c>
      <c r="Q40" s="435">
        <v>0</v>
      </c>
      <c r="R40" s="435">
        <v>0</v>
      </c>
      <c r="S40" s="434" t="s">
        <v>356</v>
      </c>
      <c r="T40" s="433">
        <v>43655</v>
      </c>
      <c r="U40" s="434" t="s">
        <v>418</v>
      </c>
    </row>
    <row r="41" spans="2:21">
      <c r="B41" s="432">
        <v>43663</v>
      </c>
      <c r="C41" s="433"/>
      <c r="D41" s="434" t="s">
        <v>414</v>
      </c>
      <c r="E41" s="434" t="s">
        <v>512</v>
      </c>
      <c r="F41" s="434" t="s">
        <v>513</v>
      </c>
      <c r="G41" s="434" t="s">
        <v>149</v>
      </c>
      <c r="H41" s="434" t="s">
        <v>246</v>
      </c>
      <c r="I41" s="434" t="s">
        <v>514</v>
      </c>
      <c r="J41" s="434" t="s">
        <v>329</v>
      </c>
      <c r="K41" s="434" t="s">
        <v>254</v>
      </c>
      <c r="L41" s="434" t="s">
        <v>306</v>
      </c>
      <c r="M41" s="434" t="s">
        <v>163</v>
      </c>
      <c r="N41" s="434" t="s">
        <v>41</v>
      </c>
      <c r="O41" s="435">
        <v>4000</v>
      </c>
      <c r="P41" s="435">
        <v>13</v>
      </c>
      <c r="Q41" s="435">
        <v>0</v>
      </c>
      <c r="R41" s="435">
        <v>0</v>
      </c>
      <c r="S41" s="434" t="s">
        <v>356</v>
      </c>
      <c r="T41" s="433">
        <v>43663</v>
      </c>
      <c r="U41" s="434" t="s">
        <v>418</v>
      </c>
    </row>
    <row r="42" spans="2:21">
      <c r="B42" s="432">
        <v>43672</v>
      </c>
      <c r="C42" s="433"/>
      <c r="D42" s="434" t="s">
        <v>414</v>
      </c>
      <c r="E42" s="434" t="s">
        <v>515</v>
      </c>
      <c r="F42" s="434" t="s">
        <v>516</v>
      </c>
      <c r="G42" s="434" t="s">
        <v>149</v>
      </c>
      <c r="H42" s="434" t="s">
        <v>227</v>
      </c>
      <c r="I42" s="434" t="s">
        <v>421</v>
      </c>
      <c r="J42" s="434" t="s">
        <v>315</v>
      </c>
      <c r="K42" s="434" t="s">
        <v>250</v>
      </c>
      <c r="L42" s="434" t="s">
        <v>307</v>
      </c>
      <c r="M42" s="434" t="s">
        <v>169</v>
      </c>
      <c r="N42" s="434" t="s">
        <v>41</v>
      </c>
      <c r="O42" s="435">
        <v>4606</v>
      </c>
      <c r="P42" s="435">
        <v>400</v>
      </c>
      <c r="Q42" s="435">
        <v>0</v>
      </c>
      <c r="R42" s="435">
        <v>0</v>
      </c>
      <c r="S42" s="434" t="s">
        <v>356</v>
      </c>
      <c r="T42" s="433">
        <v>43672</v>
      </c>
      <c r="U42" s="434" t="s">
        <v>418</v>
      </c>
    </row>
    <row r="43" spans="2:21">
      <c r="B43" s="432">
        <v>43672</v>
      </c>
      <c r="C43" s="433"/>
      <c r="D43" s="434" t="s">
        <v>414</v>
      </c>
      <c r="E43" s="434" t="s">
        <v>517</v>
      </c>
      <c r="F43" s="434" t="s">
        <v>518</v>
      </c>
      <c r="G43" s="434" t="s">
        <v>149</v>
      </c>
      <c r="H43" s="434" t="s">
        <v>247</v>
      </c>
      <c r="I43" s="434" t="s">
        <v>519</v>
      </c>
      <c r="J43" s="434" t="s">
        <v>330</v>
      </c>
      <c r="K43" s="434" t="s">
        <v>270</v>
      </c>
      <c r="L43" s="434" t="s">
        <v>520</v>
      </c>
      <c r="M43" s="434" t="s">
        <v>173</v>
      </c>
      <c r="N43" s="434" t="s">
        <v>64</v>
      </c>
      <c r="O43" s="435">
        <v>55296</v>
      </c>
      <c r="P43" s="435">
        <v>55296</v>
      </c>
      <c r="Q43" s="435">
        <v>0</v>
      </c>
      <c r="R43" s="435">
        <v>0</v>
      </c>
      <c r="S43" s="434" t="s">
        <v>359</v>
      </c>
      <c r="T43" s="433">
        <v>43672</v>
      </c>
      <c r="U43" s="434" t="s">
        <v>418</v>
      </c>
    </row>
    <row r="44" spans="2:21">
      <c r="B44" s="432">
        <v>43683</v>
      </c>
      <c r="C44" s="433">
        <v>43742</v>
      </c>
      <c r="D44" s="434" t="s">
        <v>414</v>
      </c>
      <c r="E44" s="434" t="s">
        <v>521</v>
      </c>
      <c r="F44" s="434" t="s">
        <v>522</v>
      </c>
      <c r="G44" s="434" t="s">
        <v>149</v>
      </c>
      <c r="H44" s="434" t="s">
        <v>221</v>
      </c>
      <c r="I44" s="434" t="s">
        <v>440</v>
      </c>
      <c r="J44" s="434" t="s">
        <v>320</v>
      </c>
      <c r="K44" s="434" t="s">
        <v>268</v>
      </c>
      <c r="L44" s="434" t="s">
        <v>308</v>
      </c>
      <c r="M44" s="434" t="s">
        <v>163</v>
      </c>
      <c r="N44" s="434" t="s">
        <v>64</v>
      </c>
      <c r="O44" s="435">
        <v>16000</v>
      </c>
      <c r="P44" s="435">
        <v>2</v>
      </c>
      <c r="Q44" s="435">
        <v>0</v>
      </c>
      <c r="R44" s="435">
        <v>0</v>
      </c>
      <c r="S44" s="434" t="s">
        <v>349</v>
      </c>
      <c r="T44" s="433">
        <v>43683</v>
      </c>
      <c r="U44" s="434" t="s">
        <v>418</v>
      </c>
    </row>
    <row r="45" spans="2:21">
      <c r="B45" s="432">
        <v>43689</v>
      </c>
      <c r="C45" s="433">
        <v>43747</v>
      </c>
      <c r="D45" s="434" t="s">
        <v>414</v>
      </c>
      <c r="E45" s="434" t="s">
        <v>523</v>
      </c>
      <c r="F45" s="434" t="s">
        <v>524</v>
      </c>
      <c r="G45" s="434" t="s">
        <v>149</v>
      </c>
      <c r="H45" s="434" t="s">
        <v>240</v>
      </c>
      <c r="I45" s="434" t="s">
        <v>440</v>
      </c>
      <c r="J45" s="434" t="s">
        <v>320</v>
      </c>
      <c r="K45" s="434" t="s">
        <v>264</v>
      </c>
      <c r="L45" s="434" t="s">
        <v>310</v>
      </c>
      <c r="M45" s="434" t="s">
        <v>163</v>
      </c>
      <c r="N45" s="434" t="s">
        <v>64</v>
      </c>
      <c r="O45" s="435">
        <v>9000</v>
      </c>
      <c r="P45" s="435">
        <v>121</v>
      </c>
      <c r="Q45" s="435">
        <v>0</v>
      </c>
      <c r="R45" s="435">
        <v>0</v>
      </c>
      <c r="S45" s="434" t="s">
        <v>349</v>
      </c>
      <c r="T45" s="433">
        <v>43689</v>
      </c>
      <c r="U45" s="434" t="s">
        <v>418</v>
      </c>
    </row>
    <row r="46" spans="2:21">
      <c r="B46" s="432">
        <v>43689</v>
      </c>
      <c r="C46" s="433">
        <v>43748</v>
      </c>
      <c r="D46" s="434" t="s">
        <v>414</v>
      </c>
      <c r="E46" s="434" t="s">
        <v>525</v>
      </c>
      <c r="F46" s="434" t="s">
        <v>526</v>
      </c>
      <c r="G46" s="434" t="s">
        <v>149</v>
      </c>
      <c r="H46" s="434" t="s">
        <v>197</v>
      </c>
      <c r="I46" s="434" t="s">
        <v>417</v>
      </c>
      <c r="J46" s="434" t="s">
        <v>222</v>
      </c>
      <c r="K46" s="434" t="s">
        <v>270</v>
      </c>
      <c r="L46" s="434" t="s">
        <v>309</v>
      </c>
      <c r="M46" s="434" t="s">
        <v>164</v>
      </c>
      <c r="N46" s="434" t="s">
        <v>64</v>
      </c>
      <c r="O46" s="435">
        <v>15000</v>
      </c>
      <c r="P46" s="435">
        <v>17</v>
      </c>
      <c r="Q46" s="435">
        <v>17</v>
      </c>
      <c r="R46" s="435">
        <v>0</v>
      </c>
      <c r="S46" s="434" t="s">
        <v>349</v>
      </c>
      <c r="T46" s="433">
        <v>43689</v>
      </c>
      <c r="U46" s="434" t="s">
        <v>418</v>
      </c>
    </row>
    <row r="47" spans="2:21">
      <c r="B47" s="432">
        <v>43699</v>
      </c>
      <c r="C47" s="433"/>
      <c r="D47" s="434" t="s">
        <v>414</v>
      </c>
      <c r="E47" s="434" t="s">
        <v>527</v>
      </c>
      <c r="F47" s="434" t="s">
        <v>528</v>
      </c>
      <c r="G47" s="434" t="s">
        <v>149</v>
      </c>
      <c r="H47" s="434" t="s">
        <v>221</v>
      </c>
      <c r="I47" s="434" t="s">
        <v>529</v>
      </c>
      <c r="J47" s="434" t="s">
        <v>225</v>
      </c>
      <c r="K47" s="434" t="s">
        <v>268</v>
      </c>
      <c r="L47" s="434" t="s">
        <v>311</v>
      </c>
      <c r="M47" s="434" t="s">
        <v>164</v>
      </c>
      <c r="N47" s="434" t="s">
        <v>41</v>
      </c>
      <c r="O47" s="435">
        <v>28000</v>
      </c>
      <c r="P47" s="435">
        <v>1</v>
      </c>
      <c r="Q47" s="435">
        <v>1</v>
      </c>
      <c r="R47" s="435">
        <v>1</v>
      </c>
      <c r="S47" s="434" t="s">
        <v>356</v>
      </c>
      <c r="T47" s="433">
        <v>43699</v>
      </c>
      <c r="U47" s="434" t="s">
        <v>418</v>
      </c>
    </row>
    <row r="48" spans="2:21">
      <c r="B48" s="432">
        <v>43713</v>
      </c>
      <c r="C48" s="433">
        <v>43770</v>
      </c>
      <c r="D48" s="434" t="s">
        <v>414</v>
      </c>
      <c r="E48" s="434" t="s">
        <v>530</v>
      </c>
      <c r="F48" s="434" t="s">
        <v>531</v>
      </c>
      <c r="G48" s="434" t="s">
        <v>149</v>
      </c>
      <c r="H48" s="434" t="s">
        <v>223</v>
      </c>
      <c r="I48" s="434" t="s">
        <v>445</v>
      </c>
      <c r="J48" s="434" t="s">
        <v>180</v>
      </c>
      <c r="K48" s="434" t="s">
        <v>258</v>
      </c>
      <c r="L48" s="434" t="s">
        <v>224</v>
      </c>
      <c r="M48" s="434" t="s">
        <v>163</v>
      </c>
      <c r="N48" s="434" t="s">
        <v>64</v>
      </c>
      <c r="O48" s="435">
        <v>3400</v>
      </c>
      <c r="P48" s="435">
        <v>2380</v>
      </c>
      <c r="Q48" s="435">
        <v>0</v>
      </c>
      <c r="R48" s="435">
        <v>0</v>
      </c>
      <c r="S48" s="434" t="s">
        <v>349</v>
      </c>
      <c r="T48" s="433">
        <v>43713</v>
      </c>
      <c r="U48" s="434" t="s">
        <v>418</v>
      </c>
    </row>
    <row r="49" spans="2:21">
      <c r="B49" s="432">
        <v>43714</v>
      </c>
      <c r="C49" s="433">
        <v>43752</v>
      </c>
      <c r="D49" s="434" t="s">
        <v>414</v>
      </c>
      <c r="E49" s="434" t="s">
        <v>532</v>
      </c>
      <c r="F49" s="434" t="s">
        <v>533</v>
      </c>
      <c r="G49" s="434" t="s">
        <v>149</v>
      </c>
      <c r="H49" s="434" t="s">
        <v>221</v>
      </c>
      <c r="I49" s="434" t="s">
        <v>529</v>
      </c>
      <c r="J49" s="434" t="s">
        <v>225</v>
      </c>
      <c r="K49" s="434" t="s">
        <v>268</v>
      </c>
      <c r="L49" s="434" t="s">
        <v>226</v>
      </c>
      <c r="M49" s="434" t="s">
        <v>164</v>
      </c>
      <c r="N49" s="434" t="s">
        <v>64</v>
      </c>
      <c r="O49" s="435">
        <v>28000</v>
      </c>
      <c r="P49" s="435">
        <v>1</v>
      </c>
      <c r="Q49" s="435">
        <v>0</v>
      </c>
      <c r="R49" s="435">
        <v>0</v>
      </c>
      <c r="S49" s="434" t="s">
        <v>349</v>
      </c>
      <c r="T49" s="433">
        <v>43714</v>
      </c>
      <c r="U49" s="434" t="s">
        <v>418</v>
      </c>
    </row>
    <row r="50" spans="2:21">
      <c r="B50" s="432">
        <v>43724</v>
      </c>
      <c r="C50" s="433"/>
      <c r="D50" s="434" t="s">
        <v>414</v>
      </c>
      <c r="E50" s="434" t="s">
        <v>534</v>
      </c>
      <c r="F50" s="434" t="s">
        <v>535</v>
      </c>
      <c r="G50" s="434" t="s">
        <v>149</v>
      </c>
      <c r="H50" s="434" t="s">
        <v>197</v>
      </c>
      <c r="I50" s="434" t="s">
        <v>417</v>
      </c>
      <c r="J50" s="434" t="s">
        <v>222</v>
      </c>
      <c r="K50" s="434" t="s">
        <v>270</v>
      </c>
      <c r="L50" s="434" t="s">
        <v>312</v>
      </c>
      <c r="M50" s="434" t="s">
        <v>173</v>
      </c>
      <c r="N50" s="434" t="s">
        <v>41</v>
      </c>
      <c r="O50" s="435">
        <v>11400</v>
      </c>
      <c r="P50" s="435">
        <v>1</v>
      </c>
      <c r="Q50" s="435">
        <v>0</v>
      </c>
      <c r="R50" s="435">
        <v>0</v>
      </c>
      <c r="S50" s="434" t="s">
        <v>357</v>
      </c>
      <c r="T50" s="433">
        <v>43724</v>
      </c>
      <c r="U50" s="434" t="s">
        <v>418</v>
      </c>
    </row>
    <row r="51" spans="2:21">
      <c r="B51" s="432">
        <v>43728</v>
      </c>
      <c r="C51" s="433"/>
      <c r="D51" s="434" t="s">
        <v>414</v>
      </c>
      <c r="E51" s="434" t="s">
        <v>536</v>
      </c>
      <c r="F51" s="434" t="s">
        <v>537</v>
      </c>
      <c r="G51" s="434" t="s">
        <v>149</v>
      </c>
      <c r="H51" s="434" t="s">
        <v>247</v>
      </c>
      <c r="I51" s="434" t="s">
        <v>519</v>
      </c>
      <c r="J51" s="434" t="s">
        <v>330</v>
      </c>
      <c r="K51" s="434" t="s">
        <v>270</v>
      </c>
      <c r="L51" s="434" t="s">
        <v>314</v>
      </c>
      <c r="M51" s="434" t="s">
        <v>169</v>
      </c>
      <c r="N51" s="434" t="s">
        <v>41</v>
      </c>
      <c r="O51" s="435">
        <v>55296</v>
      </c>
      <c r="P51" s="435">
        <v>4</v>
      </c>
      <c r="Q51" s="435">
        <v>0</v>
      </c>
      <c r="R51" s="435">
        <v>0</v>
      </c>
      <c r="S51" s="434" t="s">
        <v>356</v>
      </c>
      <c r="T51" s="433">
        <v>43728</v>
      </c>
      <c r="U51" s="434" t="s">
        <v>418</v>
      </c>
    </row>
    <row r="52" spans="2:21">
      <c r="B52" s="432">
        <v>43728</v>
      </c>
      <c r="C52" s="433">
        <v>43778</v>
      </c>
      <c r="D52" s="434" t="s">
        <v>414</v>
      </c>
      <c r="E52" s="434" t="s">
        <v>538</v>
      </c>
      <c r="F52" s="434" t="s">
        <v>539</v>
      </c>
      <c r="G52" s="434" t="s">
        <v>149</v>
      </c>
      <c r="H52" s="434" t="s">
        <v>248</v>
      </c>
      <c r="I52" s="434" t="s">
        <v>540</v>
      </c>
      <c r="J52" s="434" t="s">
        <v>393</v>
      </c>
      <c r="K52" s="434" t="s">
        <v>271</v>
      </c>
      <c r="L52" s="434" t="s">
        <v>313</v>
      </c>
      <c r="M52" s="434" t="s">
        <v>164</v>
      </c>
      <c r="N52" s="434" t="s">
        <v>64</v>
      </c>
      <c r="O52" s="435">
        <v>120000</v>
      </c>
      <c r="P52" s="435">
        <v>171</v>
      </c>
      <c r="Q52" s="435">
        <v>0</v>
      </c>
      <c r="R52" s="435">
        <v>3</v>
      </c>
      <c r="S52" s="434" t="s">
        <v>349</v>
      </c>
      <c r="T52" s="433">
        <v>43728</v>
      </c>
      <c r="U52" s="434" t="s">
        <v>418</v>
      </c>
    </row>
    <row r="53" spans="2:21">
      <c r="B53" s="432">
        <v>43739</v>
      </c>
      <c r="C53" s="433">
        <v>43798</v>
      </c>
      <c r="D53" s="434" t="s">
        <v>414</v>
      </c>
      <c r="E53" s="434" t="s">
        <v>541</v>
      </c>
      <c r="F53" s="434" t="s">
        <v>542</v>
      </c>
      <c r="G53" s="434" t="s">
        <v>149</v>
      </c>
      <c r="H53" s="434" t="s">
        <v>197</v>
      </c>
      <c r="I53" s="434" t="s">
        <v>417</v>
      </c>
      <c r="J53" s="434" t="s">
        <v>222</v>
      </c>
      <c r="K53" s="434" t="s">
        <v>270</v>
      </c>
      <c r="L53" s="434" t="s">
        <v>394</v>
      </c>
      <c r="M53" s="434" t="s">
        <v>173</v>
      </c>
      <c r="N53" s="434" t="s">
        <v>64</v>
      </c>
      <c r="O53" s="435">
        <v>12000</v>
      </c>
      <c r="P53" s="435">
        <v>19</v>
      </c>
      <c r="Q53" s="435">
        <v>0</v>
      </c>
      <c r="R53" s="435">
        <v>0</v>
      </c>
      <c r="S53" s="434" t="s">
        <v>349</v>
      </c>
      <c r="T53" s="433">
        <v>43739</v>
      </c>
      <c r="U53" s="434" t="s">
        <v>418</v>
      </c>
    </row>
    <row r="54" spans="2:21">
      <c r="B54" s="432">
        <v>43747</v>
      </c>
      <c r="C54" s="433"/>
      <c r="D54" s="434" t="s">
        <v>414</v>
      </c>
      <c r="E54" s="434" t="s">
        <v>543</v>
      </c>
      <c r="F54" s="434" t="s">
        <v>544</v>
      </c>
      <c r="G54" s="434" t="s">
        <v>149</v>
      </c>
      <c r="H54" s="434" t="s">
        <v>384</v>
      </c>
      <c r="I54" s="434" t="s">
        <v>440</v>
      </c>
      <c r="J54" s="434" t="s">
        <v>320</v>
      </c>
      <c r="K54" s="434" t="s">
        <v>396</v>
      </c>
      <c r="L54" s="434" t="s">
        <v>395</v>
      </c>
      <c r="M54" s="434" t="s">
        <v>164</v>
      </c>
      <c r="N54" s="434" t="s">
        <v>41</v>
      </c>
      <c r="O54" s="435">
        <v>14700</v>
      </c>
      <c r="P54" s="435">
        <v>4</v>
      </c>
      <c r="Q54" s="435">
        <v>0</v>
      </c>
      <c r="R54" s="435">
        <v>0</v>
      </c>
      <c r="S54" s="434" t="s">
        <v>356</v>
      </c>
      <c r="T54" s="433">
        <v>43747</v>
      </c>
      <c r="U54" s="434" t="s">
        <v>418</v>
      </c>
    </row>
    <row r="55" spans="2:21">
      <c r="B55" s="432">
        <v>43781</v>
      </c>
      <c r="C55" s="433"/>
      <c r="D55" s="434" t="s">
        <v>414</v>
      </c>
      <c r="E55" s="434" t="s">
        <v>545</v>
      </c>
      <c r="F55" s="434" t="s">
        <v>546</v>
      </c>
      <c r="G55" s="434" t="s">
        <v>149</v>
      </c>
      <c r="H55" s="434" t="s">
        <v>387</v>
      </c>
      <c r="I55" s="434" t="s">
        <v>547</v>
      </c>
      <c r="J55" s="434" t="s">
        <v>386</v>
      </c>
      <c r="K55" s="434" t="s">
        <v>388</v>
      </c>
      <c r="L55" s="434" t="s">
        <v>385</v>
      </c>
      <c r="M55" s="434" t="s">
        <v>163</v>
      </c>
      <c r="N55" s="434" t="s">
        <v>41</v>
      </c>
      <c r="O55" s="435">
        <v>10000</v>
      </c>
      <c r="P55" s="435">
        <v>2</v>
      </c>
      <c r="Q55" s="435">
        <v>0</v>
      </c>
      <c r="R55" s="435">
        <v>0</v>
      </c>
      <c r="S55" s="434" t="s">
        <v>359</v>
      </c>
      <c r="T55" s="433">
        <v>43781</v>
      </c>
      <c r="U55" s="434" t="s">
        <v>418</v>
      </c>
    </row>
    <row r="56" spans="2:21">
      <c r="B56" s="432">
        <v>43797</v>
      </c>
      <c r="C56" s="433"/>
      <c r="D56" s="434" t="s">
        <v>414</v>
      </c>
      <c r="E56" s="434" t="s">
        <v>548</v>
      </c>
      <c r="F56" s="434" t="s">
        <v>549</v>
      </c>
      <c r="G56" s="434" t="s">
        <v>149</v>
      </c>
      <c r="H56" s="434" t="s">
        <v>410</v>
      </c>
      <c r="I56" s="434" t="s">
        <v>432</v>
      </c>
      <c r="J56" s="434" t="s">
        <v>318</v>
      </c>
      <c r="K56" s="434" t="s">
        <v>253</v>
      </c>
      <c r="L56" s="434" t="s">
        <v>550</v>
      </c>
      <c r="M56" s="434" t="s">
        <v>551</v>
      </c>
      <c r="N56" s="434" t="s">
        <v>64</v>
      </c>
      <c r="O56" s="435">
        <v>3500</v>
      </c>
      <c r="P56" s="435">
        <v>1</v>
      </c>
      <c r="Q56" s="435">
        <v>0</v>
      </c>
      <c r="R56" s="435">
        <v>0</v>
      </c>
      <c r="S56" s="434" t="s">
        <v>352</v>
      </c>
      <c r="T56" s="433">
        <v>43797</v>
      </c>
      <c r="U56" s="434" t="s">
        <v>418</v>
      </c>
    </row>
    <row r="57" spans="2:21">
      <c r="B57" s="432">
        <v>43797</v>
      </c>
      <c r="C57" s="433"/>
      <c r="D57" s="434" t="s">
        <v>414</v>
      </c>
      <c r="E57" s="434" t="s">
        <v>552</v>
      </c>
      <c r="F57" s="434" t="s">
        <v>553</v>
      </c>
      <c r="G57" s="434" t="s">
        <v>149</v>
      </c>
      <c r="H57" s="434" t="s">
        <v>408</v>
      </c>
      <c r="I57" s="434" t="s">
        <v>554</v>
      </c>
      <c r="J57" s="434" t="s">
        <v>555</v>
      </c>
      <c r="K57" s="434" t="s">
        <v>254</v>
      </c>
      <c r="L57" s="434" t="s">
        <v>556</v>
      </c>
      <c r="M57" s="434" t="s">
        <v>164</v>
      </c>
      <c r="N57" s="434" t="s">
        <v>64</v>
      </c>
      <c r="O57" s="435">
        <v>2000</v>
      </c>
      <c r="P57" s="435">
        <v>10</v>
      </c>
      <c r="Q57" s="435">
        <v>0</v>
      </c>
      <c r="R57" s="435">
        <v>0</v>
      </c>
      <c r="S57" s="434" t="s">
        <v>359</v>
      </c>
      <c r="T57" s="433">
        <v>43797</v>
      </c>
      <c r="U57" s="434" t="s">
        <v>418</v>
      </c>
    </row>
    <row r="58" spans="2:21">
      <c r="B58" s="432">
        <v>43798</v>
      </c>
      <c r="C58" s="433"/>
      <c r="D58" s="434" t="s">
        <v>414</v>
      </c>
      <c r="E58" s="434" t="s">
        <v>557</v>
      </c>
      <c r="F58" s="434" t="s">
        <v>558</v>
      </c>
      <c r="G58" s="434" t="s">
        <v>149</v>
      </c>
      <c r="H58" s="434" t="s">
        <v>248</v>
      </c>
      <c r="I58" s="434" t="s">
        <v>540</v>
      </c>
      <c r="J58" s="434" t="s">
        <v>393</v>
      </c>
      <c r="K58" s="434" t="s">
        <v>271</v>
      </c>
      <c r="L58" s="434" t="s">
        <v>559</v>
      </c>
      <c r="M58" s="434" t="s">
        <v>164</v>
      </c>
      <c r="N58" s="434" t="s">
        <v>41</v>
      </c>
      <c r="O58" s="435">
        <v>120000</v>
      </c>
      <c r="P58" s="435">
        <v>53</v>
      </c>
      <c r="Q58" s="435">
        <v>0</v>
      </c>
      <c r="R58" s="435">
        <v>53</v>
      </c>
      <c r="S58" s="434" t="s">
        <v>360</v>
      </c>
      <c r="T58" s="433">
        <v>43798</v>
      </c>
      <c r="U58" s="434" t="s">
        <v>418</v>
      </c>
    </row>
    <row r="59" spans="2:21">
      <c r="B59" s="432">
        <v>43798</v>
      </c>
      <c r="C59" s="433"/>
      <c r="D59" s="434" t="s">
        <v>414</v>
      </c>
      <c r="E59" s="434" t="s">
        <v>560</v>
      </c>
      <c r="F59" s="434" t="s">
        <v>561</v>
      </c>
      <c r="G59" s="434" t="s">
        <v>149</v>
      </c>
      <c r="H59" s="434" t="s">
        <v>384</v>
      </c>
      <c r="I59" s="434" t="s">
        <v>440</v>
      </c>
      <c r="J59" s="434" t="s">
        <v>320</v>
      </c>
      <c r="K59" s="434" t="s">
        <v>396</v>
      </c>
      <c r="L59" s="434" t="s">
        <v>562</v>
      </c>
      <c r="M59" s="434" t="s">
        <v>164</v>
      </c>
      <c r="N59" s="434" t="s">
        <v>41</v>
      </c>
      <c r="O59" s="435">
        <v>7500</v>
      </c>
      <c r="P59" s="435">
        <v>1</v>
      </c>
      <c r="Q59" s="435">
        <v>1</v>
      </c>
      <c r="R59" s="435">
        <v>1</v>
      </c>
      <c r="S59" s="434" t="s">
        <v>359</v>
      </c>
      <c r="T59" s="433">
        <v>43798</v>
      </c>
      <c r="U59" s="434" t="s">
        <v>418</v>
      </c>
    </row>
    <row r="60" spans="2:21">
      <c r="B60" s="432">
        <v>43801</v>
      </c>
      <c r="C60" s="433"/>
      <c r="D60" s="434" t="s">
        <v>414</v>
      </c>
      <c r="E60" s="434" t="s">
        <v>563</v>
      </c>
      <c r="F60" s="434" t="s">
        <v>564</v>
      </c>
      <c r="G60" s="434" t="s">
        <v>149</v>
      </c>
      <c r="H60" s="434" t="s">
        <v>412</v>
      </c>
      <c r="I60" s="434" t="s">
        <v>565</v>
      </c>
      <c r="J60" s="434" t="s">
        <v>566</v>
      </c>
      <c r="K60" s="434" t="s">
        <v>254</v>
      </c>
      <c r="L60" s="434" t="s">
        <v>567</v>
      </c>
      <c r="M60" s="434" t="s">
        <v>164</v>
      </c>
      <c r="N60" s="434" t="s">
        <v>64</v>
      </c>
      <c r="O60" s="435">
        <v>1500</v>
      </c>
      <c r="P60" s="435">
        <v>12</v>
      </c>
      <c r="Q60" s="435">
        <v>12</v>
      </c>
      <c r="R60" s="435">
        <v>0</v>
      </c>
      <c r="S60" s="434" t="s">
        <v>352</v>
      </c>
      <c r="T60" s="433">
        <v>43801</v>
      </c>
      <c r="U60" s="434" t="s">
        <v>418</v>
      </c>
    </row>
    <row r="61" spans="2:21">
      <c r="B61" s="432">
        <v>43803</v>
      </c>
      <c r="C61" s="433"/>
      <c r="D61" s="434" t="s">
        <v>414</v>
      </c>
      <c r="E61" s="434" t="s">
        <v>568</v>
      </c>
      <c r="F61" s="434" t="s">
        <v>569</v>
      </c>
      <c r="G61" s="434" t="s">
        <v>149</v>
      </c>
      <c r="H61" s="434" t="s">
        <v>411</v>
      </c>
      <c r="I61" s="434" t="s">
        <v>440</v>
      </c>
      <c r="J61" s="434" t="s">
        <v>320</v>
      </c>
      <c r="K61" s="434" t="s">
        <v>570</v>
      </c>
      <c r="L61" s="434" t="s">
        <v>571</v>
      </c>
      <c r="M61" s="434" t="s">
        <v>164</v>
      </c>
      <c r="N61" s="434" t="s">
        <v>64</v>
      </c>
      <c r="O61" s="435">
        <v>2396</v>
      </c>
      <c r="P61" s="435">
        <v>96</v>
      </c>
      <c r="Q61" s="435">
        <v>96</v>
      </c>
      <c r="R61" s="435">
        <v>93</v>
      </c>
      <c r="S61" s="434" t="s">
        <v>352</v>
      </c>
      <c r="T61" s="433">
        <v>43803</v>
      </c>
      <c r="U61" s="434" t="s">
        <v>418</v>
      </c>
    </row>
    <row r="62" spans="2:21">
      <c r="B62" s="432">
        <v>43808</v>
      </c>
      <c r="C62" s="433"/>
      <c r="D62" s="434" t="s">
        <v>414</v>
      </c>
      <c r="E62" s="434" t="s">
        <v>572</v>
      </c>
      <c r="F62" s="434" t="s">
        <v>573</v>
      </c>
      <c r="G62" s="434" t="s">
        <v>149</v>
      </c>
      <c r="H62" s="434" t="s">
        <v>413</v>
      </c>
      <c r="I62" s="434" t="s">
        <v>440</v>
      </c>
      <c r="J62" s="434" t="s">
        <v>320</v>
      </c>
      <c r="K62" s="434" t="s">
        <v>574</v>
      </c>
      <c r="L62" s="434" t="s">
        <v>575</v>
      </c>
      <c r="M62" s="434" t="s">
        <v>551</v>
      </c>
      <c r="N62" s="434" t="s">
        <v>64</v>
      </c>
      <c r="O62" s="435">
        <v>3000</v>
      </c>
      <c r="P62" s="435">
        <v>1</v>
      </c>
      <c r="Q62" s="435">
        <v>0</v>
      </c>
      <c r="R62" s="435">
        <v>0</v>
      </c>
      <c r="S62" s="434" t="s">
        <v>352</v>
      </c>
      <c r="T62" s="433">
        <v>43808</v>
      </c>
      <c r="U62" s="434" t="s">
        <v>418</v>
      </c>
    </row>
    <row r="63" spans="2:21">
      <c r="B63" s="432">
        <v>43810</v>
      </c>
      <c r="C63" s="433"/>
      <c r="D63" s="434" t="s">
        <v>414</v>
      </c>
      <c r="E63" s="434" t="s">
        <v>576</v>
      </c>
      <c r="F63" s="434" t="s">
        <v>577</v>
      </c>
      <c r="G63" s="434" t="s">
        <v>149</v>
      </c>
      <c r="H63" s="434" t="s">
        <v>235</v>
      </c>
      <c r="I63" s="434" t="s">
        <v>456</v>
      </c>
      <c r="J63" s="434" t="s">
        <v>321</v>
      </c>
      <c r="K63" s="434" t="s">
        <v>259</v>
      </c>
      <c r="L63" s="434" t="s">
        <v>578</v>
      </c>
      <c r="M63" s="434" t="s">
        <v>551</v>
      </c>
      <c r="N63" s="434" t="s">
        <v>64</v>
      </c>
      <c r="O63" s="435">
        <v>600</v>
      </c>
      <c r="P63" s="435">
        <v>1</v>
      </c>
      <c r="Q63" s="435">
        <v>0</v>
      </c>
      <c r="R63" s="435">
        <v>0</v>
      </c>
      <c r="S63" s="434" t="s">
        <v>359</v>
      </c>
      <c r="T63" s="433">
        <v>43810</v>
      </c>
      <c r="U63" s="434" t="s">
        <v>418</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2" tint="-0.749992370372631"/>
    <pageSetUpPr fitToPage="1"/>
  </sheetPr>
  <dimension ref="A1:BK77"/>
  <sheetViews>
    <sheetView topLeftCell="A16" zoomScale="10" zoomScaleNormal="10" workbookViewId="0">
      <selection activeCell="L32" sqref="L32:N32"/>
    </sheetView>
  </sheetViews>
  <sheetFormatPr defaultColWidth="75.7109375" defaultRowHeight="165"/>
  <cols>
    <col min="1" max="1" width="78.5703125" style="64" customWidth="1"/>
    <col min="2" max="2" width="74.42578125" style="63" customWidth="1"/>
    <col min="3" max="3" width="50.7109375" style="63" customWidth="1"/>
    <col min="4" max="4" width="68.7109375" style="63" customWidth="1"/>
    <col min="5" max="10" width="50.7109375" style="63" customWidth="1"/>
    <col min="11" max="13" width="55.7109375" style="63" customWidth="1"/>
    <col min="14" max="14" width="84.28515625" style="63" customWidth="1"/>
    <col min="15" max="15" width="67.140625" style="63" customWidth="1"/>
    <col min="16" max="16" width="67.7109375" style="63" customWidth="1"/>
    <col min="17" max="17" width="65.7109375" style="63" customWidth="1"/>
    <col min="18" max="19" width="55.7109375" style="63" customWidth="1"/>
    <col min="20" max="20" width="68.7109375" style="63" bestFit="1" customWidth="1"/>
    <col min="21" max="21" width="58.5703125" style="63" customWidth="1"/>
    <col min="22" max="35" width="55.7109375" style="63" customWidth="1"/>
    <col min="36" max="36" width="75.7109375" customWidth="1"/>
    <col min="37" max="37" width="67.85546875" bestFit="1" customWidth="1"/>
    <col min="38" max="42" width="75.7109375" customWidth="1"/>
    <col min="43" max="43" width="175.7109375" customWidth="1"/>
    <col min="44" max="44" width="75.7109375" style="325"/>
  </cols>
  <sheetData>
    <row r="1" spans="1:63" ht="244.9" customHeight="1" thickBot="1">
      <c r="A1" s="629" t="str">
        <f>Z26</f>
        <v>Dec</v>
      </c>
      <c r="B1" s="630"/>
      <c r="C1" s="631"/>
      <c r="E1" s="273" t="s">
        <v>399</v>
      </c>
      <c r="F1" s="273">
        <v>2019</v>
      </c>
      <c r="G1" s="428"/>
      <c r="H1" s="632" t="s">
        <v>56</v>
      </c>
      <c r="I1" s="632"/>
      <c r="J1" s="632"/>
      <c r="K1" s="632"/>
      <c r="L1" s="632"/>
      <c r="M1" s="632"/>
      <c r="N1" s="632"/>
      <c r="O1" s="632"/>
      <c r="P1" s="632"/>
      <c r="Q1" s="632"/>
      <c r="R1" s="632"/>
      <c r="S1" s="632"/>
      <c r="T1" s="632"/>
      <c r="U1" s="632"/>
      <c r="V1" s="632"/>
      <c r="W1" s="632"/>
      <c r="X1" s="632"/>
      <c r="Y1" s="632"/>
      <c r="Z1" s="632"/>
      <c r="AA1" s="632"/>
      <c r="AB1" s="632"/>
      <c r="AC1" s="632"/>
      <c r="AD1" s="632"/>
      <c r="AE1" s="632"/>
      <c r="AF1" s="632"/>
      <c r="AG1" s="429"/>
      <c r="AH1" s="429"/>
      <c r="AI1" s="429"/>
      <c r="AJ1" s="15"/>
      <c r="AK1" s="225"/>
      <c r="AL1" s="151"/>
      <c r="AM1" s="151"/>
      <c r="AN1" s="151"/>
      <c r="AO1" s="151"/>
      <c r="AP1" s="151"/>
      <c r="AQ1" s="151"/>
    </row>
    <row r="2" spans="1:63" ht="130.9" customHeight="1">
      <c r="A2" s="274"/>
      <c r="B2" s="430">
        <f ca="1">TODAY()</f>
        <v>44275</v>
      </c>
      <c r="C2" s="342"/>
      <c r="D2" s="343"/>
      <c r="E2" s="343"/>
      <c r="F2" s="343"/>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275"/>
      <c r="AJ2" s="15"/>
      <c r="AK2" s="225"/>
      <c r="AL2" s="151"/>
      <c r="AM2" s="151"/>
      <c r="AN2" s="151"/>
      <c r="AO2" s="151"/>
      <c r="AP2" s="151"/>
      <c r="AQ2" s="151"/>
    </row>
    <row r="3" spans="1:63" s="192" customFormat="1" ht="170.1" customHeight="1">
      <c r="A3" s="276" t="s">
        <v>57</v>
      </c>
      <c r="B3" s="430">
        <f>DATE($F$1,$Y$26,1)</f>
        <v>43800</v>
      </c>
      <c r="C3" s="190">
        <f t="shared" ref="C3:AF3" si="0">B3+1</f>
        <v>43801</v>
      </c>
      <c r="D3" s="190">
        <f t="shared" si="0"/>
        <v>43802</v>
      </c>
      <c r="E3" s="190">
        <f t="shared" si="0"/>
        <v>43803</v>
      </c>
      <c r="F3" s="190">
        <f t="shared" si="0"/>
        <v>43804</v>
      </c>
      <c r="G3" s="190">
        <f t="shared" si="0"/>
        <v>43805</v>
      </c>
      <c r="H3" s="190">
        <f t="shared" si="0"/>
        <v>43806</v>
      </c>
      <c r="I3" s="190">
        <f t="shared" si="0"/>
        <v>43807</v>
      </c>
      <c r="J3" s="190">
        <f t="shared" si="0"/>
        <v>43808</v>
      </c>
      <c r="K3" s="190">
        <f t="shared" si="0"/>
        <v>43809</v>
      </c>
      <c r="L3" s="190">
        <f t="shared" si="0"/>
        <v>43810</v>
      </c>
      <c r="M3" s="190">
        <f t="shared" si="0"/>
        <v>43811</v>
      </c>
      <c r="N3" s="190">
        <f t="shared" si="0"/>
        <v>43812</v>
      </c>
      <c r="O3" s="190">
        <f t="shared" si="0"/>
        <v>43813</v>
      </c>
      <c r="P3" s="190">
        <f>O3+1</f>
        <v>43814</v>
      </c>
      <c r="Q3" s="190">
        <f>P3+1</f>
        <v>43815</v>
      </c>
      <c r="R3" s="190">
        <f t="shared" si="0"/>
        <v>43816</v>
      </c>
      <c r="S3" s="190">
        <f t="shared" si="0"/>
        <v>43817</v>
      </c>
      <c r="T3" s="190">
        <f t="shared" si="0"/>
        <v>43818</v>
      </c>
      <c r="U3" s="190">
        <f t="shared" si="0"/>
        <v>43819</v>
      </c>
      <c r="V3" s="190">
        <f t="shared" si="0"/>
        <v>43820</v>
      </c>
      <c r="W3" s="190">
        <f t="shared" si="0"/>
        <v>43821</v>
      </c>
      <c r="X3" s="190">
        <f t="shared" si="0"/>
        <v>43822</v>
      </c>
      <c r="Y3" s="190">
        <f t="shared" si="0"/>
        <v>43823</v>
      </c>
      <c r="Z3" s="190">
        <f t="shared" si="0"/>
        <v>43824</v>
      </c>
      <c r="AA3" s="190">
        <f t="shared" si="0"/>
        <v>43825</v>
      </c>
      <c r="AB3" s="190">
        <f t="shared" si="0"/>
        <v>43826</v>
      </c>
      <c r="AC3" s="190">
        <f t="shared" si="0"/>
        <v>43827</v>
      </c>
      <c r="AD3" s="190">
        <f t="shared" si="0"/>
        <v>43828</v>
      </c>
      <c r="AE3" s="190">
        <f t="shared" si="0"/>
        <v>43829</v>
      </c>
      <c r="AF3" s="190">
        <f t="shared" si="0"/>
        <v>43830</v>
      </c>
      <c r="AI3" s="234"/>
      <c r="AJ3" s="226"/>
      <c r="AK3" s="226"/>
      <c r="AL3" s="226"/>
      <c r="AM3" s="226"/>
      <c r="AN3" s="226"/>
      <c r="AO3" s="226"/>
      <c r="AP3" s="326"/>
      <c r="AQ3" s="191"/>
      <c r="AR3" s="191"/>
      <c r="AS3" s="191"/>
      <c r="AT3" s="191"/>
      <c r="AU3" s="191"/>
      <c r="AV3" s="191"/>
      <c r="AW3" s="191"/>
      <c r="AX3" s="191"/>
      <c r="AY3" s="191"/>
      <c r="AZ3" s="191"/>
      <c r="BA3" s="191"/>
      <c r="BB3" s="191"/>
      <c r="BC3" s="191"/>
      <c r="BD3" s="191"/>
      <c r="BE3" s="191"/>
      <c r="BF3" s="191"/>
      <c r="BG3" s="191"/>
      <c r="BH3" s="191"/>
      <c r="BI3" s="191"/>
      <c r="BJ3" s="191"/>
      <c r="BK3" s="191"/>
    </row>
    <row r="4" spans="1:63" ht="170.1" customHeight="1">
      <c r="A4" s="633" t="s">
        <v>59</v>
      </c>
      <c r="B4" s="88" t="str">
        <f t="shared" ref="B4:O4" ca="1" si="1">IF(AND($S$34="M",B3=TODAY(),B3&gt;$G$34+11),IF(AND($U$34="N",B3&gt;$G$34+54),CONCATENATE($B$34,"BR",CHAR(10),"------",CHAR(10),TEXT(($G$34),"dd-mm-yy")),CONCATENATE($B$34,"B",CHAR(10),"------",CHAR(10),TEXT(($G$34),"dd-mm-yy"))),IF(AND($U$34="N",B3=TODAY(),B3&gt;$G$34+54),CONCATENATE($B$34,"R",CHAR(10),"------",CHAR(10),TEXT(($G$34),"dd-mm-yy")),IF(AND(B3=$S$34,B3&gt;$G$34+11),CONCATENATE($B$34,"BC",CHAR(10),"------",CHAR(10),TEXT(($G$34),"dd-mm-yy")),IF(AND(B3=$U$34,B3&gt;$G$34+54),CONCATENATE($B$34,"RC",CHAR(10),"------",CHAR(10),TEXT(($G$34),"dd-mm-yy")),""))))</f>
        <v/>
      </c>
      <c r="C4" s="88" t="str">
        <f t="shared" ca="1" si="1"/>
        <v/>
      </c>
      <c r="D4" s="88" t="str">
        <f t="shared" ca="1" si="1"/>
        <v/>
      </c>
      <c r="E4" s="88" t="str">
        <f t="shared" ca="1" si="1"/>
        <v/>
      </c>
      <c r="F4" s="88" t="str">
        <f t="shared" ca="1" si="1"/>
        <v/>
      </c>
      <c r="G4" s="88" t="str">
        <f t="shared" ca="1" si="1"/>
        <v/>
      </c>
      <c r="H4" s="88" t="str">
        <f t="shared" ca="1" si="1"/>
        <v/>
      </c>
      <c r="I4" s="88" t="str">
        <f t="shared" ca="1" si="1"/>
        <v/>
      </c>
      <c r="J4" s="88" t="str">
        <f t="shared" ca="1" si="1"/>
        <v/>
      </c>
      <c r="K4" s="88" t="str">
        <f t="shared" ca="1" si="1"/>
        <v/>
      </c>
      <c r="L4" s="88" t="str">
        <f t="shared" ca="1" si="1"/>
        <v/>
      </c>
      <c r="M4" s="88" t="str">
        <f t="shared" ca="1" si="1"/>
        <v/>
      </c>
      <c r="N4" s="88" t="str">
        <f t="shared" ca="1" si="1"/>
        <v/>
      </c>
      <c r="O4" s="88" t="str">
        <f t="shared" ca="1" si="1"/>
        <v/>
      </c>
      <c r="P4" s="88" t="str">
        <f ca="1">IF(AND($S$34="M",P3=TODAY(),P3&gt;$G$34+11),IF(AND($U$34="N",P3&gt;$G$34+54),CONCATENATE($B$34,"BR",CHAR(10),"------",CHAR(10),TEXT(($G$34),"dd-mm-yy")),CONCATENATE($B$34,"B",CHAR(10),"------",CHAR(10),TEXT(($G$34),"dd-mm-yy"))),IF(AND($U$34="N",P3=TODAY(),P3&gt;$G$34+54),CONCATENATE($B$34,"R",CHAR(10),"------",CHAR(10),TEXT(($G$34),"dd-mm-yy")),IF(AND(P3=$S$34,P3&gt;$G$34+11),CONCATENATE($B$34,"BC",CHAR(10),"------",CHAR(10),TEXT(($G$34),"dd-mm-yy")),IF(AND(P3=$U$34,P3&gt;$G$34+54),CONCATENATE($B$34,"RC",CHAR(10),"------",CHAR(10),TEXT(($G$34),"dd-mm-yy")),""))))</f>
        <v/>
      </c>
      <c r="Q4" s="88" t="str">
        <f t="shared" ref="Q4:AF4" ca="1" si="2">IF(AND($S$34="M",Q3=TODAY(),Q3&gt;$G$34+11),IF(AND($U$34="N",Q3&gt;$G$34+54),CONCATENATE($B$34,"BR",CHAR(10),"------",CHAR(10),TEXT(($G$34),"dd-mm-yy")),CONCATENATE($B$34,"B",CHAR(10),"------",CHAR(10),TEXT(($G$34),"dd-mm-yy"))),IF(AND($U$34="N",Q3=TODAY(),Q3&gt;$G$34+54),CONCATENATE($B$34,"R",CHAR(10),"------",CHAR(10),TEXT(($G$34),"dd-mm-yy")),IF(AND(Q3=$S$34,Q3&gt;$G$34+11),CONCATENATE($B$34,"BC",CHAR(10),"------",CHAR(10),TEXT(($G$34),"dd-mm-yy")),IF(AND(Q3=$U$34,Q3&gt;$G$34+54),CONCATENATE($B$34,"RC",CHAR(10),"------",CHAR(10),TEXT(($G$34),"dd-mm-yy")),""))))</f>
        <v/>
      </c>
      <c r="R4" s="88" t="str">
        <f t="shared" ca="1" si="2"/>
        <v/>
      </c>
      <c r="S4" s="88" t="str">
        <f t="shared" ca="1" si="2"/>
        <v/>
      </c>
      <c r="T4" s="88" t="str">
        <f t="shared" ca="1" si="2"/>
        <v/>
      </c>
      <c r="U4" s="88" t="str">
        <f t="shared" ca="1" si="2"/>
        <v/>
      </c>
      <c r="V4" s="88" t="str">
        <f t="shared" ca="1" si="2"/>
        <v/>
      </c>
      <c r="W4" s="88" t="str">
        <f t="shared" ca="1" si="2"/>
        <v/>
      </c>
      <c r="X4" s="88" t="str">
        <f t="shared" ca="1" si="2"/>
        <v/>
      </c>
      <c r="Y4" s="88" t="str">
        <f t="shared" ca="1" si="2"/>
        <v/>
      </c>
      <c r="Z4" s="88" t="str">
        <f t="shared" ca="1" si="2"/>
        <v/>
      </c>
      <c r="AA4" s="88" t="str">
        <f t="shared" ca="1" si="2"/>
        <v/>
      </c>
      <c r="AB4" s="88" t="str">
        <f t="shared" ca="1" si="2"/>
        <v/>
      </c>
      <c r="AC4" s="88" t="str">
        <f t="shared" ca="1" si="2"/>
        <v/>
      </c>
      <c r="AD4" s="88" t="str">
        <f t="shared" ca="1" si="2"/>
        <v/>
      </c>
      <c r="AE4" s="88" t="str">
        <f t="shared" ca="1" si="2"/>
        <v/>
      </c>
      <c r="AF4" s="88" t="str">
        <f t="shared" ca="1" si="2"/>
        <v/>
      </c>
      <c r="AG4" s="192"/>
      <c r="AH4" s="16"/>
      <c r="AI4" s="634"/>
      <c r="AJ4" s="227"/>
      <c r="AK4" s="227"/>
      <c r="AL4" s="227"/>
      <c r="AM4" s="227"/>
      <c r="AN4" s="227"/>
      <c r="AO4" s="227"/>
      <c r="AP4" s="325"/>
      <c r="AR4"/>
    </row>
    <row r="5" spans="1:63" ht="170.1" customHeight="1">
      <c r="A5" s="633"/>
      <c r="B5" s="89" t="str">
        <f t="shared" ref="B5:AF5" ca="1" si="3">IF(AND($S$33="M",B3=TODAY(),B3&gt;$G$33+11),IF(AND($U$33="N",B3&gt;$G$33+54),CONCATENATE($B$33,"BR",CHAR(10),"------",CHAR(10),TEXT(($G$33),"dd-mm-yy")),CONCATENATE($B$33,"B",CHAR(10),"------",CHAR(10),TEXT(($G$33),"dd-mm-yy"))),IF(AND($U$33="N",B3=TODAY(),B3&gt;$G$33+54),CONCATENATE($B$33,"R",CHAR(10),"------",CHAR(10),TEXT(($G$33),"dd-mm-yy")),IF(AND(B3=$S$33,B3&gt;$G$33+11),CONCATENATE($B$33,"BC",CHAR(10),"------",CHAR(10),TEXT(($G$33),"dd-mm-yy")),IF(AND(B3=$U$33,B3&gt;$G$33+54),CONCATENATE($B$33,"RC",CHAR(10),"------",CHAR(10),TEXT(($G$33),"dd-mm-yy")),""))))</f>
        <v/>
      </c>
      <c r="C5" s="89" t="str">
        <f t="shared" ca="1" si="3"/>
        <v/>
      </c>
      <c r="D5" s="89" t="str">
        <f t="shared" ca="1" si="3"/>
        <v/>
      </c>
      <c r="E5" s="89" t="str">
        <f t="shared" ca="1" si="3"/>
        <v/>
      </c>
      <c r="F5" s="89" t="str">
        <f t="shared" ca="1" si="3"/>
        <v/>
      </c>
      <c r="G5" s="89" t="str">
        <f t="shared" ca="1" si="3"/>
        <v/>
      </c>
      <c r="H5" s="89" t="str">
        <f t="shared" ca="1" si="3"/>
        <v/>
      </c>
      <c r="I5" s="89" t="str">
        <f t="shared" ca="1" si="3"/>
        <v/>
      </c>
      <c r="J5" s="89" t="str">
        <f t="shared" ca="1" si="3"/>
        <v/>
      </c>
      <c r="K5" s="89" t="str">
        <f t="shared" ca="1" si="3"/>
        <v/>
      </c>
      <c r="L5" s="89" t="str">
        <f t="shared" ca="1" si="3"/>
        <v/>
      </c>
      <c r="M5" s="89" t="str">
        <f t="shared" ca="1" si="3"/>
        <v/>
      </c>
      <c r="N5" s="89" t="str">
        <f t="shared" ca="1" si="3"/>
        <v/>
      </c>
      <c r="O5" s="89" t="str">
        <f t="shared" ca="1" si="3"/>
        <v/>
      </c>
      <c r="P5" s="89" t="str">
        <f t="shared" ca="1" si="3"/>
        <v/>
      </c>
      <c r="Q5" s="89" t="str">
        <f t="shared" ca="1" si="3"/>
        <v/>
      </c>
      <c r="R5" s="89" t="str">
        <f t="shared" ca="1" si="3"/>
        <v/>
      </c>
      <c r="S5" s="89" t="str">
        <f t="shared" ca="1" si="3"/>
        <v/>
      </c>
      <c r="T5" s="89" t="str">
        <f t="shared" ca="1" si="3"/>
        <v/>
      </c>
      <c r="U5" s="89" t="str">
        <f t="shared" ca="1" si="3"/>
        <v/>
      </c>
      <c r="V5" s="89" t="str">
        <f t="shared" ca="1" si="3"/>
        <v/>
      </c>
      <c r="W5" s="89" t="str">
        <f t="shared" ca="1" si="3"/>
        <v/>
      </c>
      <c r="X5" s="89" t="str">
        <f t="shared" ca="1" si="3"/>
        <v/>
      </c>
      <c r="Y5" s="89" t="str">
        <f t="shared" ca="1" si="3"/>
        <v/>
      </c>
      <c r="Z5" s="89" t="str">
        <f t="shared" ca="1" si="3"/>
        <v/>
      </c>
      <c r="AA5" s="89" t="str">
        <f t="shared" ca="1" si="3"/>
        <v/>
      </c>
      <c r="AB5" s="89" t="str">
        <f t="shared" ca="1" si="3"/>
        <v/>
      </c>
      <c r="AC5" s="89" t="str">
        <f t="shared" ca="1" si="3"/>
        <v/>
      </c>
      <c r="AD5" s="89" t="str">
        <f t="shared" ca="1" si="3"/>
        <v/>
      </c>
      <c r="AE5" s="89" t="str">
        <f t="shared" ca="1" si="3"/>
        <v/>
      </c>
      <c r="AF5" s="89" t="str">
        <f t="shared" ca="1" si="3"/>
        <v/>
      </c>
      <c r="AG5" s="192"/>
      <c r="AH5" s="17"/>
      <c r="AI5" s="634"/>
      <c r="AJ5" s="228"/>
      <c r="AK5" s="228"/>
      <c r="AL5" s="228"/>
      <c r="AM5" s="228"/>
      <c r="AN5" s="228"/>
      <c r="AO5" s="228"/>
      <c r="AP5" s="325"/>
      <c r="AR5"/>
    </row>
    <row r="6" spans="1:63" ht="170.1" customHeight="1">
      <c r="A6" s="633"/>
      <c r="B6" s="89" t="str">
        <f t="shared" ref="B6:AF6" ca="1" si="4">IF(AND($S$32="M",B3=TODAY(),B3&gt;$G$32+11),IF(AND($U$32="N",B3&gt;$G$32+54),CONCATENATE($B$32,"BR",CHAR(10),"------",CHAR(10),TEXT(($G$32),"dd-mm-yy")),CONCATENATE($B$32,"B",CHAR(10),"------",CHAR(10),TEXT(($G$32),"dd-mm-yy"))),IF(AND($U$32="N",B3=TODAY(),B3&gt;$G$32+54),CONCATENATE($B$32,"R",CHAR(10),"------",CHAR(10),TEXT(($G$32),"dd-mm-yy")),IF(AND(B3=$S$32,B3&gt;$G$32+11),CONCATENATE($B$32,"BC",CHAR(10),"------",CHAR(10),TEXT(($G$32),"dd-mm-yy")),IF(AND(B3=$U$32,B3&gt;$G$32+54),CONCATENATE($B$32,"RC",CHAR(10),"------",CHAR(10),TEXT(($G$32),"dd-mm-yy")),""))))</f>
        <v/>
      </c>
      <c r="C6" s="89" t="str">
        <f t="shared" ca="1" si="4"/>
        <v/>
      </c>
      <c r="D6" s="89" t="str">
        <f t="shared" ca="1" si="4"/>
        <v/>
      </c>
      <c r="E6" s="89" t="str">
        <f t="shared" ca="1" si="4"/>
        <v/>
      </c>
      <c r="F6" s="89" t="str">
        <f t="shared" ca="1" si="4"/>
        <v/>
      </c>
      <c r="G6" s="89" t="str">
        <f t="shared" ca="1" si="4"/>
        <v/>
      </c>
      <c r="H6" s="89" t="str">
        <f t="shared" ca="1" si="4"/>
        <v/>
      </c>
      <c r="I6" s="89" t="str">
        <f t="shared" ca="1" si="4"/>
        <v/>
      </c>
      <c r="J6" s="89" t="str">
        <f t="shared" ca="1" si="4"/>
        <v/>
      </c>
      <c r="K6" s="89" t="str">
        <f t="shared" ca="1" si="4"/>
        <v/>
      </c>
      <c r="L6" s="89" t="str">
        <f t="shared" ca="1" si="4"/>
        <v/>
      </c>
      <c r="M6" s="89" t="str">
        <f t="shared" ca="1" si="4"/>
        <v/>
      </c>
      <c r="N6" s="89" t="str">
        <f t="shared" ca="1" si="4"/>
        <v/>
      </c>
      <c r="O6" s="89" t="str">
        <f t="shared" ca="1" si="4"/>
        <v/>
      </c>
      <c r="P6" s="89" t="str">
        <f t="shared" ca="1" si="4"/>
        <v/>
      </c>
      <c r="Q6" s="89" t="str">
        <f t="shared" ca="1" si="4"/>
        <v/>
      </c>
      <c r="R6" s="89" t="str">
        <f t="shared" ca="1" si="4"/>
        <v/>
      </c>
      <c r="S6" s="89" t="str">
        <f t="shared" ca="1" si="4"/>
        <v/>
      </c>
      <c r="T6" s="89" t="str">
        <f t="shared" ca="1" si="4"/>
        <v/>
      </c>
      <c r="U6" s="89" t="str">
        <f t="shared" ca="1" si="4"/>
        <v/>
      </c>
      <c r="V6" s="89" t="str">
        <f t="shared" ca="1" si="4"/>
        <v/>
      </c>
      <c r="W6" s="89" t="str">
        <f t="shared" ca="1" si="4"/>
        <v/>
      </c>
      <c r="X6" s="89" t="str">
        <f t="shared" ca="1" si="4"/>
        <v>20BC
------
00-01-00</v>
      </c>
      <c r="Y6" s="89" t="str">
        <f t="shared" ca="1" si="4"/>
        <v/>
      </c>
      <c r="Z6" s="89" t="str">
        <f t="shared" ca="1" si="4"/>
        <v/>
      </c>
      <c r="AA6" s="89" t="str">
        <f t="shared" ca="1" si="4"/>
        <v/>
      </c>
      <c r="AB6" s="89" t="str">
        <f t="shared" ca="1" si="4"/>
        <v/>
      </c>
      <c r="AC6" s="89" t="str">
        <f t="shared" ca="1" si="4"/>
        <v/>
      </c>
      <c r="AD6" s="89" t="str">
        <f t="shared" ca="1" si="4"/>
        <v/>
      </c>
      <c r="AE6" s="89" t="str">
        <f t="shared" ca="1" si="4"/>
        <v/>
      </c>
      <c r="AF6" s="89" t="str">
        <f t="shared" ca="1" si="4"/>
        <v/>
      </c>
      <c r="AH6" s="17"/>
      <c r="AI6" s="634"/>
      <c r="AJ6" s="228"/>
      <c r="AK6" s="228"/>
      <c r="AL6" s="228"/>
      <c r="AM6" s="228"/>
      <c r="AN6" s="228"/>
      <c r="AO6" s="228"/>
      <c r="AP6" s="325"/>
      <c r="AR6"/>
    </row>
    <row r="7" spans="1:63" ht="170.1" customHeight="1">
      <c r="A7" s="633"/>
      <c r="B7" s="89" t="str">
        <f t="shared" ref="B7:O7" ca="1" si="5">IF(AND($S$31="M",B3=TODAY(),B3&gt;$G$31+11),IF(AND($U$31="N",B3&gt;$G$31+54),CONCATENATE($B$31,"BR",CHAR(10),"------",CHAR(10),TEXT(($G$31),"dd-mm-yy")),CONCATENATE($B$31,"B",CHAR(10),"------",CHAR(10),TEXT(($G$31),"dd-mm-yy"))),IF(AND($U$31="N",B3=TODAY(),B3&gt;$G$31+54),CONCATENATE($B$31,"R",CHAR(10),"------",CHAR(10),TEXT(($G$31),"dd-mm-yy")),IF(AND(B3=$S$31,B3&gt;$G$31+11),CONCATENATE($B$31,"BC",CHAR(10),"------",CHAR(10),TEXT(($G$31),"dd-mm-yy")),IF(AND(B3=$U$31,B3&gt;$G$31+54),CONCATENATE($B$31,"RC",CHAR(10),"------",CHAR(10),TEXT(($G$31),"dd-mm-yy")),""))))</f>
        <v/>
      </c>
      <c r="C7" s="89" t="str">
        <f t="shared" ca="1" si="5"/>
        <v/>
      </c>
      <c r="D7" s="89" t="str">
        <f t="shared" ca="1" si="5"/>
        <v/>
      </c>
      <c r="E7" s="89" t="str">
        <f t="shared" ca="1" si="5"/>
        <v/>
      </c>
      <c r="F7" s="89" t="str">
        <f t="shared" ca="1" si="5"/>
        <v/>
      </c>
      <c r="G7" s="89" t="str">
        <f t="shared" ca="1" si="5"/>
        <v/>
      </c>
      <c r="H7" s="89" t="str">
        <f t="shared" ca="1" si="5"/>
        <v/>
      </c>
      <c r="I7" s="89" t="str">
        <f t="shared" ca="1" si="5"/>
        <v/>
      </c>
      <c r="J7" s="89" t="str">
        <f t="shared" ca="1" si="5"/>
        <v/>
      </c>
      <c r="K7" s="89" t="str">
        <f t="shared" ca="1" si="5"/>
        <v/>
      </c>
      <c r="L7" s="89" t="str">
        <f t="shared" ca="1" si="5"/>
        <v/>
      </c>
      <c r="M7" s="89" t="str">
        <f t="shared" ca="1" si="5"/>
        <v/>
      </c>
      <c r="N7" s="89" t="str">
        <f t="shared" ca="1" si="5"/>
        <v/>
      </c>
      <c r="O7" s="89" t="str">
        <f t="shared" ca="1" si="5"/>
        <v/>
      </c>
      <c r="P7" s="89" t="str">
        <f ca="1">IF(AND($S$31="M",P3=TODAY(),P3&gt;$G$31+11),IF(AND($U$31="N",P3&gt;$G$31+54),CONCATENATE($B$31,"BR",CHAR(10),"------",CHAR(10),TEXT(($G$31),"dd-mm-yy")),CONCATENATE($B$31,"B",CHAR(10),"------",CHAR(10),TEXT(($G$31),"dd-mm-yy"))),IF(AND($U$31="N",P3=TODAY(),P3&gt;$G$31+54),CONCATENATE($B$31,"R",CHAR(10),"------",CHAR(10),TEXT(($G$31),"dd-mm-yy")),IF(AND(P3=$S$31,P3&gt;$G$31+11),CONCATENATE($B$31,"BC",CHAR(10),"------",CHAR(10),TEXT(($G$31),"dd-mm-yy")),IF(AND(P3=$U$31,P3&gt;$G$31+54),CONCATENATE($B$31,"RC",CHAR(10),"------",CHAR(10),TEXT(($G$31),"dd-mm-yy")),""))))</f>
        <v/>
      </c>
      <c r="Q7" s="89" t="str">
        <f t="shared" ref="Q7:AF7" ca="1" si="6">IF(AND($S$31="M",Q3=TODAY(),Q3&gt;$G$31+11),IF(AND($U$31="N",Q3&gt;$G$31+54),CONCATENATE($B$31,"BR",CHAR(10),"------",CHAR(10),TEXT(($G$31),"dd-mm-yy")),CONCATENATE($B$31,"B",CHAR(10),"------",CHAR(10),TEXT(($G$31),"dd-mm-yy"))),IF(AND($U$31="N",Q3=TODAY(),Q3&gt;$G$31+54),CONCATENATE($B$31,"R",CHAR(10),"------",CHAR(10),TEXT(($G$31),"dd-mm-yy")),IF(AND(Q3=$S$31,Q3&gt;$G$31+11),CONCATENATE($B$31,"BC",CHAR(10),"------",CHAR(10),TEXT(($G$31),"dd-mm-yy")),IF(AND(Q3=$U$31,Q3&gt;$G$31+54),CONCATENATE($B$31,"RC",CHAR(10),"------",CHAR(10),TEXT(($G$31),"dd-mm-yy")),""))))</f>
        <v/>
      </c>
      <c r="R7" s="89" t="str">
        <f t="shared" ca="1" si="6"/>
        <v/>
      </c>
      <c r="S7" s="89" t="str">
        <f t="shared" ca="1" si="6"/>
        <v/>
      </c>
      <c r="T7" s="89" t="str">
        <f t="shared" ca="1" si="6"/>
        <v/>
      </c>
      <c r="U7" s="89" t="str">
        <f t="shared" ca="1" si="6"/>
        <v/>
      </c>
      <c r="V7" s="89" t="str">
        <f t="shared" ca="1" si="6"/>
        <v/>
      </c>
      <c r="W7" s="89" t="str">
        <f t="shared" ca="1" si="6"/>
        <v/>
      </c>
      <c r="X7" s="89" t="str">
        <f t="shared" ca="1" si="6"/>
        <v>19BC
------
00-01-00</v>
      </c>
      <c r="Y7" s="89" t="str">
        <f t="shared" ca="1" si="6"/>
        <v/>
      </c>
      <c r="Z7" s="89" t="str">
        <f t="shared" ca="1" si="6"/>
        <v/>
      </c>
      <c r="AA7" s="89" t="str">
        <f t="shared" ca="1" si="6"/>
        <v/>
      </c>
      <c r="AB7" s="89" t="str">
        <f t="shared" ca="1" si="6"/>
        <v/>
      </c>
      <c r="AC7" s="89" t="str">
        <f t="shared" ca="1" si="6"/>
        <v/>
      </c>
      <c r="AD7" s="89" t="str">
        <f t="shared" ca="1" si="6"/>
        <v/>
      </c>
      <c r="AE7" s="89" t="str">
        <f t="shared" ca="1" si="6"/>
        <v/>
      </c>
      <c r="AF7" s="89" t="str">
        <f t="shared" ca="1" si="6"/>
        <v/>
      </c>
      <c r="AH7" s="17"/>
      <c r="AI7" s="634"/>
      <c r="AJ7" s="228"/>
      <c r="AK7" s="228"/>
      <c r="AL7" s="228"/>
      <c r="AM7" s="228"/>
      <c r="AN7" s="228"/>
      <c r="AO7" s="228"/>
      <c r="AP7" s="325"/>
      <c r="AR7"/>
    </row>
    <row r="8" spans="1:63" ht="170.1" customHeight="1">
      <c r="A8" s="633"/>
      <c r="B8" s="89" t="str">
        <f t="shared" ref="B8:O8" ca="1" si="7">IF(AND($S$30="M",B3=TODAY(),B3&gt;$G$30+11),IF(AND($U$30="N",B3&gt;$G$30+54),CONCATENATE($B$30,"BR",CHAR(10),"------",CHAR(10),TEXT(($G$30),"dd-mm-yy")),CONCATENATE($B$30,"B",CHAR(10),"------",CHAR(10),TEXT(($G$30),"dd-mm-yy"))),IF(AND($U$30="N",B3=TODAY(),B3&gt;$G$30+54),CONCATENATE($B$30,"R",CHAR(10),"------",CHAR(10),TEXT(($G$30),"dd-mm-yy")),IF(AND(B3=$S$30,B3&gt;$G$30+11),CONCATENATE($B$30,"BC",CHAR(10),"------",CHAR(10),TEXT(($G$30),"dd-mm-yy")),IF(AND(B3=$U$30,B3&gt;$G$30+54),CONCATENATE($B$30,"RC",CHAR(10),"------",CHAR(10),TEXT(($G$30),"dd-mm-yy")),""))))</f>
        <v/>
      </c>
      <c r="C8" s="89" t="str">
        <f t="shared" ca="1" si="7"/>
        <v/>
      </c>
      <c r="D8" s="89" t="str">
        <f t="shared" ca="1" si="7"/>
        <v/>
      </c>
      <c r="E8" s="89" t="str">
        <f t="shared" ca="1" si="7"/>
        <v/>
      </c>
      <c r="F8" s="89" t="str">
        <f t="shared" ca="1" si="7"/>
        <v/>
      </c>
      <c r="G8" s="89" t="str">
        <f t="shared" ca="1" si="7"/>
        <v/>
      </c>
      <c r="H8" s="89" t="str">
        <f t="shared" ca="1" si="7"/>
        <v/>
      </c>
      <c r="I8" s="89" t="str">
        <f t="shared" ca="1" si="7"/>
        <v/>
      </c>
      <c r="J8" s="89" t="str">
        <f t="shared" ca="1" si="7"/>
        <v/>
      </c>
      <c r="K8" s="89" t="str">
        <f t="shared" ca="1" si="7"/>
        <v/>
      </c>
      <c r="L8" s="89" t="str">
        <f t="shared" ca="1" si="7"/>
        <v/>
      </c>
      <c r="M8" s="89" t="str">
        <f t="shared" ca="1" si="7"/>
        <v>17BC
------
00-01-00</v>
      </c>
      <c r="N8" s="89" t="str">
        <f t="shared" ca="1" si="7"/>
        <v/>
      </c>
      <c r="O8" s="89" t="str">
        <f t="shared" ca="1" si="7"/>
        <v/>
      </c>
      <c r="P8" s="89" t="str">
        <f ca="1">IF(AND($S$30="M",P3=TODAY(),P3&gt;$G$30+11),IF(AND($U$30="N",P3&gt;$G$30+54),CONCATENATE($B$30,"BR",CHAR(10),"------",CHAR(10),TEXT(($G$30),"dd-mm-yy")),CONCATENATE($B$30,"B",CHAR(10),"------",CHAR(10),TEXT(($G$30),"dd-mm-yy"))),IF(AND($U$30="N",P3=TODAY(),P3&gt;$G$30+54),CONCATENATE($B$30,"R",CHAR(10),"------",CHAR(10),TEXT(($G$30),"dd-mm-yy")),IF(AND(P3=$S$30,P3&gt;$G$30+11),CONCATENATE($B$30,"BC",CHAR(10),"------",CHAR(10),TEXT(($G$30),"dd-mm-yy")),IF(AND(P3=$U$30,P3&gt;$G$30+54),CONCATENATE($B$30,"RC",CHAR(10),"------",CHAR(10),TEXT(($G$30),"dd-mm-yy")),""))))</f>
        <v/>
      </c>
      <c r="Q8" s="89" t="str">
        <f t="shared" ref="Q8:AF8" ca="1" si="8">IF(AND($S$30="M",Q3=TODAY(),Q3&gt;$G$30+11),IF(AND($U$30="N",Q3&gt;$G$30+54),CONCATENATE($B$30,"BR",CHAR(10),"------",CHAR(10),TEXT(($G$30),"dd-mm-yy")),CONCATENATE($B$30,"B",CHAR(10),"------",CHAR(10),TEXT(($G$30),"dd-mm-yy"))),IF(AND($U$30="N",Q3=TODAY(),Q3&gt;$G$30+54),CONCATENATE($B$30,"R",CHAR(10),"------",CHAR(10),TEXT(($G$30),"dd-mm-yy")),IF(AND(Q3=$S$30,Q3&gt;$G$30+11),CONCATENATE($B$30,"BC",CHAR(10),"------",CHAR(10),TEXT(($G$30),"dd-mm-yy")),IF(AND(Q3=$U$30,Q3&gt;$G$30+54),CONCATENATE($B$30,"RC",CHAR(10),"------",CHAR(10),TEXT(($G$30),"dd-mm-yy")),""))))</f>
        <v/>
      </c>
      <c r="R8" s="89" t="str">
        <f t="shared" ca="1" si="8"/>
        <v/>
      </c>
      <c r="S8" s="89" t="str">
        <f t="shared" ca="1" si="8"/>
        <v/>
      </c>
      <c r="T8" s="89" t="str">
        <f t="shared" ca="1" si="8"/>
        <v/>
      </c>
      <c r="U8" s="89" t="str">
        <f t="shared" ca="1" si="8"/>
        <v/>
      </c>
      <c r="V8" s="89" t="str">
        <f t="shared" ca="1" si="8"/>
        <v/>
      </c>
      <c r="W8" s="89" t="str">
        <f t="shared" ca="1" si="8"/>
        <v/>
      </c>
      <c r="X8" s="89" t="str">
        <f t="shared" ca="1" si="8"/>
        <v/>
      </c>
      <c r="Y8" s="89" t="str">
        <f t="shared" ca="1" si="8"/>
        <v/>
      </c>
      <c r="Z8" s="89" t="str">
        <f t="shared" ca="1" si="8"/>
        <v/>
      </c>
      <c r="AA8" s="89" t="str">
        <f t="shared" ca="1" si="8"/>
        <v/>
      </c>
      <c r="AB8" s="89" t="str">
        <f t="shared" ca="1" si="8"/>
        <v/>
      </c>
      <c r="AC8" s="89" t="str">
        <f t="shared" ca="1" si="8"/>
        <v/>
      </c>
      <c r="AD8" s="89" t="str">
        <f t="shared" ca="1" si="8"/>
        <v/>
      </c>
      <c r="AE8" s="89" t="str">
        <f t="shared" ca="1" si="8"/>
        <v/>
      </c>
      <c r="AF8" s="89" t="str">
        <f t="shared" ca="1" si="8"/>
        <v/>
      </c>
      <c r="AH8" s="17"/>
      <c r="AI8" s="634"/>
      <c r="AJ8" s="228"/>
      <c r="AK8" s="228"/>
      <c r="AL8" s="228"/>
      <c r="AM8" s="228"/>
      <c r="AN8" s="228"/>
      <c r="AO8" s="228"/>
      <c r="AP8" s="325"/>
      <c r="AR8"/>
    </row>
    <row r="9" spans="1:63" s="85" customFormat="1" ht="170.1" customHeight="1">
      <c r="A9" s="633"/>
      <c r="B9" s="90" t="str">
        <f t="shared" ref="B9:O9" ca="1" si="9">IF(AND($S$29="M",B3=TODAY(),B3&gt;$G$29+11),IF(AND($U$29="N",B3&gt;$G$29+54),CONCATENATE($B$29,"BR",CHAR(10),"------",CHAR(10),TEXT(($G$29),"dd-mm-yy")),CONCATENATE($B$29,"B",CHAR(10),"------",CHAR(10),TEXT(($G$29),"dd-mm-yy"))),IF(AND($U$29="N",B3=TODAY(),B3&gt;$G$29+54),CONCATENATE($B$29,"R",CHAR(10),"------",CHAR(10),TEXT(($G$29),"dd-mm-yy")),IF(AND(B3=$S$29,B3&gt;$G$29+11),CONCATENATE($B$29,"BC",CHAR(10),"------",CHAR(10),TEXT(($G$29),"dd-mm-yy")),IF(AND(B3=$U$29,B3&gt;$G$29+54),CONCATENATE($B$29,"RC",CHAR(10),"------",CHAR(10),TEXT(($G$29),"dd-mm-yy")),""))))</f>
        <v/>
      </c>
      <c r="C9" s="90" t="str">
        <f t="shared" ca="1" si="9"/>
        <v/>
      </c>
      <c r="D9" s="90" t="str">
        <f t="shared" ca="1" si="9"/>
        <v/>
      </c>
      <c r="E9" s="90" t="str">
        <f t="shared" ca="1" si="9"/>
        <v/>
      </c>
      <c r="F9" s="90" t="str">
        <f t="shared" ca="1" si="9"/>
        <v/>
      </c>
      <c r="G9" s="90" t="str">
        <f t="shared" ca="1" si="9"/>
        <v>16BC
------
00-01-00</v>
      </c>
      <c r="H9" s="90" t="str">
        <f t="shared" ca="1" si="9"/>
        <v/>
      </c>
      <c r="I9" s="90" t="str">
        <f t="shared" ca="1" si="9"/>
        <v/>
      </c>
      <c r="J9" s="90" t="str">
        <f t="shared" ca="1" si="9"/>
        <v/>
      </c>
      <c r="K9" s="90" t="str">
        <f t="shared" ca="1" si="9"/>
        <v/>
      </c>
      <c r="L9" s="90" t="str">
        <f t="shared" ca="1" si="9"/>
        <v/>
      </c>
      <c r="M9" s="90" t="str">
        <f t="shared" ca="1" si="9"/>
        <v/>
      </c>
      <c r="N9" s="90" t="str">
        <f t="shared" ca="1" si="9"/>
        <v/>
      </c>
      <c r="O9" s="90" t="str">
        <f t="shared" ca="1" si="9"/>
        <v/>
      </c>
      <c r="P9" s="90" t="str">
        <f ca="1">IF(AND($S$29="M",P3=TODAY(),P3&gt;$G$29+11),IF(AND($U$29="N",P3&gt;$G$29+54),CONCATENATE($B$29,"BR",CHAR(10),"------",CHAR(10),TEXT(($G$29),"dd-mm-yy")),CONCATENATE($B$29,"B",CHAR(10),"------",CHAR(10),TEXT(($G$29),"dd-mm-yy"))),IF(AND($U$29="N",P3=TODAY(),P3&gt;$G$29+54),CONCATENATE($B$29,"R",CHAR(10),"------",CHAR(10),TEXT(($G$29),"dd-mm-yy")),IF(AND(P3=$S$29,P3&gt;$G$29+11),CONCATENATE($B$29,"BC",CHAR(10),"------",CHAR(10),TEXT(($G$29),"dd-mm-yy")),IF(AND(P3=$U$29,P3&gt;$G$29+54),CONCATENATE($B$29,"RC",CHAR(10),"------",CHAR(10),TEXT(($G$29),"dd-mm-yy")),""))))</f>
        <v/>
      </c>
      <c r="Q9" s="90" t="str">
        <f t="shared" ref="Q9:AF9" ca="1" si="10">IF(AND($S$29="M",Q3=TODAY(),Q3&gt;$G$29+11),IF(AND($U$29="N",Q3&gt;$G$29+54),CONCATENATE($B$29,"BR",CHAR(10),"------",CHAR(10),TEXT(($G$29),"dd-mm-yy")),CONCATENATE($B$29,"B",CHAR(10),"------",CHAR(10),TEXT(($G$29),"dd-mm-yy"))),IF(AND($U$29="N",Q3=TODAY(),Q3&gt;$G$29+54),CONCATENATE($B$29,"R",CHAR(10),"------",CHAR(10),TEXT(($G$29),"dd-mm-yy")),IF(AND(Q3=$S$29,Q3&gt;$G$29+11),CONCATENATE($B$29,"BC",CHAR(10),"------",CHAR(10),TEXT(($G$29),"dd-mm-yy")),IF(AND(Q3=$U$29,Q3&gt;$G$29+54),CONCATENATE($B$29,"RC",CHAR(10),"------",CHAR(10),TEXT(($G$29),"dd-mm-yy")),""))))</f>
        <v/>
      </c>
      <c r="R9" s="90" t="str">
        <f t="shared" ca="1" si="10"/>
        <v/>
      </c>
      <c r="S9" s="90" t="str">
        <f t="shared" ca="1" si="10"/>
        <v/>
      </c>
      <c r="T9" s="90" t="str">
        <f t="shared" ca="1" si="10"/>
        <v/>
      </c>
      <c r="U9" s="90" t="str">
        <f t="shared" ca="1" si="10"/>
        <v/>
      </c>
      <c r="V9" s="90" t="str">
        <f t="shared" ca="1" si="10"/>
        <v/>
      </c>
      <c r="W9" s="90" t="str">
        <f t="shared" ca="1" si="10"/>
        <v/>
      </c>
      <c r="X9" s="90" t="str">
        <f t="shared" ca="1" si="10"/>
        <v/>
      </c>
      <c r="Y9" s="90" t="str">
        <f t="shared" ca="1" si="10"/>
        <v/>
      </c>
      <c r="Z9" s="90" t="str">
        <f t="shared" ca="1" si="10"/>
        <v/>
      </c>
      <c r="AA9" s="90" t="str">
        <f t="shared" ca="1" si="10"/>
        <v/>
      </c>
      <c r="AB9" s="90" t="str">
        <f t="shared" ca="1" si="10"/>
        <v/>
      </c>
      <c r="AC9" s="90" t="str">
        <f t="shared" ca="1" si="10"/>
        <v/>
      </c>
      <c r="AD9" s="90" t="str">
        <f t="shared" ca="1" si="10"/>
        <v/>
      </c>
      <c r="AE9" s="90" t="str">
        <f t="shared" ca="1" si="10"/>
        <v/>
      </c>
      <c r="AF9" s="90" t="str">
        <f t="shared" ca="1" si="10"/>
        <v/>
      </c>
      <c r="AH9" s="84"/>
      <c r="AI9" s="634"/>
      <c r="AJ9" s="229"/>
      <c r="AK9" s="229"/>
      <c r="AL9" s="229"/>
      <c r="AM9" s="229"/>
      <c r="AN9" s="229"/>
      <c r="AO9" s="229"/>
    </row>
    <row r="10" spans="1:63" s="70" customFormat="1" ht="170.1" customHeight="1">
      <c r="A10" s="633"/>
      <c r="B10" s="90" t="str">
        <f t="shared" ref="B10:O10" ca="1" si="11">IF(AND($S$28="M",B3=TODAY(),B3&gt;$G$28+11),IF(AND($U$28="N",B3&gt;$G$28+54),CONCATENATE($B$28,"BR",CHAR(10),"------",CHAR(10),TEXT(($G$28),"dd-mm-yy")),CONCATENATE($B$28,"B",CHAR(10),"------",CHAR(10),TEXT(($G$28),"dd-mm-yy"))),IF(AND($U$28="N",B3=TODAY(),B3&gt;$G$28+54),CONCATENATE($B$28,"R",CHAR(10),"------",CHAR(10),TEXT(($G$28),"dd-mm-yy")),IF(AND(B3=$S$28,B3&gt;$G$28+11),CONCATENATE($B$28,"BC",CHAR(10),"------",CHAR(10),TEXT(($G$28),"dd-mm-yy")),IF(AND(B3=$U$28,B3&gt;$G$28+54),CONCATENATE($B$28,"RC",CHAR(10),"------",CHAR(10),TEXT(($G$28),"dd-mm-yy")),""))))</f>
        <v/>
      </c>
      <c r="C10" s="90" t="str">
        <f t="shared" ca="1" si="11"/>
        <v/>
      </c>
      <c r="D10" s="90" t="str">
        <f t="shared" ca="1" si="11"/>
        <v/>
      </c>
      <c r="E10" s="90" t="str">
        <f t="shared" ca="1" si="11"/>
        <v/>
      </c>
      <c r="F10" s="90" t="str">
        <f t="shared" ca="1" si="11"/>
        <v/>
      </c>
      <c r="G10" s="90" t="str">
        <f t="shared" ca="1" si="11"/>
        <v/>
      </c>
      <c r="H10" s="90" t="str">
        <f t="shared" ca="1" si="11"/>
        <v/>
      </c>
      <c r="I10" s="90" t="str">
        <f t="shared" ca="1" si="11"/>
        <v/>
      </c>
      <c r="J10" s="90" t="str">
        <f t="shared" ca="1" si="11"/>
        <v/>
      </c>
      <c r="K10" s="90" t="str">
        <f t="shared" ca="1" si="11"/>
        <v/>
      </c>
      <c r="L10" s="90" t="str">
        <f t="shared" ca="1" si="11"/>
        <v/>
      </c>
      <c r="M10" s="90" t="str">
        <f t="shared" ca="1" si="11"/>
        <v/>
      </c>
      <c r="N10" s="90" t="str">
        <f t="shared" ca="1" si="11"/>
        <v/>
      </c>
      <c r="O10" s="90" t="str">
        <f t="shared" ca="1" si="11"/>
        <v/>
      </c>
      <c r="P10" s="90" t="str">
        <f ca="1">IF(AND($S$28="M",P3=TODAY(),P3&gt;$G$28+11),IF(AND($U$28="N",P3&gt;$G$28+54),CONCATENATE($B$28,"BR",CHAR(10),"------",CHAR(10),TEXT(($G$28),"dd-mm-yy")),CONCATENATE($B$28,"B",CHAR(10),"------",CHAR(10),TEXT(($G$28),"dd-mm-yy"))),IF(AND($U$28="N",P3=TODAY(),P3&gt;$G$28+54),CONCATENATE($B$28,"R",CHAR(10),"------",CHAR(10),TEXT(($G$28),"dd-mm-yy")),IF(AND(P3=$S$28,P3&gt;$G$28+11),CONCATENATE($B$28,"BC",CHAR(10),"------",CHAR(10),TEXT(($G$28),"dd-mm-yy")),IF(AND(P3=$U$28,P3&gt;$G$28+54),CONCATENATE($B$28,"RC",CHAR(10),"------",CHAR(10),TEXT(($G$28),"dd-mm-yy")),""))))</f>
        <v/>
      </c>
      <c r="Q10" s="90" t="str">
        <f t="shared" ref="Q10:AF10" ca="1" si="12">IF(AND($S$28="M",Q3=TODAY(),Q3&gt;$G$28+11),IF(AND($U$28="N",Q3&gt;$G$28+54),CONCATENATE($B$28,"BR",CHAR(10),"------",CHAR(10),TEXT(($G$28),"dd-mm-yy")),CONCATENATE($B$28,"B",CHAR(10),"------",CHAR(10),TEXT(($G$28),"dd-mm-yy"))),IF(AND($U$28="N",Q3=TODAY(),Q3&gt;$G$28+54),CONCATENATE($B$28,"R",CHAR(10),"------",CHAR(10),TEXT(($G$28),"dd-mm-yy")),IF(AND(Q3=$S$28,Q3&gt;$G$28+11),CONCATENATE($B$28,"BC",CHAR(10),"------",CHAR(10),TEXT(($G$28),"dd-mm-yy")),IF(AND(Q3=$U$28,Q3&gt;$G$28+54),CONCATENATE($B$28,"RC",CHAR(10),"------",CHAR(10),TEXT(($G$28),"dd-mm-yy")),""))))</f>
        <v/>
      </c>
      <c r="R10" s="90" t="str">
        <f t="shared" ca="1" si="12"/>
        <v/>
      </c>
      <c r="S10" s="90" t="str">
        <f t="shared" ca="1" si="12"/>
        <v/>
      </c>
      <c r="T10" s="90" t="str">
        <f t="shared" ca="1" si="12"/>
        <v/>
      </c>
      <c r="U10" s="90" t="str">
        <f t="shared" ca="1" si="12"/>
        <v>BC
------
00-01-00</v>
      </c>
      <c r="V10" s="90" t="str">
        <f t="shared" ca="1" si="12"/>
        <v/>
      </c>
      <c r="W10" s="90" t="str">
        <f t="shared" ca="1" si="12"/>
        <v/>
      </c>
      <c r="X10" s="90" t="str">
        <f t="shared" ca="1" si="12"/>
        <v/>
      </c>
      <c r="Y10" s="90" t="str">
        <f t="shared" ca="1" si="12"/>
        <v/>
      </c>
      <c r="Z10" s="90" t="str">
        <f t="shared" ca="1" si="12"/>
        <v/>
      </c>
      <c r="AA10" s="90" t="str">
        <f t="shared" ca="1" si="12"/>
        <v/>
      </c>
      <c r="AB10" s="90" t="str">
        <f t="shared" ca="1" si="12"/>
        <v/>
      </c>
      <c r="AC10" s="90" t="str">
        <f t="shared" ca="1" si="12"/>
        <v/>
      </c>
      <c r="AD10" s="90" t="str">
        <f t="shared" ca="1" si="12"/>
        <v/>
      </c>
      <c r="AE10" s="90" t="str">
        <f t="shared" ca="1" si="12"/>
        <v/>
      </c>
      <c r="AF10" s="90" t="str">
        <f t="shared" ca="1" si="12"/>
        <v/>
      </c>
      <c r="AH10" s="69"/>
      <c r="AI10" s="634"/>
      <c r="AJ10" s="230"/>
      <c r="AK10" s="230"/>
      <c r="AL10" s="230"/>
      <c r="AM10" s="230"/>
      <c r="AN10" s="230"/>
      <c r="AO10" s="230"/>
    </row>
    <row r="11" spans="1:63" ht="170.1" customHeight="1">
      <c r="A11" s="635" t="s">
        <v>58</v>
      </c>
      <c r="B11" s="91" t="str">
        <f t="shared" ref="B11:AF11" ca="1" si="13">IF(AND($S$34="M",B3=TODAY(),B3&gt;$G$34+7,B3&lt;$G$34+12),CONCATENATE($B$34,"B",CHAR(10),"------",CHAR(10),TEXT(($G$34),"dd-mm-yy")),IF(AND($U$34="N",B3=TODAY(),B3&gt;$G$34+44,B3&lt;$G$34+55),CONCATENATE($B$34,"R",CHAR(10),"------",CHAR(10),TEXT(($G$34),"dd-mm-yy")),IF(AND(B3=$S$34,B3&gt;$G$34+7,B3&lt;$G$34+12),CONCATENATE($B$34,"BC",CHAR(10),"------",CHAR(10),TEXT(($G$34),"dd-mm-yy")),IF(AND(B3=$U$34,B3&gt;$G$34+44,B3&lt;$G$34+55),CONCATENATE($B$34,"RC",CHAR(10),"------",CHAR(10),TEXT(($G$34),"dd-mm-yy")),""))))</f>
        <v/>
      </c>
      <c r="C11" s="91" t="str">
        <f t="shared" ca="1" si="13"/>
        <v/>
      </c>
      <c r="D11" s="91" t="str">
        <f t="shared" ca="1" si="13"/>
        <v/>
      </c>
      <c r="E11" s="91" t="str">
        <f t="shared" ca="1" si="13"/>
        <v/>
      </c>
      <c r="F11" s="91" t="str">
        <f t="shared" ca="1" si="13"/>
        <v/>
      </c>
      <c r="G11" s="91" t="str">
        <f t="shared" ca="1" si="13"/>
        <v/>
      </c>
      <c r="H11" s="91" t="str">
        <f t="shared" ca="1" si="13"/>
        <v/>
      </c>
      <c r="I11" s="91" t="str">
        <f t="shared" ca="1" si="13"/>
        <v/>
      </c>
      <c r="J11" s="91" t="str">
        <f t="shared" ca="1" si="13"/>
        <v/>
      </c>
      <c r="K11" s="91" t="str">
        <f t="shared" ca="1" si="13"/>
        <v/>
      </c>
      <c r="L11" s="91" t="str">
        <f t="shared" ca="1" si="13"/>
        <v/>
      </c>
      <c r="M11" s="91" t="str">
        <f t="shared" ca="1" si="13"/>
        <v/>
      </c>
      <c r="N11" s="91" t="str">
        <f t="shared" ca="1" si="13"/>
        <v/>
      </c>
      <c r="O11" s="91" t="str">
        <f t="shared" ca="1" si="13"/>
        <v/>
      </c>
      <c r="P11" s="91" t="str">
        <f t="shared" ca="1" si="13"/>
        <v/>
      </c>
      <c r="Q11" s="91" t="str">
        <f t="shared" ca="1" si="13"/>
        <v/>
      </c>
      <c r="R11" s="91" t="str">
        <f t="shared" ca="1" si="13"/>
        <v/>
      </c>
      <c r="S11" s="91" t="str">
        <f t="shared" ca="1" si="13"/>
        <v/>
      </c>
      <c r="T11" s="91" t="str">
        <f t="shared" ca="1" si="13"/>
        <v/>
      </c>
      <c r="U11" s="91" t="str">
        <f t="shared" ca="1" si="13"/>
        <v/>
      </c>
      <c r="V11" s="91" t="str">
        <f t="shared" ca="1" si="13"/>
        <v/>
      </c>
      <c r="W11" s="91" t="str">
        <f t="shared" ca="1" si="13"/>
        <v/>
      </c>
      <c r="X11" s="91" t="str">
        <f t="shared" ca="1" si="13"/>
        <v/>
      </c>
      <c r="Y11" s="91" t="str">
        <f t="shared" ca="1" si="13"/>
        <v/>
      </c>
      <c r="Z11" s="91" t="str">
        <f t="shared" ca="1" si="13"/>
        <v/>
      </c>
      <c r="AA11" s="91" t="str">
        <f t="shared" ca="1" si="13"/>
        <v/>
      </c>
      <c r="AB11" s="91" t="str">
        <f t="shared" ca="1" si="13"/>
        <v/>
      </c>
      <c r="AC11" s="91" t="str">
        <f t="shared" ca="1" si="13"/>
        <v/>
      </c>
      <c r="AD11" s="91" t="str">
        <f t="shared" ca="1" si="13"/>
        <v/>
      </c>
      <c r="AE11" s="91" t="str">
        <f t="shared" ca="1" si="13"/>
        <v/>
      </c>
      <c r="AF11" s="91" t="str">
        <f t="shared" ca="1" si="13"/>
        <v/>
      </c>
      <c r="AH11" s="17"/>
      <c r="AI11" s="266"/>
      <c r="AJ11" s="228"/>
      <c r="AK11" s="228"/>
      <c r="AL11" s="228"/>
      <c r="AM11" s="228"/>
      <c r="AN11" s="228"/>
      <c r="AO11" s="228"/>
      <c r="AP11" s="325"/>
      <c r="AR11"/>
    </row>
    <row r="12" spans="1:63" ht="170.1" customHeight="1">
      <c r="A12" s="636"/>
      <c r="B12" s="92" t="str">
        <f t="shared" ref="B12:AF12" ca="1" si="14">IF(AND($S$33="M",B3=TODAY(),B3&gt;$G$33+7,B3&lt;$G$33+12),CONCATENATE($B$33,"B",CHAR(10),"------",CHAR(10),TEXT(($G$33),"dd-mm-yy")),IF(AND($U$33="N",B3=TODAY(),B3&gt;$G$33+44,B3&lt;$G$33+55),CONCATENATE($B$33,"R",CHAR(10),"------",CHAR(10),TEXT(($G$33),"dd-mm-yy")),IF(AND(B3=$S$33,B3&gt;$G$33+7,B3&lt;$G$33+12),CONCATENATE($B$33,"BC",CHAR(10),"------",CHAR(10),TEXT(($G$33),"dd-mm-yy")),IF(AND(B3=$U$33,B3&gt;$G$33+44,B3&lt;$G$33+55),CONCATENATE($B$33,"RC",CHAR(10),"------",CHAR(10),TEXT(($G$33),"dd-mm-yy")),""))))</f>
        <v/>
      </c>
      <c r="C12" s="92" t="str">
        <f t="shared" ca="1" si="14"/>
        <v/>
      </c>
      <c r="D12" s="92" t="str">
        <f t="shared" ca="1" si="14"/>
        <v/>
      </c>
      <c r="E12" s="92" t="str">
        <f t="shared" ca="1" si="14"/>
        <v/>
      </c>
      <c r="F12" s="92" t="str">
        <f t="shared" ca="1" si="14"/>
        <v/>
      </c>
      <c r="G12" s="92" t="str">
        <f t="shared" ca="1" si="14"/>
        <v/>
      </c>
      <c r="H12" s="92" t="str">
        <f t="shared" ca="1" si="14"/>
        <v/>
      </c>
      <c r="I12" s="92" t="str">
        <f t="shared" ca="1" si="14"/>
        <v/>
      </c>
      <c r="J12" s="92" t="str">
        <f t="shared" ca="1" si="14"/>
        <v/>
      </c>
      <c r="K12" s="92" t="str">
        <f t="shared" ca="1" si="14"/>
        <v/>
      </c>
      <c r="L12" s="92" t="str">
        <f t="shared" ca="1" si="14"/>
        <v/>
      </c>
      <c r="M12" s="92" t="str">
        <f t="shared" ca="1" si="14"/>
        <v/>
      </c>
      <c r="N12" s="92" t="str">
        <f t="shared" ca="1" si="14"/>
        <v/>
      </c>
      <c r="O12" s="92" t="str">
        <f t="shared" ca="1" si="14"/>
        <v/>
      </c>
      <c r="P12" s="92" t="str">
        <f t="shared" ca="1" si="14"/>
        <v/>
      </c>
      <c r="Q12" s="92" t="str">
        <f t="shared" ca="1" si="14"/>
        <v/>
      </c>
      <c r="R12" s="92" t="str">
        <f t="shared" ca="1" si="14"/>
        <v/>
      </c>
      <c r="S12" s="92" t="str">
        <f t="shared" ca="1" si="14"/>
        <v/>
      </c>
      <c r="T12" s="92" t="str">
        <f t="shared" ca="1" si="14"/>
        <v/>
      </c>
      <c r="U12" s="92" t="str">
        <f t="shared" ca="1" si="14"/>
        <v/>
      </c>
      <c r="V12" s="92" t="str">
        <f t="shared" ca="1" si="14"/>
        <v/>
      </c>
      <c r="W12" s="92" t="str">
        <f t="shared" ca="1" si="14"/>
        <v/>
      </c>
      <c r="X12" s="92" t="str">
        <f t="shared" ca="1" si="14"/>
        <v/>
      </c>
      <c r="Y12" s="92" t="str">
        <f t="shared" ca="1" si="14"/>
        <v/>
      </c>
      <c r="Z12" s="92" t="str">
        <f t="shared" ca="1" si="14"/>
        <v/>
      </c>
      <c r="AA12" s="92" t="str">
        <f t="shared" ca="1" si="14"/>
        <v/>
      </c>
      <c r="AB12" s="92" t="str">
        <f t="shared" ca="1" si="14"/>
        <v/>
      </c>
      <c r="AC12" s="92" t="str">
        <f t="shared" ca="1" si="14"/>
        <v/>
      </c>
      <c r="AD12" s="92" t="str">
        <f t="shared" ca="1" si="14"/>
        <v/>
      </c>
      <c r="AE12" s="92" t="str">
        <f t="shared" ca="1" si="14"/>
        <v/>
      </c>
      <c r="AF12" s="92" t="str">
        <f t="shared" ca="1" si="14"/>
        <v/>
      </c>
      <c r="AH12" s="17"/>
      <c r="AI12" s="266"/>
      <c r="AJ12" s="228"/>
      <c r="AK12" s="228"/>
      <c r="AL12" s="228"/>
      <c r="AM12" s="228"/>
      <c r="AN12" s="228"/>
      <c r="AO12" s="228"/>
      <c r="AP12" s="325"/>
      <c r="AR12"/>
    </row>
    <row r="13" spans="1:63" ht="170.1" customHeight="1">
      <c r="A13" s="636"/>
      <c r="B13" s="92" t="str">
        <f t="shared" ref="B13:AF13" ca="1" si="15">IF(AND($S$32="M",B3=TODAY(),B3&gt;$G$32+7,B3&lt;$G$32+12),CONCATENATE($B$32,"B",CHAR(10),"------",CHAR(10),TEXT(($G$32),"dd-mm-yy")),IF(AND($U$32="N",B3=TODAY(),B3&gt;$G$32+44,B3&lt;$G$32+55),CONCATENATE($B$32,"R",CHAR(10),"------",CHAR(10),TEXT(($G$32),"dd-mm-yy")),IF(AND(B3=$S$32,B3&gt;$G$32+7,B3&lt;$G$32+12),CONCATENATE($B$32,"BC",CHAR(10),"------",CHAR(10),TEXT(($G$32),"dd-mm-yy")),IF(AND(B3=$U$32,B3&gt;$G$32+44,B3&lt;$G$32+55),CONCATENATE($B$32,"RC",CHAR(10),"------",CHAR(10),TEXT(($G$32),"dd-mm-yy")),""))))</f>
        <v/>
      </c>
      <c r="C13" s="92" t="str">
        <f t="shared" ca="1" si="15"/>
        <v/>
      </c>
      <c r="D13" s="92" t="str">
        <f t="shared" ca="1" si="15"/>
        <v/>
      </c>
      <c r="E13" s="92" t="str">
        <f t="shared" ca="1" si="15"/>
        <v/>
      </c>
      <c r="F13" s="92" t="str">
        <f t="shared" ca="1" si="15"/>
        <v/>
      </c>
      <c r="G13" s="92" t="str">
        <f t="shared" ca="1" si="15"/>
        <v/>
      </c>
      <c r="H13" s="92" t="str">
        <f t="shared" ca="1" si="15"/>
        <v/>
      </c>
      <c r="I13" s="92" t="str">
        <f t="shared" ca="1" si="15"/>
        <v/>
      </c>
      <c r="J13" s="92" t="str">
        <f t="shared" ca="1" si="15"/>
        <v/>
      </c>
      <c r="K13" s="92" t="str">
        <f t="shared" ca="1" si="15"/>
        <v/>
      </c>
      <c r="L13" s="92" t="str">
        <f t="shared" ca="1" si="15"/>
        <v/>
      </c>
      <c r="M13" s="92" t="str">
        <f t="shared" ca="1" si="15"/>
        <v/>
      </c>
      <c r="N13" s="92" t="str">
        <f t="shared" ca="1" si="15"/>
        <v/>
      </c>
      <c r="O13" s="92" t="str">
        <f t="shared" ca="1" si="15"/>
        <v/>
      </c>
      <c r="P13" s="92" t="str">
        <f t="shared" ca="1" si="15"/>
        <v/>
      </c>
      <c r="Q13" s="92" t="str">
        <f t="shared" ca="1" si="15"/>
        <v/>
      </c>
      <c r="R13" s="92" t="str">
        <f t="shared" ca="1" si="15"/>
        <v/>
      </c>
      <c r="S13" s="92" t="str">
        <f t="shared" ca="1" si="15"/>
        <v/>
      </c>
      <c r="T13" s="92" t="str">
        <f t="shared" ca="1" si="15"/>
        <v/>
      </c>
      <c r="U13" s="92" t="str">
        <f t="shared" ca="1" si="15"/>
        <v/>
      </c>
      <c r="V13" s="92" t="str">
        <f t="shared" ca="1" si="15"/>
        <v/>
      </c>
      <c r="W13" s="92" t="str">
        <f t="shared" ca="1" si="15"/>
        <v/>
      </c>
      <c r="X13" s="92" t="str">
        <f t="shared" ca="1" si="15"/>
        <v/>
      </c>
      <c r="Y13" s="92" t="str">
        <f t="shared" ca="1" si="15"/>
        <v/>
      </c>
      <c r="Z13" s="92" t="str">
        <f t="shared" ca="1" si="15"/>
        <v/>
      </c>
      <c r="AA13" s="92" t="str">
        <f t="shared" ca="1" si="15"/>
        <v/>
      </c>
      <c r="AB13" s="92" t="str">
        <f t="shared" ca="1" si="15"/>
        <v/>
      </c>
      <c r="AC13" s="92" t="str">
        <f t="shared" ca="1" si="15"/>
        <v/>
      </c>
      <c r="AD13" s="92" t="str">
        <f t="shared" ca="1" si="15"/>
        <v/>
      </c>
      <c r="AE13" s="92" t="str">
        <f t="shared" ca="1" si="15"/>
        <v/>
      </c>
      <c r="AF13" s="92" t="str">
        <f t="shared" ca="1" si="15"/>
        <v/>
      </c>
      <c r="AH13" s="17"/>
      <c r="AI13" s="266"/>
      <c r="AJ13" s="228"/>
      <c r="AK13" s="228"/>
      <c r="AL13" s="228"/>
      <c r="AM13" s="228"/>
      <c r="AN13" s="228"/>
      <c r="AO13" s="228"/>
      <c r="AP13" s="325"/>
      <c r="AR13"/>
    </row>
    <row r="14" spans="1:63" ht="170.1" customHeight="1">
      <c r="A14" s="636"/>
      <c r="B14" s="92" t="str">
        <f t="shared" ref="B14:O14" ca="1" si="16">IF(AND($S$31="M",B3=TODAY(),B3&gt;$G$31+7,B3&lt;$G$31+12),CONCATENATE($B$31,"B",CHAR(10),"------",CHAR(10),TEXT(($G$31),"dd-mm-yy")),IF(AND($U$31="N",B3=TODAY(),B3&gt;$G$31+44,B3&lt;$G$31+55),CONCATENATE($B$31,"R",CHAR(10),"------",CHAR(10),TEXT(($G$31),"dd-mm-yy")),IF(AND(B3=$S$31,B3&gt;$G$31+7,B3&lt;$G$31+12),CONCATENATE($B$31,"BC",CHAR(10),"------",CHAR(10),TEXT(($G$31),"dd-mm-yy")),IF(AND(B3=$U$31,B3&gt;$G$31+44,B3&lt;$G$31+55),CONCATENATE($B$31,"RC",CHAR(10),"------",CHAR(10),TEXT(($G$31),"dd-mm-yy")),""))))</f>
        <v/>
      </c>
      <c r="C14" s="92" t="str">
        <f t="shared" ca="1" si="16"/>
        <v/>
      </c>
      <c r="D14" s="92" t="str">
        <f t="shared" ca="1" si="16"/>
        <v/>
      </c>
      <c r="E14" s="92" t="str">
        <f t="shared" ca="1" si="16"/>
        <v/>
      </c>
      <c r="F14" s="92" t="str">
        <f t="shared" ca="1" si="16"/>
        <v/>
      </c>
      <c r="G14" s="92" t="str">
        <f t="shared" ca="1" si="16"/>
        <v/>
      </c>
      <c r="H14" s="92" t="str">
        <f t="shared" ca="1" si="16"/>
        <v/>
      </c>
      <c r="I14" s="92" t="str">
        <f t="shared" ca="1" si="16"/>
        <v/>
      </c>
      <c r="J14" s="92" t="str">
        <f t="shared" ca="1" si="16"/>
        <v/>
      </c>
      <c r="K14" s="92" t="str">
        <f t="shared" ca="1" si="16"/>
        <v/>
      </c>
      <c r="L14" s="92" t="str">
        <f t="shared" ca="1" si="16"/>
        <v/>
      </c>
      <c r="M14" s="92" t="str">
        <f t="shared" ca="1" si="16"/>
        <v/>
      </c>
      <c r="N14" s="92" t="str">
        <f t="shared" ca="1" si="16"/>
        <v/>
      </c>
      <c r="O14" s="92" t="str">
        <f t="shared" ca="1" si="16"/>
        <v/>
      </c>
      <c r="P14" s="92" t="str">
        <f ca="1">IF(AND($S$31="M",P3=TODAY(),P3&gt;$G$31+7,P3&lt;$G$31+12),CONCATENATE($B$31,"B",CHAR(10),"------",CHAR(10),TEXT(($G$31),"dd-mm-yy")),IF(AND($U$31="N",P3=TODAY(),P3&gt;$G$31+44,P3&lt;$G$31+55),CONCATENATE($B$31,"R",CHAR(10),"------",CHAR(10),TEXT(($G$31),"dd-mm-yy")),IF(AND(P3=$S$31,P3&gt;$G$31+7,P3&lt;$G$31+12),CONCATENATE($B$31,"BC",CHAR(10),"------",CHAR(10),TEXT(($G$31),"dd-mm-yy")),IF(AND(P3=$U$31,P3&gt;$G$31+44,P3&lt;$G$31+55),CONCATENATE($B$31,"RC",CHAR(10),"------",CHAR(10),TEXT(($G$31),"dd-mm-yy")),""))))</f>
        <v/>
      </c>
      <c r="Q14" s="92" t="str">
        <f t="shared" ref="Q14:AF14" ca="1" si="17">IF(AND($S$31="M",Q3=TODAY(),Q3&gt;$G$31+7,Q3&lt;$G$31+12),CONCATENATE($B$31,"B",CHAR(10),"------",CHAR(10),TEXT(($G$31),"dd-mm-yy")),IF(AND($U$31="N",Q3=TODAY(),Q3&gt;$G$31+44,Q3&lt;$G$31+55),CONCATENATE($B$31,"R",CHAR(10),"------",CHAR(10),TEXT(($G$31),"dd-mm-yy")),IF(AND(Q3=$S$31,Q3&gt;$G$31+7,Q3&lt;$G$31+12),CONCATENATE($B$31,"BC",CHAR(10),"------",CHAR(10),TEXT(($G$31),"dd-mm-yy")),IF(AND(Q3=$U$31,Q3&gt;$G$31+44,Q3&lt;$G$31+55),CONCATENATE($B$31,"RC",CHAR(10),"------",CHAR(10),TEXT(($G$31),"dd-mm-yy")),""))))</f>
        <v/>
      </c>
      <c r="R14" s="92" t="str">
        <f t="shared" ca="1" si="17"/>
        <v/>
      </c>
      <c r="S14" s="92" t="str">
        <f t="shared" ca="1" si="17"/>
        <v/>
      </c>
      <c r="T14" s="92" t="str">
        <f t="shared" ca="1" si="17"/>
        <v/>
      </c>
      <c r="U14" s="92" t="str">
        <f t="shared" ca="1" si="17"/>
        <v/>
      </c>
      <c r="V14" s="92" t="str">
        <f t="shared" ca="1" si="17"/>
        <v/>
      </c>
      <c r="W14" s="92" t="str">
        <f t="shared" ca="1" si="17"/>
        <v/>
      </c>
      <c r="X14" s="92" t="str">
        <f t="shared" ca="1" si="17"/>
        <v/>
      </c>
      <c r="Y14" s="92" t="str">
        <f t="shared" ca="1" si="17"/>
        <v/>
      </c>
      <c r="Z14" s="92" t="str">
        <f t="shared" ca="1" si="17"/>
        <v/>
      </c>
      <c r="AA14" s="92" t="str">
        <f t="shared" ca="1" si="17"/>
        <v/>
      </c>
      <c r="AB14" s="92" t="str">
        <f t="shared" ca="1" si="17"/>
        <v/>
      </c>
      <c r="AC14" s="92" t="str">
        <f t="shared" ca="1" si="17"/>
        <v/>
      </c>
      <c r="AD14" s="92" t="str">
        <f t="shared" ca="1" si="17"/>
        <v/>
      </c>
      <c r="AE14" s="92" t="str">
        <f t="shared" ca="1" si="17"/>
        <v/>
      </c>
      <c r="AF14" s="92" t="str">
        <f t="shared" ca="1" si="17"/>
        <v/>
      </c>
      <c r="AH14" s="17"/>
      <c r="AI14" s="266"/>
      <c r="AJ14" s="228"/>
      <c r="AK14" s="228"/>
      <c r="AL14" s="228"/>
      <c r="AM14" s="228"/>
      <c r="AN14" s="228"/>
      <c r="AO14" s="228"/>
      <c r="AP14" s="325"/>
      <c r="AR14"/>
    </row>
    <row r="15" spans="1:63" ht="170.1" customHeight="1">
      <c r="A15" s="636"/>
      <c r="B15" s="92" t="str">
        <f t="shared" ref="B15:O15" ca="1" si="18">IF(AND($S$30="M",B3=TODAY(),B3&gt;$G$30+7,B3&lt;$G$30+12),CONCATENATE($B$30,"B",CHAR(10),"------",CHAR(10),TEXT(($G$30),"dd-mm-yy")),IF(AND($U$30="N",B3=TODAY(),B3&gt;$G$30+44,B3&lt;$G$30+55),CONCATENATE($B$30,"R",CHAR(10),"------",CHAR(10),TEXT(($G$30),"dd-mm-yy")),IF(AND(B3=$S$30,B3&gt;$G$30+7,B3&lt;$G$30+12),CONCATENATE($B$30,"BC",CHAR(10),"------",CHAR(10),TEXT(($G$30),"dd-mm-yy")),IF(AND(B3=$U$30,B3&gt;$G$30+44,B3&lt;$G$30+55),CONCATENATE($B$30,"RC",CHAR(10),"------",CHAR(10),TEXT(($G$30),"dd-mm-yy")),""))))</f>
        <v/>
      </c>
      <c r="C15" s="92" t="str">
        <f t="shared" ca="1" si="18"/>
        <v/>
      </c>
      <c r="D15" s="92" t="str">
        <f t="shared" ca="1" si="18"/>
        <v/>
      </c>
      <c r="E15" s="92" t="str">
        <f t="shared" ca="1" si="18"/>
        <v/>
      </c>
      <c r="F15" s="92" t="str">
        <f t="shared" ca="1" si="18"/>
        <v/>
      </c>
      <c r="G15" s="92" t="str">
        <f t="shared" ca="1" si="18"/>
        <v/>
      </c>
      <c r="H15" s="92" t="str">
        <f t="shared" ca="1" si="18"/>
        <v/>
      </c>
      <c r="I15" s="92" t="str">
        <f t="shared" ca="1" si="18"/>
        <v/>
      </c>
      <c r="J15" s="92" t="str">
        <f t="shared" ca="1" si="18"/>
        <v/>
      </c>
      <c r="K15" s="92" t="str">
        <f t="shared" ca="1" si="18"/>
        <v/>
      </c>
      <c r="L15" s="92" t="str">
        <f t="shared" ca="1" si="18"/>
        <v/>
      </c>
      <c r="M15" s="92" t="str">
        <f t="shared" ca="1" si="18"/>
        <v/>
      </c>
      <c r="N15" s="92" t="str">
        <f t="shared" ca="1" si="18"/>
        <v/>
      </c>
      <c r="O15" s="92" t="str">
        <f t="shared" ca="1" si="18"/>
        <v/>
      </c>
      <c r="P15" s="92" t="str">
        <f ca="1">IF(AND($S$30="M",P3=TODAY(),P3&gt;$G$30+7,P3&lt;$G$30+12),CONCATENATE($B$30,"B",CHAR(10),"------",CHAR(10),TEXT(($G$30),"dd-mm-yy")),IF(AND($U$30="N",P3=TODAY(),P3&gt;$G$30+44,P3&lt;$G$30+55),CONCATENATE($B$30,"R",CHAR(10),"------",CHAR(10),TEXT(($G$30),"dd-mm-yy")),IF(AND(P3=$S$30,P3&gt;$G$30+7,P3&lt;$G$30+12),CONCATENATE($B$30,"BC",CHAR(10),"------",CHAR(10),TEXT(($G$30),"dd-mm-yy")),IF(AND(P3=$U$30,P3&gt;$G$30+44,P3&lt;$G$30+55),CONCATENATE($B$30,"RC",CHAR(10),"------",CHAR(10),TEXT(($G$30),"dd-mm-yy")),""))))</f>
        <v/>
      </c>
      <c r="Q15" s="92" t="str">
        <f t="shared" ref="Q15:AF15" ca="1" si="19">IF(AND($S$30="M",Q3=TODAY(),Q3&gt;$G$30+7,Q3&lt;$G$30+12),CONCATENATE($B$30,"B",CHAR(10),"------",CHAR(10),TEXT(($G$30),"dd-mm-yy")),IF(AND($U$30="N",Q3=TODAY(),Q3&gt;$G$30+44,Q3&lt;$G$30+55),CONCATENATE($B$30,"R",CHAR(10),"------",CHAR(10),TEXT(($G$30),"dd-mm-yy")),IF(AND(Q3=$S$30,Q3&gt;$G$30+7,Q3&lt;$G$30+12),CONCATENATE($B$30,"BC",CHAR(10),"------",CHAR(10),TEXT(($G$30),"dd-mm-yy")),IF(AND(Q3=$U$30,Q3&gt;$G$30+44,Q3&lt;$G$30+55),CONCATENATE($B$30,"RC",CHAR(10),"------",CHAR(10),TEXT(($G$30),"dd-mm-yy")),""))))</f>
        <v/>
      </c>
      <c r="R15" s="92" t="str">
        <f t="shared" ca="1" si="19"/>
        <v/>
      </c>
      <c r="S15" s="92" t="str">
        <f t="shared" ca="1" si="19"/>
        <v/>
      </c>
      <c r="T15" s="92" t="str">
        <f t="shared" ca="1" si="19"/>
        <v/>
      </c>
      <c r="U15" s="92" t="str">
        <f t="shared" ca="1" si="19"/>
        <v/>
      </c>
      <c r="V15" s="92" t="str">
        <f t="shared" ca="1" si="19"/>
        <v/>
      </c>
      <c r="W15" s="92" t="str">
        <f t="shared" ca="1" si="19"/>
        <v/>
      </c>
      <c r="X15" s="92" t="str">
        <f t="shared" ca="1" si="19"/>
        <v/>
      </c>
      <c r="Y15" s="92" t="str">
        <f t="shared" ca="1" si="19"/>
        <v/>
      </c>
      <c r="Z15" s="92" t="str">
        <f t="shared" ca="1" si="19"/>
        <v/>
      </c>
      <c r="AA15" s="92" t="str">
        <f t="shared" ca="1" si="19"/>
        <v/>
      </c>
      <c r="AB15" s="92" t="str">
        <f t="shared" ca="1" si="19"/>
        <v/>
      </c>
      <c r="AC15" s="92" t="str">
        <f t="shared" ca="1" si="19"/>
        <v/>
      </c>
      <c r="AD15" s="92" t="str">
        <f t="shared" ca="1" si="19"/>
        <v/>
      </c>
      <c r="AE15" s="92" t="str">
        <f t="shared" ca="1" si="19"/>
        <v/>
      </c>
      <c r="AF15" s="92" t="str">
        <f t="shared" ca="1" si="19"/>
        <v/>
      </c>
      <c r="AH15" s="17"/>
      <c r="AI15" s="266"/>
      <c r="AJ15" s="228"/>
      <c r="AK15" s="228"/>
      <c r="AL15" s="228"/>
      <c r="AM15" s="228"/>
      <c r="AN15" s="228"/>
      <c r="AO15" s="228"/>
      <c r="AP15" s="325"/>
      <c r="AR15"/>
    </row>
    <row r="16" spans="1:63" s="73" customFormat="1" ht="170.1" customHeight="1">
      <c r="A16" s="636"/>
      <c r="B16" s="107" t="str">
        <f t="shared" ref="B16:O16" ca="1" si="20">IF(AND($S$29="M",B3=TODAY(),B3&gt;$G$29+7,B3&lt;$G$29+12),CONCATENATE($B$29,"B",CHAR(10),"------",CHAR(10),TEXT(($G$29),"dd-mm-yy")),IF(AND($U$29="N",B3=TODAY(),B3&gt;$G$29+44,B3&lt;$G$29+55),CONCATENATE($B$29,"R",CHAR(10),"------",CHAR(10),TEXT(($G$29),"dd-mm-yy")),IF(AND(B3=$S$29,B3&gt;$G$29+7,B3&lt;$G$29+12),CONCATENATE($B$29,"BC",CHAR(10),"------",CHAR(10),TEXT(($G$29),"dd-mm-yy")),IF(AND(B3=$U$29,B3&gt;$G$29+44,B3&lt;$G$29+55),CONCATENATE($B$29,"RC",CHAR(10),"------",CHAR(10),TEXT(($G$29),"dd-mm-yy")),""))))</f>
        <v/>
      </c>
      <c r="C16" s="107" t="str">
        <f t="shared" ca="1" si="20"/>
        <v/>
      </c>
      <c r="D16" s="107" t="str">
        <f t="shared" ca="1" si="20"/>
        <v/>
      </c>
      <c r="E16" s="107" t="str">
        <f t="shared" ca="1" si="20"/>
        <v/>
      </c>
      <c r="F16" s="107" t="str">
        <f t="shared" ca="1" si="20"/>
        <v/>
      </c>
      <c r="G16" s="107" t="str">
        <f t="shared" ca="1" si="20"/>
        <v/>
      </c>
      <c r="H16" s="107" t="str">
        <f t="shared" ca="1" si="20"/>
        <v/>
      </c>
      <c r="I16" s="107" t="str">
        <f t="shared" ca="1" si="20"/>
        <v/>
      </c>
      <c r="J16" s="107" t="str">
        <f t="shared" ca="1" si="20"/>
        <v/>
      </c>
      <c r="K16" s="107" t="str">
        <f t="shared" ca="1" si="20"/>
        <v/>
      </c>
      <c r="L16" s="107" t="str">
        <f t="shared" ca="1" si="20"/>
        <v/>
      </c>
      <c r="M16" s="107" t="str">
        <f t="shared" ca="1" si="20"/>
        <v/>
      </c>
      <c r="N16" s="107" t="str">
        <f t="shared" ca="1" si="20"/>
        <v/>
      </c>
      <c r="O16" s="107" t="str">
        <f t="shared" ca="1" si="20"/>
        <v/>
      </c>
      <c r="P16" s="107" t="str">
        <f ca="1">IF(AND($S$29="M",P3=TODAY(),P3&gt;$G$29+7,P3&lt;$G$29+12),CONCATENATE($B$29,"B",CHAR(10),"------",CHAR(10),TEXT(($G$29),"dd-mm-yy")),IF(AND($U$29="N",P3=TODAY(),P3&gt;$G$29+44,P3&lt;$G$29+55),CONCATENATE($B$29,"R",CHAR(10),"------",CHAR(10),TEXT(($G$29),"dd-mm-yy")),IF(AND(P3=$S$29,P3&gt;$G$29+7,P3&lt;$G$29+12),CONCATENATE($B$29,"BC",CHAR(10),"------",CHAR(10),TEXT(($G$29),"dd-mm-yy")),IF(AND(P3=$U$29,P3&gt;$G$29+44,P3&lt;$G$29+55),CONCATENATE($B$29,"RC",CHAR(10),"------",CHAR(10),TEXT(($G$29),"dd-mm-yy")),""))))</f>
        <v/>
      </c>
      <c r="Q16" s="107" t="str">
        <f t="shared" ref="Q16:AF16" ca="1" si="21">IF(AND($S$29="M",Q3=TODAY(),Q3&gt;$G$29+7,Q3&lt;$G$29+12),CONCATENATE($B$29,"B",CHAR(10),"------",CHAR(10),TEXT(($G$29),"dd-mm-yy")),IF(AND($U$29="N",Q3=TODAY(),Q3&gt;$G$29+44,Q3&lt;$G$29+55),CONCATENATE($B$29,"R",CHAR(10),"------",CHAR(10),TEXT(($G$29),"dd-mm-yy")),IF(AND(Q3=$S$29,Q3&gt;$G$29+7,Q3&lt;$G$29+12),CONCATENATE($B$29,"BC",CHAR(10),"------",CHAR(10),TEXT(($G$29),"dd-mm-yy")),IF(AND(Q3=$U$29,Q3&gt;$G$29+44,Q3&lt;$G$29+55),CONCATENATE($B$29,"RC",CHAR(10),"------",CHAR(10),TEXT(($G$29),"dd-mm-yy")),""))))</f>
        <v/>
      </c>
      <c r="R16" s="107" t="str">
        <f t="shared" ca="1" si="21"/>
        <v/>
      </c>
      <c r="S16" s="107" t="str">
        <f t="shared" ca="1" si="21"/>
        <v/>
      </c>
      <c r="T16" s="107" t="str">
        <f t="shared" ca="1" si="21"/>
        <v/>
      </c>
      <c r="U16" s="107" t="str">
        <f t="shared" ca="1" si="21"/>
        <v/>
      </c>
      <c r="V16" s="107" t="str">
        <f t="shared" ca="1" si="21"/>
        <v/>
      </c>
      <c r="W16" s="107" t="str">
        <f t="shared" ca="1" si="21"/>
        <v/>
      </c>
      <c r="X16" s="107" t="str">
        <f t="shared" ca="1" si="21"/>
        <v/>
      </c>
      <c r="Y16" s="107" t="str">
        <f t="shared" ca="1" si="21"/>
        <v/>
      </c>
      <c r="Z16" s="107" t="str">
        <f t="shared" ca="1" si="21"/>
        <v/>
      </c>
      <c r="AA16" s="107" t="str">
        <f t="shared" ca="1" si="21"/>
        <v/>
      </c>
      <c r="AB16" s="107" t="str">
        <f t="shared" ca="1" si="21"/>
        <v/>
      </c>
      <c r="AC16" s="107" t="str">
        <f t="shared" ca="1" si="21"/>
        <v/>
      </c>
      <c r="AD16" s="107" t="str">
        <f t="shared" ca="1" si="21"/>
        <v/>
      </c>
      <c r="AE16" s="107" t="str">
        <f t="shared" ca="1" si="21"/>
        <v/>
      </c>
      <c r="AF16" s="107" t="str">
        <f t="shared" ca="1" si="21"/>
        <v/>
      </c>
      <c r="AH16" s="72"/>
      <c r="AI16" s="266"/>
      <c r="AJ16" s="231"/>
      <c r="AK16" s="231"/>
      <c r="AL16" s="231"/>
      <c r="AM16" s="231"/>
      <c r="AN16" s="231"/>
      <c r="AO16" s="231"/>
    </row>
    <row r="17" spans="1:46" s="70" customFormat="1" ht="170.1" customHeight="1">
      <c r="A17" s="637"/>
      <c r="B17" s="92" t="str">
        <f t="shared" ref="B17:O17" ca="1" si="22">IF(AND($S$28="M",B3=TODAY(),B3&gt;$G$28+7,B3&lt;$G$28+12),CONCATENATE($B$28,"B",CHAR(10),"------",CHAR(10),TEXT(($G$28),"dd-mm-yy")),IF(AND($U$28="N",B3=TODAY(),B3&gt;$G$28+44,B3&lt;$G$28+55),CONCATENATE($B$28,"R",CHAR(10),"------",CHAR(10),TEXT(($G$28),"dd-mm-yy")),IF(AND(B3=$S$28,B3&gt;$G$28+7,B3&lt;$G$28+12),CONCATENATE($B$28,"BC",CHAR(10),"------",CHAR(10),TEXT(($G$28),"dd-mm-yy")),IF(AND(B3=$U$28,B3&gt;$G$28+44,B3&lt;$G$28+55),CONCATENATE($B$28,"RC",CHAR(10),"------",CHAR(10),TEXT(($G$28),"dd-mm-yy")),""))))</f>
        <v/>
      </c>
      <c r="C17" s="92" t="str">
        <f t="shared" ca="1" si="22"/>
        <v/>
      </c>
      <c r="D17" s="92" t="str">
        <f t="shared" ca="1" si="22"/>
        <v/>
      </c>
      <c r="E17" s="92" t="str">
        <f t="shared" ca="1" si="22"/>
        <v/>
      </c>
      <c r="F17" s="92" t="str">
        <f t="shared" ca="1" si="22"/>
        <v/>
      </c>
      <c r="G17" s="92" t="str">
        <f t="shared" ca="1" si="22"/>
        <v/>
      </c>
      <c r="H17" s="92" t="str">
        <f t="shared" ca="1" si="22"/>
        <v/>
      </c>
      <c r="I17" s="92" t="str">
        <f t="shared" ca="1" si="22"/>
        <v/>
      </c>
      <c r="J17" s="92" t="str">
        <f t="shared" ca="1" si="22"/>
        <v/>
      </c>
      <c r="K17" s="92" t="str">
        <f t="shared" ca="1" si="22"/>
        <v/>
      </c>
      <c r="L17" s="92" t="str">
        <f t="shared" ca="1" si="22"/>
        <v/>
      </c>
      <c r="M17" s="92" t="str">
        <f t="shared" ca="1" si="22"/>
        <v/>
      </c>
      <c r="N17" s="92" t="str">
        <f t="shared" ca="1" si="22"/>
        <v/>
      </c>
      <c r="O17" s="92" t="str">
        <f t="shared" ca="1" si="22"/>
        <v/>
      </c>
      <c r="P17" s="92" t="str">
        <f ca="1">IF(AND($S$28="M",P3=TODAY(),P3&gt;$G$28+7,P3&lt;$G$28+12),CONCATENATE($B$28,"B",CHAR(10),"------",CHAR(10),TEXT(($G$28),"dd-mm-yy")),IF(AND($U$28="N",P3=TODAY(),P3&gt;$G$28+44,P3&lt;$G$28+55),CONCATENATE($B$28,"R",CHAR(10),"------",CHAR(10),TEXT(($G$28),"dd-mm-yy")),IF(AND(P3=$S$28,P3&gt;$G$28+7,P3&lt;$G$28+12),CONCATENATE($B$28,"BC",CHAR(10),"------",CHAR(10),TEXT(($G$28),"dd-mm-yy")),IF(AND(P3=$U$28,P3&gt;$G$28+44,P3&lt;$G$28+55),CONCATENATE($B$28,"RC",CHAR(10),"------",CHAR(10),TEXT(($G$28),"dd-mm-yy")),""))))</f>
        <v/>
      </c>
      <c r="Q17" s="92" t="str">
        <f t="shared" ref="Q17:AF17" ca="1" si="23">IF(AND($S$28="M",Q3=TODAY(),Q3&gt;$G$28+7,Q3&lt;$G$28+12),CONCATENATE($B$28,"B",CHAR(10),"------",CHAR(10),TEXT(($G$28),"dd-mm-yy")),IF(AND($U$28="N",Q3=TODAY(),Q3&gt;$G$28+44,Q3&lt;$G$28+55),CONCATENATE($B$28,"R",CHAR(10),"------",CHAR(10),TEXT(($G$28),"dd-mm-yy")),IF(AND(Q3=$S$28,Q3&gt;$G$28+7,Q3&lt;$G$28+12),CONCATENATE($B$28,"BC",CHAR(10),"------",CHAR(10),TEXT(($G$28),"dd-mm-yy")),IF(AND(Q3=$U$28,Q3&gt;$G$28+44,Q3&lt;$G$28+55),CONCATENATE($B$28,"RC",CHAR(10),"------",CHAR(10),TEXT(($G$28),"dd-mm-yy")),""))))</f>
        <v/>
      </c>
      <c r="R17" s="92" t="str">
        <f t="shared" ca="1" si="23"/>
        <v/>
      </c>
      <c r="S17" s="92" t="str">
        <f t="shared" ca="1" si="23"/>
        <v/>
      </c>
      <c r="T17" s="92" t="str">
        <f t="shared" ca="1" si="23"/>
        <v/>
      </c>
      <c r="U17" s="92" t="str">
        <f t="shared" ca="1" si="23"/>
        <v/>
      </c>
      <c r="V17" s="92" t="str">
        <f t="shared" ca="1" si="23"/>
        <v/>
      </c>
      <c r="W17" s="92" t="str">
        <f t="shared" ca="1" si="23"/>
        <v/>
      </c>
      <c r="X17" s="92" t="str">
        <f t="shared" ca="1" si="23"/>
        <v/>
      </c>
      <c r="Y17" s="92" t="str">
        <f t="shared" ca="1" si="23"/>
        <v/>
      </c>
      <c r="Z17" s="92" t="str">
        <f t="shared" ca="1" si="23"/>
        <v/>
      </c>
      <c r="AA17" s="92" t="str">
        <f t="shared" ca="1" si="23"/>
        <v/>
      </c>
      <c r="AB17" s="92" t="str">
        <f t="shared" ca="1" si="23"/>
        <v/>
      </c>
      <c r="AC17" s="92" t="str">
        <f t="shared" ca="1" si="23"/>
        <v/>
      </c>
      <c r="AD17" s="92" t="str">
        <f t="shared" ca="1" si="23"/>
        <v/>
      </c>
      <c r="AE17" s="92" t="str">
        <f t="shared" ca="1" si="23"/>
        <v/>
      </c>
      <c r="AF17" s="92" t="str">
        <f t="shared" ca="1" si="23"/>
        <v/>
      </c>
      <c r="AH17" s="69"/>
      <c r="AI17" s="266"/>
      <c r="AJ17" s="230"/>
      <c r="AK17" s="230"/>
      <c r="AL17" s="230"/>
      <c r="AM17" s="230"/>
      <c r="AN17" s="230"/>
      <c r="AO17" s="230"/>
    </row>
    <row r="18" spans="1:46" ht="170.1" customHeight="1">
      <c r="A18" s="638" t="s">
        <v>131</v>
      </c>
      <c r="B18" s="93" t="str">
        <f t="shared" ref="B18:O18" ca="1" si="24">IF(B3=$G$34,CONCATENATE($B$34,"W",CHAR(10),"------",CHAR(10),TEXT(($G$34),"dd-mm-yy")),IF(AND($S$34="M",B3&gt;$G$34,B3=$G$34+7,B3&gt;TODAY()-1),CONCATENATE($B$34,"B",CHAR(10),"------",CHAR(10),TEXT(($G$34),"dd-mm-yy")),IF(AND($U$34="N",B3&gt;$G$34,B3=$G$34+44,B3&gt;TODAY()-1),CONCATENATE($B$34,"R",CHAR(10),"------",CHAR(10),TEXT(($G$34),"dd-mm-yy")),IF(AND(B3=$S$34,B3&gt;$G$34,B3&lt;$G$34+8),CONCATENATE($B$34,"BC",CHAR(10),"------",CHAR(10),TEXT(($G$34),"dd-mm-yy")),IF(AND(B3=$U$34,B3&gt;$G$34,B3&lt;$G$34+45),CONCATENATE($B$34,"RC",CHAR(10),"------",CHAR(10),TEXT(($G$34),"dd-mm-yy")),"")))))</f>
        <v/>
      </c>
      <c r="C18" s="93" t="str">
        <f t="shared" ca="1" si="24"/>
        <v/>
      </c>
      <c r="D18" s="93" t="str">
        <f t="shared" ca="1" si="24"/>
        <v/>
      </c>
      <c r="E18" s="93" t="str">
        <f t="shared" ca="1" si="24"/>
        <v/>
      </c>
      <c r="F18" s="93" t="str">
        <f t="shared" ca="1" si="24"/>
        <v/>
      </c>
      <c r="G18" s="93" t="str">
        <f t="shared" ca="1" si="24"/>
        <v/>
      </c>
      <c r="H18" s="93" t="str">
        <f t="shared" ca="1" si="24"/>
        <v/>
      </c>
      <c r="I18" s="93" t="str">
        <f t="shared" ca="1" si="24"/>
        <v/>
      </c>
      <c r="J18" s="93" t="str">
        <f t="shared" ca="1" si="24"/>
        <v/>
      </c>
      <c r="K18" s="93" t="str">
        <f t="shared" ca="1" si="24"/>
        <v/>
      </c>
      <c r="L18" s="93" t="str">
        <f t="shared" ca="1" si="24"/>
        <v/>
      </c>
      <c r="M18" s="93" t="str">
        <f t="shared" ca="1" si="24"/>
        <v/>
      </c>
      <c r="N18" s="93" t="str">
        <f t="shared" ca="1" si="24"/>
        <v/>
      </c>
      <c r="O18" s="93" t="str">
        <f t="shared" ca="1" si="24"/>
        <v/>
      </c>
      <c r="P18" s="93" t="str">
        <f ca="1">IF(P3=$G$34,CONCATENATE($B$34,"W",CHAR(10),"------",CHAR(10),TEXT(($G$34),"dd-mm-yy")),IF(AND($S$34="M",P3&gt;$G$34,P3=$G$34+7,P3&gt;TODAY()-1),CONCATENATE($B$34,"B",CHAR(10),"------",CHAR(10),TEXT(($G$34),"dd-mm-yy")),IF(AND($U$34="N",P3&gt;$G$34,P3=$G$34+44,P3&gt;TODAY()-1),CONCATENATE($B$34,"R",CHAR(10),"------",CHAR(10),TEXT(($G$34),"dd-mm-yy")),IF(AND(P3=$S$34,P3&gt;$G$34,P3&lt;$G$34+8),CONCATENATE($B$34,"BC",CHAR(10),"------",CHAR(10),TEXT(($G$34),"dd-mm-yy")),IF(AND(P3=$U$34,P3&gt;$G$34,P3&lt;$G$34+45),CONCATENATE($B$34,"RC",CHAR(10),"------",CHAR(10),TEXT(($G$34),"dd-mm-yy")),"")))))</f>
        <v/>
      </c>
      <c r="Q18" s="93" t="str">
        <f t="shared" ref="Q18:AF18" ca="1" si="25">IF(Q3=$G$34,CONCATENATE($B$34,"W",CHAR(10),"------",CHAR(10),TEXT(($G$34),"dd-mm-yy")),IF(AND($S$34="M",Q3&gt;$G$34,Q3=$G$34+7,Q3&gt;TODAY()-1),CONCATENATE($B$34,"B",CHAR(10),"------",CHAR(10),TEXT(($G$34),"dd-mm-yy")),IF(AND($U$34="N",Q3&gt;$G$34,Q3=$G$34+44,Q3&gt;TODAY()-1),CONCATENATE($B$34,"R",CHAR(10),"------",CHAR(10),TEXT(($G$34),"dd-mm-yy")),IF(AND(Q3=$S$34,Q3&gt;$G$34,Q3&lt;$G$34+8),CONCATENATE($B$34,"BC",CHAR(10),"------",CHAR(10),TEXT(($G$34),"dd-mm-yy")),IF(AND(Q3=$U$34,Q3&gt;$G$34,Q3&lt;$G$34+45),CONCATENATE($B$34,"RC",CHAR(10),"------",CHAR(10),TEXT(($G$34),"dd-mm-yy")),"")))))</f>
        <v/>
      </c>
      <c r="R18" s="93" t="str">
        <f t="shared" ca="1" si="25"/>
        <v/>
      </c>
      <c r="S18" s="93" t="str">
        <f t="shared" ca="1" si="25"/>
        <v/>
      </c>
      <c r="T18" s="93" t="str">
        <f t="shared" ca="1" si="25"/>
        <v/>
      </c>
      <c r="U18" s="93" t="str">
        <f t="shared" ca="1" si="25"/>
        <v/>
      </c>
      <c r="V18" s="93" t="str">
        <f t="shared" ca="1" si="25"/>
        <v/>
      </c>
      <c r="W18" s="93" t="str">
        <f t="shared" ca="1" si="25"/>
        <v/>
      </c>
      <c r="X18" s="93" t="str">
        <f t="shared" ca="1" si="25"/>
        <v/>
      </c>
      <c r="Y18" s="93" t="str">
        <f t="shared" ca="1" si="25"/>
        <v/>
      </c>
      <c r="Z18" s="93" t="str">
        <f t="shared" ca="1" si="25"/>
        <v/>
      </c>
      <c r="AA18" s="93" t="str">
        <f t="shared" ca="1" si="25"/>
        <v/>
      </c>
      <c r="AB18" s="93" t="str">
        <f t="shared" ca="1" si="25"/>
        <v/>
      </c>
      <c r="AC18" s="93" t="str">
        <f t="shared" ca="1" si="25"/>
        <v/>
      </c>
      <c r="AD18" s="93" t="str">
        <f t="shared" ca="1" si="25"/>
        <v/>
      </c>
      <c r="AE18" s="93" t="str">
        <f t="shared" ca="1" si="25"/>
        <v/>
      </c>
      <c r="AF18" s="93" t="str">
        <f t="shared" ca="1" si="25"/>
        <v/>
      </c>
      <c r="AH18" s="17"/>
      <c r="AI18" s="266"/>
      <c r="AJ18" s="228"/>
      <c r="AK18" s="228"/>
      <c r="AL18" s="228"/>
      <c r="AM18" s="228"/>
      <c r="AN18" s="228"/>
      <c r="AO18" s="228"/>
      <c r="AP18" s="325"/>
      <c r="AR18"/>
    </row>
    <row r="19" spans="1:46" ht="170.1" customHeight="1">
      <c r="A19" s="638"/>
      <c r="B19" s="94" t="str">
        <f t="shared" ref="B19:AF19" ca="1" si="26">IF(B3=$G$33,CONCATENATE($B$33,"W",CHAR(10),"------",CHAR(10),TEXT(($G$33),"dd-mm-yy")),IF(AND($S$33="M",B3&gt;$G$33,B3=$G$33+7,B3&gt;TODAY()-1),CONCATENATE($B$33,"B",CHAR(10),"------",CHAR(10),TEXT(($G$33),"dd-mm-yy")),IF(AND($U$33="N",B3&gt;$G$33,B3=$G$33+44,B3&gt;TODAY()-1),CONCATENATE($B$33,"R",CHAR(10),"------",CHAR(10),TEXT(($G$33),"dd-mm-yy")),IF(AND(B3=$S$33,B3&gt;$G$33,B3&lt;$G$33+8),CONCATENATE($B$33,"BC",CHAR(10),"------",CHAR(10),TEXT(($G$33),"dd-mm-yy")),IF(AND(B3=$U$33,B3&gt;$G$33,B3&lt;$G$33+45),CONCATENATE($B$33,"RC",CHAR(10),"------",CHAR(10),TEXT(($G$33),"dd-mm-yy")),"")))))</f>
        <v/>
      </c>
      <c r="C19" s="94" t="str">
        <f t="shared" ca="1" si="26"/>
        <v/>
      </c>
      <c r="D19" s="94" t="str">
        <f t="shared" ca="1" si="26"/>
        <v/>
      </c>
      <c r="E19" s="94" t="str">
        <f t="shared" ca="1" si="26"/>
        <v/>
      </c>
      <c r="F19" s="94" t="str">
        <f t="shared" ca="1" si="26"/>
        <v/>
      </c>
      <c r="G19" s="94" t="str">
        <f t="shared" ca="1" si="26"/>
        <v/>
      </c>
      <c r="H19" s="94" t="str">
        <f t="shared" ca="1" si="26"/>
        <v/>
      </c>
      <c r="I19" s="94" t="str">
        <f t="shared" ca="1" si="26"/>
        <v/>
      </c>
      <c r="J19" s="94" t="str">
        <f t="shared" ca="1" si="26"/>
        <v/>
      </c>
      <c r="K19" s="94" t="str">
        <f t="shared" ca="1" si="26"/>
        <v/>
      </c>
      <c r="L19" s="94" t="str">
        <f t="shared" ca="1" si="26"/>
        <v/>
      </c>
      <c r="M19" s="94" t="str">
        <f t="shared" ca="1" si="26"/>
        <v/>
      </c>
      <c r="N19" s="94" t="str">
        <f t="shared" ca="1" si="26"/>
        <v/>
      </c>
      <c r="O19" s="94" t="str">
        <f t="shared" ca="1" si="26"/>
        <v/>
      </c>
      <c r="P19" s="94" t="str">
        <f t="shared" ca="1" si="26"/>
        <v/>
      </c>
      <c r="Q19" s="94" t="str">
        <f t="shared" ca="1" si="26"/>
        <v/>
      </c>
      <c r="R19" s="94" t="str">
        <f t="shared" ca="1" si="26"/>
        <v/>
      </c>
      <c r="S19" s="94" t="str">
        <f t="shared" ca="1" si="26"/>
        <v/>
      </c>
      <c r="T19" s="94" t="str">
        <f t="shared" ca="1" si="26"/>
        <v/>
      </c>
      <c r="U19" s="94" t="str">
        <f t="shared" ca="1" si="26"/>
        <v/>
      </c>
      <c r="V19" s="94" t="str">
        <f t="shared" ca="1" si="26"/>
        <v/>
      </c>
      <c r="W19" s="94" t="str">
        <f t="shared" ca="1" si="26"/>
        <v/>
      </c>
      <c r="X19" s="94" t="str">
        <f t="shared" ca="1" si="26"/>
        <v/>
      </c>
      <c r="Y19" s="94" t="str">
        <f t="shared" ca="1" si="26"/>
        <v/>
      </c>
      <c r="Z19" s="94" t="str">
        <f t="shared" ca="1" si="26"/>
        <v/>
      </c>
      <c r="AA19" s="94" t="str">
        <f t="shared" ca="1" si="26"/>
        <v/>
      </c>
      <c r="AB19" s="94" t="str">
        <f t="shared" ca="1" si="26"/>
        <v/>
      </c>
      <c r="AC19" s="94" t="str">
        <f t="shared" ca="1" si="26"/>
        <v/>
      </c>
      <c r="AD19" s="94" t="str">
        <f t="shared" ca="1" si="26"/>
        <v/>
      </c>
      <c r="AE19" s="94" t="str">
        <f t="shared" ca="1" si="26"/>
        <v/>
      </c>
      <c r="AF19" s="94" t="str">
        <f t="shared" ca="1" si="26"/>
        <v/>
      </c>
      <c r="AH19" s="17"/>
      <c r="AI19" s="267"/>
      <c r="AJ19" s="228"/>
      <c r="AK19" s="228"/>
      <c r="AL19" s="228"/>
      <c r="AM19" s="228"/>
      <c r="AN19" s="228"/>
      <c r="AO19" s="228"/>
      <c r="AP19" s="325"/>
      <c r="AR19"/>
    </row>
    <row r="20" spans="1:46" ht="170.1" customHeight="1">
      <c r="A20" s="638"/>
      <c r="B20" s="94" t="str">
        <f t="shared" ref="B20:AF20" ca="1" si="27">IF(B3=$G$32,CONCATENATE($B$32,"W",CHAR(10),"------",CHAR(10),TEXT(($G$32),"dd-mm-yy")),IF(AND($S$32="M",B3&gt;$G$32,B3=$G$32+7,B3&gt;TODAY()-1),CONCATENATE($B$32,"B",CHAR(10),"------",CHAR(10),TEXT(($G$32),"dd-mm-yy")),IF(AND($U$32="N",B3&gt;$G$32,B3=$G$32+44,B3&gt;TODAY()-1),CONCATENATE($B$32,"R",CHAR(10),"------",CHAR(10),TEXT(($G$32),"dd-mm-yy")),IF(AND(B3=$S$32,B3&gt;$G$32,B3&lt;$G$32+8),CONCATENATE($B$32,"BC",CHAR(10),"------",CHAR(10),TEXT(($G$32),"dd-mm-yy")),IF(AND(B3=$U$32,B3&gt;$G$32,B3&lt;$G$32+45),CONCATENATE($B$32,"RC",CHAR(10),"------",CHAR(10),TEXT(($G$32),"dd-mm-yy")),"")))))</f>
        <v/>
      </c>
      <c r="C20" s="94" t="str">
        <f t="shared" ca="1" si="27"/>
        <v/>
      </c>
      <c r="D20" s="94" t="str">
        <f t="shared" ca="1" si="27"/>
        <v/>
      </c>
      <c r="E20" s="94" t="str">
        <f t="shared" ca="1" si="27"/>
        <v/>
      </c>
      <c r="F20" s="94" t="str">
        <f t="shared" ca="1" si="27"/>
        <v/>
      </c>
      <c r="G20" s="94" t="str">
        <f t="shared" ca="1" si="27"/>
        <v/>
      </c>
      <c r="H20" s="94" t="str">
        <f t="shared" ca="1" si="27"/>
        <v/>
      </c>
      <c r="I20" s="94" t="str">
        <f t="shared" ca="1" si="27"/>
        <v/>
      </c>
      <c r="J20" s="94" t="str">
        <f t="shared" ca="1" si="27"/>
        <v/>
      </c>
      <c r="K20" s="94" t="str">
        <f t="shared" ca="1" si="27"/>
        <v/>
      </c>
      <c r="L20" s="94" t="str">
        <f t="shared" ca="1" si="27"/>
        <v/>
      </c>
      <c r="M20" s="94" t="str">
        <f t="shared" ca="1" si="27"/>
        <v/>
      </c>
      <c r="N20" s="94" t="str">
        <f t="shared" ca="1" si="27"/>
        <v/>
      </c>
      <c r="O20" s="94" t="str">
        <f t="shared" ca="1" si="27"/>
        <v/>
      </c>
      <c r="P20" s="94" t="str">
        <f t="shared" ca="1" si="27"/>
        <v/>
      </c>
      <c r="Q20" s="94" t="str">
        <f t="shared" ca="1" si="27"/>
        <v/>
      </c>
      <c r="R20" s="94" t="str">
        <f t="shared" ca="1" si="27"/>
        <v/>
      </c>
      <c r="S20" s="94" t="str">
        <f t="shared" ca="1" si="27"/>
        <v/>
      </c>
      <c r="T20" s="94" t="str">
        <f t="shared" ca="1" si="27"/>
        <v/>
      </c>
      <c r="U20" s="94" t="str">
        <f t="shared" ca="1" si="27"/>
        <v/>
      </c>
      <c r="V20" s="94" t="str">
        <f t="shared" ca="1" si="27"/>
        <v/>
      </c>
      <c r="W20" s="94" t="str">
        <f t="shared" ca="1" si="27"/>
        <v/>
      </c>
      <c r="X20" s="94" t="str">
        <f t="shared" ca="1" si="27"/>
        <v/>
      </c>
      <c r="Y20" s="94" t="str">
        <f t="shared" ca="1" si="27"/>
        <v/>
      </c>
      <c r="Z20" s="94" t="str">
        <f t="shared" ca="1" si="27"/>
        <v/>
      </c>
      <c r="AA20" s="94" t="str">
        <f t="shared" ca="1" si="27"/>
        <v/>
      </c>
      <c r="AB20" s="94" t="str">
        <f t="shared" ca="1" si="27"/>
        <v/>
      </c>
      <c r="AC20" s="94" t="str">
        <f t="shared" ca="1" si="27"/>
        <v/>
      </c>
      <c r="AD20" s="94" t="str">
        <f t="shared" ca="1" si="27"/>
        <v/>
      </c>
      <c r="AE20" s="94" t="str">
        <f t="shared" ca="1" si="27"/>
        <v/>
      </c>
      <c r="AF20" s="94" t="str">
        <f t="shared" ca="1" si="27"/>
        <v/>
      </c>
      <c r="AH20" s="17"/>
      <c r="AI20" s="267"/>
      <c r="AJ20" s="228"/>
      <c r="AK20" s="228"/>
      <c r="AL20" s="228"/>
      <c r="AM20" s="228"/>
      <c r="AN20" s="228"/>
      <c r="AO20" s="228"/>
      <c r="AP20" s="325"/>
      <c r="AR20"/>
    </row>
    <row r="21" spans="1:46" ht="170.1" customHeight="1">
      <c r="A21" s="638"/>
      <c r="B21" s="94" t="str">
        <f t="shared" ref="B21:O21" ca="1" si="28">IF(B3=$G$31,CONCATENATE($B$31,"W",CHAR(10),"------",CHAR(10),TEXT(($G$31),"dd-mm-yy")),IF(AND($S$31="M",B3&gt;$G$31,B3=$G$31+7,B3&gt;TODAY()-1),CONCATENATE($B$31,"B",CHAR(10),"------",CHAR(10),TEXT(($G$31),"dd-mm-yy")),IF(AND($U$31="N",B3&gt;$G$31,B3=$G$31+44,B3&gt;TODAY()-1),CONCATENATE($B$31,"R",CHAR(10),"------",CHAR(10),TEXT(($G$31),"dd-mm-yy")),IF(AND(B3=$S$31,B3&gt;$G$31,B3&lt;$G$31+8),CONCATENATE($B$31,"BC",CHAR(10),"------",CHAR(10),TEXT(($G$31),"dd-mm-yy")),IF(AND(B3=$U$31,B3&gt;$G$31,B3&lt;$G$31+45),CONCATENATE($B$31,"RC",CHAR(10),"------",CHAR(10),TEXT(($G$31),"dd-mm-yy")),"")))))</f>
        <v/>
      </c>
      <c r="C21" s="94" t="str">
        <f t="shared" ca="1" si="28"/>
        <v/>
      </c>
      <c r="D21" s="94" t="str">
        <f t="shared" ca="1" si="28"/>
        <v/>
      </c>
      <c r="E21" s="94" t="str">
        <f t="shared" ca="1" si="28"/>
        <v/>
      </c>
      <c r="F21" s="94" t="str">
        <f t="shared" ca="1" si="28"/>
        <v/>
      </c>
      <c r="G21" s="94" t="str">
        <f t="shared" ca="1" si="28"/>
        <v/>
      </c>
      <c r="H21" s="94" t="str">
        <f t="shared" ca="1" si="28"/>
        <v/>
      </c>
      <c r="I21" s="94" t="str">
        <f t="shared" ca="1" si="28"/>
        <v/>
      </c>
      <c r="J21" s="94" t="str">
        <f t="shared" ca="1" si="28"/>
        <v/>
      </c>
      <c r="K21" s="94" t="str">
        <f t="shared" ca="1" si="28"/>
        <v/>
      </c>
      <c r="L21" s="94" t="str">
        <f t="shared" ca="1" si="28"/>
        <v/>
      </c>
      <c r="M21" s="94" t="str">
        <f t="shared" ca="1" si="28"/>
        <v/>
      </c>
      <c r="N21" s="94" t="str">
        <f t="shared" ca="1" si="28"/>
        <v/>
      </c>
      <c r="O21" s="94" t="str">
        <f t="shared" ca="1" si="28"/>
        <v/>
      </c>
      <c r="P21" s="94" t="str">
        <f ca="1">IF(P3=$G$31,CONCATENATE($B$31,"W",CHAR(10),"------",CHAR(10),TEXT(($G$31),"dd-mm-yy")),IF(AND($S$31="M",P3&gt;$G$31,P3=$G$31+7,P3&gt;TODAY()-1),CONCATENATE($B$31,"B",CHAR(10),"------",CHAR(10),TEXT(($G$31),"dd-mm-yy")),IF(AND($U$31="N",P3&gt;$G$31,P3=$G$31+44,P3&gt;TODAY()-1),CONCATENATE($B$31,"R",CHAR(10),"------",CHAR(10),TEXT(($G$31),"dd-mm-yy")),IF(AND(P3=$S$31,P3&gt;$G$31,P3&lt;$G$31+8),CONCATENATE($B$31,"BC",CHAR(10),"------",CHAR(10),TEXT(($G$31),"dd-mm-yy")),IF(AND(P3=$U$31,P3&gt;$G$31,P3&lt;$G$31+45),CONCATENATE($B$31,"RC",CHAR(10),"------",CHAR(10),TEXT(($G$31),"dd-mm-yy")),"")))))</f>
        <v/>
      </c>
      <c r="Q21" s="94" t="str">
        <f t="shared" ref="Q21:AF21" ca="1" si="29">IF(Q3=$G$31,CONCATENATE($B$31,"W",CHAR(10),"------",CHAR(10),TEXT(($G$31),"dd-mm-yy")),IF(AND($S$31="M",Q3&gt;$G$31,Q3=$G$31+7,Q3&gt;TODAY()-1),CONCATENATE($B$31,"B",CHAR(10),"------",CHAR(10),TEXT(($G$31),"dd-mm-yy")),IF(AND($U$31="N",Q3&gt;$G$31,Q3=$G$31+44,Q3&gt;TODAY()-1),CONCATENATE($B$31,"R",CHAR(10),"------",CHAR(10),TEXT(($G$31),"dd-mm-yy")),IF(AND(Q3=$S$31,Q3&gt;$G$31,Q3&lt;$G$31+8),CONCATENATE($B$31,"BC",CHAR(10),"------",CHAR(10),TEXT(($G$31),"dd-mm-yy")),IF(AND(Q3=$U$31,Q3&gt;$G$31,Q3&lt;$G$31+45),CONCATENATE($B$31,"RC",CHAR(10),"------",CHAR(10),TEXT(($G$31),"dd-mm-yy")),"")))))</f>
        <v/>
      </c>
      <c r="R21" s="94" t="str">
        <f t="shared" ca="1" si="29"/>
        <v/>
      </c>
      <c r="S21" s="94" t="str">
        <f t="shared" ca="1" si="29"/>
        <v/>
      </c>
      <c r="T21" s="94" t="str">
        <f t="shared" ca="1" si="29"/>
        <v/>
      </c>
      <c r="U21" s="94" t="str">
        <f t="shared" ca="1" si="29"/>
        <v/>
      </c>
      <c r="V21" s="94" t="str">
        <f t="shared" ca="1" si="29"/>
        <v/>
      </c>
      <c r="W21" s="94" t="str">
        <f t="shared" ca="1" si="29"/>
        <v/>
      </c>
      <c r="X21" s="94" t="str">
        <f t="shared" ca="1" si="29"/>
        <v/>
      </c>
      <c r="Y21" s="94" t="str">
        <f t="shared" ca="1" si="29"/>
        <v/>
      </c>
      <c r="Z21" s="94" t="str">
        <f t="shared" ca="1" si="29"/>
        <v/>
      </c>
      <c r="AA21" s="94" t="str">
        <f t="shared" ca="1" si="29"/>
        <v/>
      </c>
      <c r="AB21" s="94" t="str">
        <f t="shared" ca="1" si="29"/>
        <v/>
      </c>
      <c r="AC21" s="94" t="str">
        <f t="shared" ca="1" si="29"/>
        <v/>
      </c>
      <c r="AD21" s="94" t="str">
        <f t="shared" ca="1" si="29"/>
        <v/>
      </c>
      <c r="AE21" s="94" t="str">
        <f t="shared" ca="1" si="29"/>
        <v/>
      </c>
      <c r="AF21" s="94" t="str">
        <f t="shared" ca="1" si="29"/>
        <v/>
      </c>
      <c r="AH21"/>
      <c r="AI21" s="267"/>
      <c r="AJ21" s="228"/>
      <c r="AK21" s="228"/>
      <c r="AL21" s="228"/>
      <c r="AM21" s="228"/>
      <c r="AN21" s="228"/>
      <c r="AO21" s="228"/>
      <c r="AP21" s="325"/>
      <c r="AR21"/>
    </row>
    <row r="22" spans="1:46" ht="170.1" customHeight="1">
      <c r="A22" s="638"/>
      <c r="B22" s="94" t="str">
        <f t="shared" ref="B22:O22" ca="1" si="30">IF(B3=$G$30,CONCATENATE($B$30,"W",CHAR(10),"------",CHAR(10),TEXT(($G$30),"dd-mm-yy")),IF(AND($S$30="M",B3&gt;$G$30,B3=$G$30+7,B3&gt;TODAY()-1),CONCATENATE($B$30,"B",CHAR(10),"------",CHAR(10),TEXT(($G$30),"dd-mm-yy")),IF(AND($U$30="N",B3&gt;$G$30,B3=$G$30+44,B3&gt;TODAY()-1),CONCATENATE($B$30,"R",CHAR(10),"------",CHAR(10),TEXT(($G$30),"dd-mm-yy")),IF(AND(B3=$S$30,B3&gt;$G$30,B3&lt;$G$30+8),CONCATENATE($B$30,"BC",CHAR(10),"------",CHAR(10),TEXT(($G$30),"dd-mm-yy")),IF(AND(B3=$U$30,B3&gt;$G$30,B3&lt;$G$30+45),CONCATENATE($B$30,"RC",CHAR(10),"------",CHAR(10),TEXT(($G$30),"dd-mm-yy")),"")))))</f>
        <v/>
      </c>
      <c r="C22" s="94" t="str">
        <f t="shared" ca="1" si="30"/>
        <v/>
      </c>
      <c r="D22" s="94" t="str">
        <f t="shared" ca="1" si="30"/>
        <v/>
      </c>
      <c r="E22" s="94" t="str">
        <f t="shared" ca="1" si="30"/>
        <v/>
      </c>
      <c r="F22" s="94" t="str">
        <f t="shared" ca="1" si="30"/>
        <v/>
      </c>
      <c r="G22" s="94" t="str">
        <f t="shared" ca="1" si="30"/>
        <v/>
      </c>
      <c r="H22" s="94" t="str">
        <f t="shared" ca="1" si="30"/>
        <v/>
      </c>
      <c r="I22" s="94" t="str">
        <f t="shared" ca="1" si="30"/>
        <v/>
      </c>
      <c r="J22" s="94" t="str">
        <f t="shared" ca="1" si="30"/>
        <v/>
      </c>
      <c r="K22" s="94" t="str">
        <f t="shared" ca="1" si="30"/>
        <v/>
      </c>
      <c r="L22" s="94" t="str">
        <f t="shared" ca="1" si="30"/>
        <v/>
      </c>
      <c r="M22" s="94" t="str">
        <f t="shared" ca="1" si="30"/>
        <v/>
      </c>
      <c r="N22" s="94" t="str">
        <f t="shared" ca="1" si="30"/>
        <v/>
      </c>
      <c r="O22" s="94" t="str">
        <f t="shared" ca="1" si="30"/>
        <v/>
      </c>
      <c r="P22" s="94" t="str">
        <f ca="1">IF(P3=$G$30,CONCATENATE($B$30,"W",CHAR(10),"------",CHAR(10),TEXT(($G$30),"dd-mm-yy")),IF(AND($S$30="M",P3&gt;$G$30,P3=$G$30+7,P3&gt;TODAY()-1),CONCATENATE($B$30,"B",CHAR(10),"------",CHAR(10),TEXT(($G$30),"dd-mm-yy")),IF(AND($U$30="N",P3&gt;$G$30,P3=$G$30+44,P3&gt;TODAY()-1),CONCATENATE($B$30,"R",CHAR(10),"------",CHAR(10),TEXT(($G$30),"dd-mm-yy")),IF(AND(P3=$S$30,P3&gt;$G$30,P3&lt;$G$30+8),CONCATENATE($B$30,"BC",CHAR(10),"------",CHAR(10),TEXT(($G$30),"dd-mm-yy")),IF(AND(P3=$U$30,P3&gt;$G$30,P3&lt;$G$30+45),CONCATENATE($B$30,"RC",CHAR(10),"------",CHAR(10),TEXT(($G$30),"dd-mm-yy")),"")))))</f>
        <v/>
      </c>
      <c r="Q22" s="94" t="str">
        <f t="shared" ref="Q22:AF22" ca="1" si="31">IF(Q3=$G$30,CONCATENATE($B$30,"W",CHAR(10),"------",CHAR(10),TEXT(($G$30),"dd-mm-yy")),IF(AND($S$30="M",Q3&gt;$G$30,Q3=$G$30+7,Q3&gt;TODAY()-1),CONCATENATE($B$30,"B",CHAR(10),"------",CHAR(10),TEXT(($G$30),"dd-mm-yy")),IF(AND($U$30="N",Q3&gt;$G$30,Q3=$G$30+44,Q3&gt;TODAY()-1),CONCATENATE($B$30,"R",CHAR(10),"------",CHAR(10),TEXT(($G$30),"dd-mm-yy")),IF(AND(Q3=$S$30,Q3&gt;$G$30,Q3&lt;$G$30+8),CONCATENATE($B$30,"BC",CHAR(10),"------",CHAR(10),TEXT(($G$30),"dd-mm-yy")),IF(AND(Q3=$U$30,Q3&gt;$G$30,Q3&lt;$G$30+45),CONCATENATE($B$30,"RC",CHAR(10),"------",CHAR(10),TEXT(($G$30),"dd-mm-yy")),"")))))</f>
        <v/>
      </c>
      <c r="R22" s="94" t="str">
        <f t="shared" ca="1" si="31"/>
        <v/>
      </c>
      <c r="S22" s="94" t="str">
        <f t="shared" ca="1" si="31"/>
        <v/>
      </c>
      <c r="T22" s="94" t="str">
        <f t="shared" ca="1" si="31"/>
        <v/>
      </c>
      <c r="U22" s="94" t="str">
        <f t="shared" ca="1" si="31"/>
        <v/>
      </c>
      <c r="V22" s="94" t="str">
        <f t="shared" ca="1" si="31"/>
        <v/>
      </c>
      <c r="W22" s="94" t="str">
        <f t="shared" ca="1" si="31"/>
        <v/>
      </c>
      <c r="X22" s="94" t="str">
        <f t="shared" ca="1" si="31"/>
        <v/>
      </c>
      <c r="Y22" s="94" t="str">
        <f t="shared" ca="1" si="31"/>
        <v/>
      </c>
      <c r="Z22" s="94" t="str">
        <f t="shared" ca="1" si="31"/>
        <v/>
      </c>
      <c r="AA22" s="94" t="str">
        <f t="shared" ca="1" si="31"/>
        <v/>
      </c>
      <c r="AB22" s="94" t="str">
        <f t="shared" ca="1" si="31"/>
        <v/>
      </c>
      <c r="AC22" s="94" t="str">
        <f t="shared" ca="1" si="31"/>
        <v/>
      </c>
      <c r="AD22" s="94" t="str">
        <f t="shared" ca="1" si="31"/>
        <v/>
      </c>
      <c r="AE22" s="94" t="str">
        <f t="shared" ca="1" si="31"/>
        <v/>
      </c>
      <c r="AF22" s="94" t="str">
        <f t="shared" ca="1" si="31"/>
        <v/>
      </c>
      <c r="AH22" s="17"/>
      <c r="AI22" s="267"/>
      <c r="AJ22" s="228"/>
      <c r="AK22" s="228"/>
      <c r="AL22" s="228"/>
      <c r="AM22" s="228"/>
      <c r="AN22" s="228"/>
      <c r="AO22" s="228"/>
      <c r="AP22" s="325"/>
      <c r="AR22"/>
    </row>
    <row r="23" spans="1:46" s="75" customFormat="1" ht="170.1" customHeight="1">
      <c r="A23" s="638"/>
      <c r="B23" s="94" t="str">
        <f t="shared" ref="B23:O23" ca="1" si="32">IF(B3=$G$29,CONCATENATE($B$29,"W",CHAR(10),"------",CHAR(10),TEXT(($G$29),"dd-mm-yy")),IF(AND($S$29="M",B3&gt;$G$29,B3=$G$29+7,B3&gt;TODAY()-1),CONCATENATE($B$29,"B",CHAR(10),"------",CHAR(10),TEXT(($G$29),"dd-mm-yy")),IF(AND($U$29="N",B3&gt;$G$29,B3=$G$29+44,B3&gt;TODAY()-1),CONCATENATE($B$29,"R",CHAR(10),"------",CHAR(10),TEXT(($G$29),"dd-mm-yy")),IF(AND(B3=$S$29,B3&gt;$G$29,B3&lt;$G$29+8),CONCATENATE($B$29,"BC",CHAR(10),"------",CHAR(10),TEXT(($G$29),"dd-mm-yy")),IF(AND(B3=$U$29,B3&gt;$G$29,B3&lt;$G$29+45),CONCATENATE($B$29,"RC",CHAR(10),"------",CHAR(10),TEXT(($G$29),"dd-mm-yy")),"")))))</f>
        <v/>
      </c>
      <c r="C23" s="94" t="str">
        <f t="shared" ca="1" si="32"/>
        <v/>
      </c>
      <c r="D23" s="94" t="str">
        <f t="shared" ca="1" si="32"/>
        <v/>
      </c>
      <c r="E23" s="94" t="str">
        <f t="shared" ca="1" si="32"/>
        <v/>
      </c>
      <c r="F23" s="94" t="str">
        <f t="shared" ca="1" si="32"/>
        <v/>
      </c>
      <c r="G23" s="94" t="str">
        <f t="shared" ca="1" si="32"/>
        <v/>
      </c>
      <c r="H23" s="94" t="str">
        <f t="shared" ca="1" si="32"/>
        <v/>
      </c>
      <c r="I23" s="94" t="str">
        <f t="shared" ca="1" si="32"/>
        <v/>
      </c>
      <c r="J23" s="94" t="str">
        <f t="shared" ca="1" si="32"/>
        <v/>
      </c>
      <c r="K23" s="94" t="str">
        <f t="shared" ca="1" si="32"/>
        <v/>
      </c>
      <c r="L23" s="94" t="str">
        <f t="shared" ca="1" si="32"/>
        <v/>
      </c>
      <c r="M23" s="94" t="str">
        <f t="shared" ca="1" si="32"/>
        <v/>
      </c>
      <c r="N23" s="94" t="str">
        <f t="shared" ca="1" si="32"/>
        <v/>
      </c>
      <c r="O23" s="94" t="str">
        <f t="shared" ca="1" si="32"/>
        <v/>
      </c>
      <c r="P23" s="94" t="str">
        <f ca="1">IF(P3=$G$29,CONCATENATE($B$29,"W",CHAR(10),"------",CHAR(10),TEXT(($G$29),"dd-mm-yy")),IF(AND($S$29="M",P3&gt;$G$29,P3=$G$29+7,P3&gt;TODAY()-1),CONCATENATE($B$29,"B",CHAR(10),"------",CHAR(10),TEXT(($G$29),"dd-mm-yy")),IF(AND($U$29="N",P3&gt;$G$29,P3=$G$29+44,P3&gt;TODAY()-1),CONCATENATE($B$29,"R",CHAR(10),"------",CHAR(10),TEXT(($G$29),"dd-mm-yy")),IF(AND(P3=$S$29,P3&gt;$G$29,P3&lt;$G$29+8),CONCATENATE($B$29,"BC",CHAR(10),"------",CHAR(10),TEXT(($G$29),"dd-mm-yy")),IF(AND(P3=$U$29,P3&gt;$G$29,P3&lt;$G$29+45),CONCATENATE($B$29,"RC",CHAR(10),"------",CHAR(10),TEXT(($G$29),"dd-mm-yy")),"")))))</f>
        <v/>
      </c>
      <c r="Q23" s="94" t="str">
        <f t="shared" ref="Q23:AE23" ca="1" si="33">IF(Q3=$G$29,CONCATENATE($B$29,"W",CHAR(10),"------",CHAR(10),TEXT(($G$29),"dd-mm-yy")),IF(AND($S$29="M",Q3&gt;$G$29,Q3=$G$29+7,Q3&gt;TODAY()-1),CONCATENATE($B$29,"B",CHAR(10),"------",CHAR(10),TEXT(($G$29),"dd-mm-yy")),IF(AND($U$29="N",Q3&gt;$G$29,Q3=$G$29+44,Q3&gt;TODAY()-1),CONCATENATE($B$29,"R",CHAR(10),"------",CHAR(10),TEXT(($G$29),"dd-mm-yy")),IF(AND(Q3=$S$29,Q3&gt;$G$29,Q3&lt;$G$29+8),CONCATENATE($B$29,"BC",CHAR(10),"------",CHAR(10),TEXT(($G$29),"dd-mm-yy")),IF(AND(Q3=$U$29,Q3&gt;$G$29,Q3&lt;$G$29+45),CONCATENATE($B$29,"RC",CHAR(10),"------",CHAR(10),TEXT(($G$29),"dd-mm-yy")),"")))))</f>
        <v/>
      </c>
      <c r="R23" s="94" t="str">
        <f t="shared" ca="1" si="33"/>
        <v/>
      </c>
      <c r="S23" s="94" t="str">
        <f t="shared" ca="1" si="33"/>
        <v/>
      </c>
      <c r="T23" s="94" t="str">
        <f t="shared" ca="1" si="33"/>
        <v/>
      </c>
      <c r="U23" s="94" t="str">
        <f t="shared" ca="1" si="33"/>
        <v/>
      </c>
      <c r="V23" s="94" t="str">
        <f t="shared" ca="1" si="33"/>
        <v/>
      </c>
      <c r="W23" s="94" t="str">
        <f t="shared" ca="1" si="33"/>
        <v/>
      </c>
      <c r="X23" s="94" t="str">
        <f t="shared" ca="1" si="33"/>
        <v/>
      </c>
      <c r="Y23" s="94" t="str">
        <f t="shared" ca="1" si="33"/>
        <v/>
      </c>
      <c r="Z23" s="94" t="str">
        <f t="shared" ca="1" si="33"/>
        <v/>
      </c>
      <c r="AA23" s="94" t="str">
        <f t="shared" ca="1" si="33"/>
        <v/>
      </c>
      <c r="AB23" s="94" t="str">
        <f t="shared" ca="1" si="33"/>
        <v/>
      </c>
      <c r="AC23" s="94" t="str">
        <f t="shared" ca="1" si="33"/>
        <v/>
      </c>
      <c r="AD23" s="94" t="str">
        <f t="shared" ca="1" si="33"/>
        <v/>
      </c>
      <c r="AE23" s="94" t="str">
        <f t="shared" ca="1" si="33"/>
        <v/>
      </c>
      <c r="AF23" s="94"/>
      <c r="AH23" s="74"/>
      <c r="AI23" s="267"/>
      <c r="AJ23" s="232"/>
      <c r="AK23" s="232"/>
      <c r="AL23" s="232"/>
      <c r="AM23" s="232"/>
      <c r="AN23" s="232"/>
      <c r="AO23" s="232"/>
      <c r="AP23" s="73"/>
    </row>
    <row r="24" spans="1:46" s="87" customFormat="1" ht="170.1" customHeight="1">
      <c r="A24" s="638"/>
      <c r="B24" s="94" t="str">
        <f ca="1">IF(B3=$G$28,CONCATENATE($B$28,"W",CHAR(10),"------",CHAR(10),TEXT(($G$28),"dd-mm-yy")),IF(AND($S$28="M",B3&gt;$G$28,B3=$G$28+7,B3&gt;TODAY()-1),CONCATENATE($B$28,"B",CHAR(10),"------",CHAR(10),TEXT(($G$28),"dd-mm-yy")),IF(AND($U$28="N",B3&gt;$G$28,B3=$G$28+44,B3&gt;TODAY()-1),CONCATENATE($B$28,"R",CHAR(10),"------",CHAR(10),TEXT(($G$28),"dd-mm-yy")),IF(AND(B3=$S$28,B3&gt;$G$28,B3&lt;$G$28+8),CONCATENATE($B$28,"BC",CHAR(10),"------",CHAR(10),TEXT(($G$28),"dd-mm-yy")),IF(AND(B3=$U$28,B3&gt;$G$28,B3&lt;$G$28+45),CONCATENATE($B$28,"RC",CHAR(10),"------",CHAR(10),TEXT(($G$28),"dd-mm-yy")),"")))))</f>
        <v/>
      </c>
      <c r="C24" s="94" t="str">
        <f t="shared" ref="C24:O24" ca="1" si="34">IF(C3=$G$28,CONCATENATE($B$28,"W",CHAR(10),"------",CHAR(10),TEXT(($G$28),"dd-mm-yy")),IF(AND($S$28="M",C3&gt;$G$28,C3=$G$28+7,C3&gt;TODAY()-1),CONCATENATE($B$28,"B",CHAR(10),"------",CHAR(10),TEXT(($G$28),"dd-mm-yy")),IF(AND($U$28="N",C3&gt;$G$28,C3=$G$28+44,C3&gt;TODAY()-1),CONCATENATE($B$28,"R",CHAR(10),"------",CHAR(10),TEXT(($G$28),"dd-mm-yy")),IF(AND(C3=$S$28,C3&gt;$G$28,C3&lt;$G$28+8),CONCATENATE($B$28,"BC",CHAR(10),"------",CHAR(10),TEXT(($G$28),"dd-mm-yy")),IF(AND(C3=$U$28,C3&gt;$G$28,C3&lt;$G$28+45),CONCATENATE($B$28,"RC",CHAR(10),"------",CHAR(10),TEXT(($G$28),"dd-mm-yy")),"")))))</f>
        <v/>
      </c>
      <c r="D24" s="94" t="str">
        <f t="shared" ca="1" si="34"/>
        <v/>
      </c>
      <c r="E24" s="94" t="str">
        <f t="shared" ca="1" si="34"/>
        <v/>
      </c>
      <c r="F24" s="94" t="str">
        <f t="shared" ca="1" si="34"/>
        <v/>
      </c>
      <c r="G24" s="94" t="str">
        <f ca="1">IF(G3=$G$28,CONCATENATE($B$28,"W",CHAR(10),"------",CHAR(10),TEXT(($G$28),"dd-mm-yy")),IF(AND($S$28="M",G3&gt;$G$28,G3=$G$28+7,G3&gt;TODAY()-1),CONCATENATE($B$28,"B",CHAR(10),"------",CHAR(10),TEXT(($G$28),"dd-mm-yy")),IF(AND($U$28="N",G3&gt;$G$28,G3=$G$28+44,G3&gt;TODAY()-1),CONCATENATE($B$28,"R",CHAR(10),"------",CHAR(10),TEXT(($G$28),"dd-mm-yy")),IF(AND(G3=$S$28,G3&gt;$G$28,G3&lt;$G$28+8),CONCATENATE($B$28,"BC",CHAR(10),"------",CHAR(10),TEXT(($G$28),"dd-mm-yy")),IF(AND(G3=$U$28,G3&gt;$G$28,G3&lt;$G$28+45),CONCATENATE($B$28,"RC",CHAR(10),"------",CHAR(10),TEXT(($G$28),"dd-mm-yy")),"")))))</f>
        <v/>
      </c>
      <c r="H24" s="94" t="str">
        <f t="shared" ca="1" si="34"/>
        <v/>
      </c>
      <c r="I24" s="193" t="str">
        <f t="shared" ca="1" si="34"/>
        <v/>
      </c>
      <c r="J24" s="94" t="str">
        <f t="shared" ca="1" si="34"/>
        <v/>
      </c>
      <c r="K24" s="94" t="str">
        <f t="shared" ca="1" si="34"/>
        <v/>
      </c>
      <c r="L24" s="94" t="str">
        <f t="shared" ca="1" si="34"/>
        <v/>
      </c>
      <c r="M24" s="94" t="str">
        <f t="shared" ca="1" si="34"/>
        <v/>
      </c>
      <c r="N24" s="94" t="str">
        <f t="shared" ca="1" si="34"/>
        <v/>
      </c>
      <c r="O24" s="94" t="str">
        <f t="shared" ca="1" si="34"/>
        <v/>
      </c>
      <c r="P24" s="94" t="str">
        <f ca="1">IF(P3=$G$28,CONCATENATE($B$28,"W",CHAR(10),"------",CHAR(10),TEXT(($G$28),"dd-mm-yy")),IF(AND($S$28="M",P3&gt;$G$28,P3=$G$28+7,P3&gt;TODAY()-1),CONCATENATE($B$28,"B",CHAR(10),"------",CHAR(10),TEXT(($G$28),"dd-mm-yy")),IF(AND($U$28="N",P3&gt;$G$28,P3=$G$28+44,P3&gt;TODAY()-1),CONCATENATE($B$28,"R",CHAR(10),"------",CHAR(10),TEXT(($G$28),"dd-mm-yy")),IF(AND(P3=$S$28,P3&gt;$G$28,P3&lt;$G$28+8),CONCATENATE($B$28,"BC",CHAR(10),"------",CHAR(10),TEXT(($G$28),"dd-mm-yy")),IF(AND(P3=$U$28,P3&gt;$G$28,P3&lt;$G$28+45),CONCATENATE($B$28,"RC",CHAR(10),"------",CHAR(10),TEXT(($G$28),"dd-mm-yy")),"")))))</f>
        <v/>
      </c>
      <c r="Q24" s="94" t="str">
        <f t="shared" ref="Q24:AF24" ca="1" si="35">IF(Q3=$G$28,CONCATENATE($B$28,"W",CHAR(10),"------",CHAR(10),TEXT(($G$28),"dd-mm-yy")),IF(AND($S$28="M",Q3&gt;$G$28,Q3=$G$28+7,Q3&gt;TODAY()-1),CONCATENATE($B$28,"B",CHAR(10),"------",CHAR(10),TEXT(($G$28),"dd-mm-yy")),IF(AND($U$28="N",Q3&gt;$G$28,Q3=$G$28+44,Q3&gt;TODAY()-1),CONCATENATE($B$28,"R",CHAR(10),"------",CHAR(10),TEXT(($G$28),"dd-mm-yy")),IF(AND(Q3=$S$28,Q3&gt;$G$28,Q3&lt;$G$28+8),CONCATENATE($B$28,"BC",CHAR(10),"------",CHAR(10),TEXT(($G$28),"dd-mm-yy")),IF(AND(Q3=$U$28,Q3&gt;$G$28,Q3&lt;$G$28+45),CONCATENATE($B$28,"RC",CHAR(10),"------",CHAR(10),TEXT(($G$28),"dd-mm-yy")),"")))))</f>
        <v/>
      </c>
      <c r="R24" s="94" t="str">
        <f t="shared" ca="1" si="35"/>
        <v/>
      </c>
      <c r="S24" s="94" t="str">
        <f t="shared" ca="1" si="35"/>
        <v/>
      </c>
      <c r="T24" s="94" t="str">
        <f t="shared" ca="1" si="35"/>
        <v/>
      </c>
      <c r="U24" s="94" t="str">
        <f t="shared" ca="1" si="35"/>
        <v/>
      </c>
      <c r="V24" s="94" t="str">
        <f t="shared" ca="1" si="35"/>
        <v/>
      </c>
      <c r="W24" s="94" t="str">
        <f t="shared" ca="1" si="35"/>
        <v/>
      </c>
      <c r="X24" s="94" t="str">
        <f t="shared" ca="1" si="35"/>
        <v/>
      </c>
      <c r="Y24" s="94" t="str">
        <f t="shared" ca="1" si="35"/>
        <v/>
      </c>
      <c r="Z24" s="94" t="str">
        <f t="shared" ca="1" si="35"/>
        <v/>
      </c>
      <c r="AA24" s="94" t="str">
        <f t="shared" ca="1" si="35"/>
        <v/>
      </c>
      <c r="AB24" s="94" t="str">
        <f t="shared" ca="1" si="35"/>
        <v/>
      </c>
      <c r="AC24" s="94" t="str">
        <f t="shared" ca="1" si="35"/>
        <v/>
      </c>
      <c r="AD24" s="94" t="str">
        <f t="shared" ca="1" si="35"/>
        <v/>
      </c>
      <c r="AE24" s="94" t="str">
        <f t="shared" ca="1" si="35"/>
        <v/>
      </c>
      <c r="AF24" s="94" t="str">
        <f t="shared" ca="1" si="35"/>
        <v/>
      </c>
      <c r="AH24" s="86"/>
      <c r="AI24" s="267"/>
      <c r="AJ24" s="233"/>
      <c r="AK24" s="233"/>
      <c r="AL24" s="233"/>
      <c r="AM24" s="233"/>
      <c r="AN24" s="233"/>
      <c r="AO24" s="233"/>
    </row>
    <row r="25" spans="1:46" s="82" customFormat="1" ht="53.1" customHeight="1">
      <c r="A25" s="77"/>
      <c r="B25" s="78"/>
      <c r="C25" s="78"/>
      <c r="D25" s="78"/>
      <c r="E25" s="78"/>
      <c r="F25" s="78"/>
      <c r="G25" s="78"/>
      <c r="H25" s="78"/>
      <c r="I25" s="78"/>
      <c r="J25" s="78"/>
      <c r="K25" s="79"/>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80"/>
      <c r="AK25" s="81"/>
      <c r="AL25" s="80"/>
      <c r="AM25" s="80"/>
      <c r="AN25" s="80"/>
      <c r="AO25" s="80"/>
      <c r="AP25" s="80"/>
      <c r="AQ25" s="80"/>
    </row>
    <row r="26" spans="1:46" s="257" customFormat="1" ht="89.1" customHeight="1">
      <c r="A26" s="256"/>
      <c r="B26" s="536" t="s">
        <v>60</v>
      </c>
      <c r="C26" s="536" t="s">
        <v>149</v>
      </c>
      <c r="D26" s="536"/>
      <c r="E26" s="536" t="s">
        <v>140</v>
      </c>
      <c r="F26" s="536"/>
      <c r="G26" s="536" t="s">
        <v>61</v>
      </c>
      <c r="H26" s="536"/>
      <c r="I26" s="536" t="s">
        <v>0</v>
      </c>
      <c r="J26" s="536"/>
      <c r="K26" s="536"/>
      <c r="L26" s="524" t="s">
        <v>62</v>
      </c>
      <c r="M26" s="525"/>
      <c r="N26" s="526"/>
      <c r="O26" s="530" t="s">
        <v>152</v>
      </c>
      <c r="P26" s="533" t="s">
        <v>153</v>
      </c>
      <c r="Q26" s="534" t="s">
        <v>400</v>
      </c>
      <c r="R26" s="520" t="s">
        <v>215</v>
      </c>
      <c r="S26" s="520" t="s">
        <v>216</v>
      </c>
      <c r="T26" s="520" t="s">
        <v>217</v>
      </c>
      <c r="U26" s="520" t="s">
        <v>218</v>
      </c>
      <c r="V26" s="520" t="s">
        <v>220</v>
      </c>
      <c r="W26" s="617" t="s">
        <v>130</v>
      </c>
      <c r="X26" s="618"/>
      <c r="Y26" s="621">
        <v>12</v>
      </c>
      <c r="Z26" s="623" t="str">
        <f>TEXT($B$3,"mmm")</f>
        <v>Dec</v>
      </c>
      <c r="AA26" s="624"/>
      <c r="AB26" s="625"/>
      <c r="AC26" s="610" t="s">
        <v>143</v>
      </c>
      <c r="AD26" s="611"/>
      <c r="AE26" s="610" t="s">
        <v>144</v>
      </c>
      <c r="AF26" s="611"/>
      <c r="AG26" s="520" t="s">
        <v>145</v>
      </c>
      <c r="AH26" s="614" t="s">
        <v>146</v>
      </c>
      <c r="AI26" s="614" t="s">
        <v>147</v>
      </c>
      <c r="AJ26" s="614" t="s">
        <v>148</v>
      </c>
      <c r="AK26" s="616" t="s">
        <v>142</v>
      </c>
      <c r="AL26" s="608" t="s">
        <v>156</v>
      </c>
      <c r="AM26" s="608"/>
      <c r="AN26" s="608"/>
      <c r="AO26" s="608"/>
      <c r="AP26" s="608"/>
      <c r="AQ26" s="327"/>
    </row>
    <row r="27" spans="1:46" s="257" customFormat="1" ht="100.9" customHeight="1">
      <c r="A27" s="256"/>
      <c r="B27" s="536"/>
      <c r="C27" s="536"/>
      <c r="D27" s="536"/>
      <c r="E27" s="536"/>
      <c r="F27" s="536"/>
      <c r="G27" s="536"/>
      <c r="H27" s="536"/>
      <c r="I27" s="536"/>
      <c r="J27" s="536"/>
      <c r="K27" s="536"/>
      <c r="L27" s="527"/>
      <c r="M27" s="528"/>
      <c r="N27" s="529"/>
      <c r="O27" s="530"/>
      <c r="P27" s="533"/>
      <c r="Q27" s="535"/>
      <c r="R27" s="521"/>
      <c r="S27" s="521"/>
      <c r="T27" s="521"/>
      <c r="U27" s="521"/>
      <c r="V27" s="521"/>
      <c r="W27" s="619"/>
      <c r="X27" s="620"/>
      <c r="Y27" s="622"/>
      <c r="Z27" s="626"/>
      <c r="AA27" s="627"/>
      <c r="AB27" s="628"/>
      <c r="AC27" s="612"/>
      <c r="AD27" s="613"/>
      <c r="AE27" s="612"/>
      <c r="AF27" s="613"/>
      <c r="AG27" s="521"/>
      <c r="AH27" s="615"/>
      <c r="AI27" s="615"/>
      <c r="AJ27" s="615"/>
      <c r="AK27" s="616"/>
      <c r="AL27" s="608"/>
      <c r="AM27" s="608"/>
      <c r="AN27" s="608"/>
      <c r="AO27" s="608"/>
      <c r="AP27" s="608"/>
      <c r="AQ27" s="327"/>
    </row>
    <row r="28" spans="1:46" s="257" customFormat="1" ht="150" customHeight="1">
      <c r="A28" s="256"/>
      <c r="B28" s="260"/>
      <c r="C28" s="510"/>
      <c r="D28" s="510"/>
      <c r="E28" s="511"/>
      <c r="F28" s="511"/>
      <c r="G28" s="505"/>
      <c r="H28" s="505"/>
      <c r="I28" s="609"/>
      <c r="J28" s="609"/>
      <c r="K28" s="609"/>
      <c r="L28" s="513"/>
      <c r="M28" s="514"/>
      <c r="N28" s="515"/>
      <c r="O28" s="406" t="s">
        <v>166</v>
      </c>
      <c r="P28" s="406"/>
      <c r="Q28" s="345" t="s">
        <v>171</v>
      </c>
      <c r="R28" s="265" t="str">
        <f t="shared" ref="R28:R34" si="36">IF(G28="","",G28+13)</f>
        <v/>
      </c>
      <c r="S28" s="262">
        <v>43819</v>
      </c>
      <c r="T28" s="263" t="str">
        <f t="shared" ref="T28:T34" si="37">IF(G28="","",G28+59)</f>
        <v/>
      </c>
      <c r="U28" s="262" t="s">
        <v>39</v>
      </c>
      <c r="V28" s="330" t="s">
        <v>406</v>
      </c>
      <c r="W28" s="100" t="str">
        <f>CONCATENATE($B$28,"W",CHAR(10),"------",CHAR(10),TEXT(($G$28),"dd-mm-yy"))</f>
        <v>W
------
00-01-00</v>
      </c>
      <c r="X28" s="101" t="str">
        <f>CONCATENATE($B$28,"B",CHAR(10),"------",CHAR(10),TEXT(($G$28),"dd-mm-yy"))</f>
        <v>B
------
00-01-00</v>
      </c>
      <c r="Y28" s="102" t="str">
        <f>CONCATENATE($B$28,"R",CHAR(10),"------",CHAR(10),TEXT(($G$28),"dd-mm-yy"))</f>
        <v>R
------
00-01-00</v>
      </c>
      <c r="Z28" s="103" t="str">
        <f>CONCATENATE($B$28,"BC",CHAR(10),"------",CHAR(10),TEXT(($G$28),"dd-mm-yy"))</f>
        <v>BC
------
00-01-00</v>
      </c>
      <c r="AA28" s="102" t="str">
        <f>CONCATENATE($B$28,"RC",CHAR(10),"------",CHAR(10),TEXT(($G$28),"dd-mm-yy"))</f>
        <v>RC
------
00-01-00</v>
      </c>
      <c r="AB28" s="224" t="str">
        <f>CONCATENATE($B$28,"BR",CHAR(10),"------",CHAR(10),TEXT(($G$28),"dd-mm-yy"))</f>
        <v>BR
------
00-01-00</v>
      </c>
      <c r="AC28" s="596">
        <f t="shared" ref="AC28:AC34" ca="1" si="38">IF(S28="","",IF(S28="M",TODAY()-G28+1,S28-G28+1))</f>
        <v>43820</v>
      </c>
      <c r="AD28" s="597"/>
      <c r="AE28" s="596">
        <f ca="1">IF(U28="","",IF(U28="N",TODAY()-G28+1,U28-G28+1))</f>
        <v>44276</v>
      </c>
      <c r="AF28" s="597"/>
      <c r="AG28" s="332">
        <f ca="1">IF(AC28="","",ABS(14-AC28))</f>
        <v>43806</v>
      </c>
      <c r="AH28" s="332">
        <f ca="1">IF(AE28="","",ABS(60-AE28))</f>
        <v>44216</v>
      </c>
      <c r="AI28" s="331" t="str">
        <f t="array" aca="1" ref="AI28" ca="1">IF(AC28="","",IF(AC28&lt;=8,"GREEN",IF(AND(AC28&gt;8,AC28&lt;13),"YELLOW",IF(AC28&gt;12,"RED",""))))</f>
        <v>RED</v>
      </c>
      <c r="AJ28" s="331" t="str">
        <f t="shared" ref="AJ28:AJ31" ca="1" si="39">IF(AE28="","",IF(AE28&lt;46,"GREEN",IF(AND(AE28&gt;45,AE28&lt;56),"YELLOW",IF(AE28&gt;55,"RED",""))))</f>
        <v>RED</v>
      </c>
      <c r="AK28" s="331" t="str">
        <f t="shared" ref="AK28:AK32" si="40">IF(V28="Open","Pending",IF(V28="Closed","Closed",""))</f>
        <v>Pending</v>
      </c>
      <c r="AL28" s="598" t="str">
        <f t="shared" ref="AL28:AL34" si="41">CONCATENATE("Q2","_",C28,"_",E28,"_",L28,"_ M/s. ",I28)</f>
        <v xml:space="preserve">Q2____ M/s. </v>
      </c>
      <c r="AM28" s="598"/>
      <c r="AN28" s="598"/>
      <c r="AO28" s="598"/>
      <c r="AP28" s="598"/>
      <c r="AQ28" s="327" t="str">
        <f t="shared" ref="AQ28:AQ34" ca="1" si="42">IF(AK28="PENDING",CONCATENATE(" For ",AL28,CHAR(10)," The D4 has moved to - ",$AI$28," ZONE   &amp; ",CHAR(10)," The D8 has moved to - ",AJ28," ZONE"),"")</f>
        <v xml:space="preserve"> For Q2____ M/s. 
 The D4 has moved to - RED ZONE   &amp; 
 The D8 has moved to - RED ZONE</v>
      </c>
      <c r="AT28" s="327"/>
    </row>
    <row r="29" spans="1:46" s="257" customFormat="1" ht="150" customHeight="1">
      <c r="A29" s="256"/>
      <c r="B29" s="260">
        <v>16</v>
      </c>
      <c r="C29" s="510"/>
      <c r="D29" s="510"/>
      <c r="E29" s="511"/>
      <c r="F29" s="511"/>
      <c r="G29" s="505"/>
      <c r="H29" s="505"/>
      <c r="I29" s="512"/>
      <c r="J29" s="512"/>
      <c r="K29" s="512"/>
      <c r="L29" s="513"/>
      <c r="M29" s="514"/>
      <c r="N29" s="515"/>
      <c r="O29" s="406"/>
      <c r="P29" s="406"/>
      <c r="Q29" s="345" t="s">
        <v>171</v>
      </c>
      <c r="R29" s="265" t="str">
        <f t="shared" si="36"/>
        <v/>
      </c>
      <c r="S29" s="262">
        <v>43805</v>
      </c>
      <c r="T29" s="263" t="str">
        <f t="shared" si="37"/>
        <v/>
      </c>
      <c r="U29" s="262" t="s">
        <v>39</v>
      </c>
      <c r="V29" s="330" t="s">
        <v>406</v>
      </c>
      <c r="W29" s="100" t="str">
        <f>CONCATENATE($B$29,"W",CHAR(10),"------",CHAR(10),TEXT(($G$29),"dd-mm-yy"))</f>
        <v>16W
------
00-01-00</v>
      </c>
      <c r="X29" s="101" t="str">
        <f>CONCATENATE($B$29,"B",CHAR(10),"------",CHAR(10),TEXT(($G$29),"dd-mm-yy"))</f>
        <v>16B
------
00-01-00</v>
      </c>
      <c r="Y29" s="102" t="str">
        <f>CONCATENATE($B$29,"R",CHAR(10),"------",CHAR(10),TEXT(($G$29),"dd-mm-yy"))</f>
        <v>16R
------
00-01-00</v>
      </c>
      <c r="Z29" s="101" t="str">
        <f>CONCATENATE($B$29,"BC",CHAR(10),"------",CHAR(10),TEXT(($G$29),"dd-mm-yy"))</f>
        <v>16BC
------
00-01-00</v>
      </c>
      <c r="AA29" s="102" t="str">
        <f>CONCATENATE($B$29,"RC",CHAR(10),"------",CHAR(10),TEXT(($G$29),"dd-mm-yy"))</f>
        <v>16RC
------
00-01-00</v>
      </c>
      <c r="AB29" s="224" t="str">
        <f>CONCATENATE($B$29,"BR",CHAR(10),"------",CHAR(10),TEXT(($G$29),"dd-mm-yy"))</f>
        <v>16BR
------
00-01-00</v>
      </c>
      <c r="AC29" s="596">
        <f t="shared" ca="1" si="38"/>
        <v>43806</v>
      </c>
      <c r="AD29" s="597"/>
      <c r="AE29" s="596">
        <f ca="1">IF(U29="","",IF(U29="N",TODAY()-G29+1,U29-G29+1))</f>
        <v>44276</v>
      </c>
      <c r="AF29" s="597"/>
      <c r="AG29" s="332">
        <f t="shared" ref="AG29:AG34" ca="1" si="43">IF(AC29="","",ABS(14-AC29))</f>
        <v>43792</v>
      </c>
      <c r="AH29" s="332">
        <f t="shared" ref="AH29:AH34" ca="1" si="44">IF(AE29="","",ABS(60-AE29))</f>
        <v>44216</v>
      </c>
      <c r="AI29" s="331" t="str">
        <f t="array" aca="1" ref="AI29" ca="1">IF(AC29="","",IF(AC29&lt;=8,"GREEN",IF(AND(AC29&gt;8,AC29&lt;13),"YELLOW",IF(AC29&gt;12,"RED",""))))</f>
        <v>RED</v>
      </c>
      <c r="AJ29" s="331" t="str">
        <f t="shared" ca="1" si="39"/>
        <v>RED</v>
      </c>
      <c r="AK29" s="331" t="str">
        <f t="shared" si="40"/>
        <v>Pending</v>
      </c>
      <c r="AL29" s="598" t="str">
        <f t="shared" si="41"/>
        <v xml:space="preserve">Q2____ M/s. </v>
      </c>
      <c r="AM29" s="598"/>
      <c r="AN29" s="598"/>
      <c r="AO29" s="598"/>
      <c r="AP29" s="598"/>
      <c r="AQ29" s="327" t="str">
        <f t="shared" ca="1" si="42"/>
        <v xml:space="preserve"> For Q2____ M/s. 
 The D4 has moved to - RED ZONE   &amp; 
 The D8 has moved to - RED ZONE</v>
      </c>
    </row>
    <row r="30" spans="1:46" s="255" customFormat="1" ht="192.2" customHeight="1">
      <c r="A30" s="259"/>
      <c r="B30" s="260">
        <v>17</v>
      </c>
      <c r="C30" s="602"/>
      <c r="D30" s="603"/>
      <c r="E30" s="604"/>
      <c r="F30" s="605"/>
      <c r="G30" s="606"/>
      <c r="H30" s="607"/>
      <c r="I30" s="599"/>
      <c r="J30" s="600"/>
      <c r="K30" s="601"/>
      <c r="L30" s="513"/>
      <c r="M30" s="514"/>
      <c r="N30" s="515"/>
      <c r="O30" s="406" t="s">
        <v>166</v>
      </c>
      <c r="P30" s="406"/>
      <c r="Q30" s="345" t="s">
        <v>171</v>
      </c>
      <c r="R30" s="265" t="str">
        <f t="shared" si="36"/>
        <v/>
      </c>
      <c r="S30" s="262">
        <v>43811</v>
      </c>
      <c r="T30" s="263" t="str">
        <f t="shared" si="37"/>
        <v/>
      </c>
      <c r="U30" s="262" t="s">
        <v>39</v>
      </c>
      <c r="V30" s="330" t="s">
        <v>406</v>
      </c>
      <c r="W30" s="407" t="str">
        <f>CONCATENATE($B$30,"W",CHAR(10),"------",CHAR(10),TEXT(($G$30),"dd-mm-yy"))</f>
        <v>17W
------
00-01-00</v>
      </c>
      <c r="X30" s="101" t="str">
        <f>CONCATENATE($B$30,"B",CHAR(10),"------",CHAR(10),TEXT(($G$30),"dd-mm-yy"))</f>
        <v>17B
------
00-01-00</v>
      </c>
      <c r="Y30" s="102" t="str">
        <f>CONCATENATE($B$30,"R",CHAR(10),"------",CHAR(10),TEXT(($G$30),"dd-mm-yy"))</f>
        <v>17R
------
00-01-00</v>
      </c>
      <c r="Z30" s="103" t="str">
        <f>CONCATENATE($B$30,"BC",CHAR(10),"------",CHAR(10),TEXT(($G$30),"dd-mm-yy"))</f>
        <v>17BC
------
00-01-00</v>
      </c>
      <c r="AA30" s="102" t="str">
        <f>CONCATENATE($B$30,"RC",CHAR(10),"------",CHAR(10),TEXT(($G$30),"dd-mm-yy"))</f>
        <v>17RC
------
00-01-00</v>
      </c>
      <c r="AB30" s="224" t="str">
        <f>CONCATENATE($B$30,"BR",CHAR(10),"------",CHAR(10),TEXT(($G$30),"dd-mm-yy"))</f>
        <v>17BR
------
00-01-00</v>
      </c>
      <c r="AC30" s="596">
        <f t="shared" ca="1" si="38"/>
        <v>43812</v>
      </c>
      <c r="AD30" s="597"/>
      <c r="AE30" s="596">
        <f ca="1">IF(U30="","",IF(U30="N",TODAY()-G30+1,U30-G30+1))</f>
        <v>44276</v>
      </c>
      <c r="AF30" s="597"/>
      <c r="AG30" s="332">
        <f t="shared" ca="1" si="43"/>
        <v>43798</v>
      </c>
      <c r="AH30" s="332">
        <f t="shared" ca="1" si="44"/>
        <v>44216</v>
      </c>
      <c r="AI30" s="331" t="str">
        <f t="array" aca="1" ref="AI30" ca="1">IF(AC30="","",IF(AC30&lt;=8,"GREEN",IF(AND(AC30&gt;8,AC30&lt;13),"YELLOW",IF(AC30&gt;12,"RED",""))))</f>
        <v>RED</v>
      </c>
      <c r="AJ30" s="331" t="str">
        <f t="shared" ca="1" si="39"/>
        <v>RED</v>
      </c>
      <c r="AK30" s="331" t="str">
        <f t="shared" si="40"/>
        <v>Pending</v>
      </c>
      <c r="AL30" s="598" t="str">
        <f t="shared" si="41"/>
        <v xml:space="preserve">Q2____ M/s. </v>
      </c>
      <c r="AM30" s="598"/>
      <c r="AN30" s="598"/>
      <c r="AO30" s="598"/>
      <c r="AP30" s="598"/>
      <c r="AQ30" s="327" t="str">
        <f t="shared" ca="1" si="42"/>
        <v xml:space="preserve"> For Q2____ M/s. 
 The D4 has moved to - RED ZONE   &amp; 
 The D8 has moved to - RED ZONE</v>
      </c>
      <c r="AR30" s="257"/>
    </row>
    <row r="31" spans="1:46" s="255" customFormat="1" ht="150" customHeight="1">
      <c r="A31" s="259"/>
      <c r="B31" s="260">
        <v>19</v>
      </c>
      <c r="C31" s="510"/>
      <c r="D31" s="510"/>
      <c r="E31" s="511"/>
      <c r="F31" s="511"/>
      <c r="G31" s="505"/>
      <c r="H31" s="505"/>
      <c r="I31" s="599"/>
      <c r="J31" s="600"/>
      <c r="K31" s="601"/>
      <c r="L31" s="513"/>
      <c r="M31" s="514"/>
      <c r="N31" s="515"/>
      <c r="O31" s="406" t="s">
        <v>165</v>
      </c>
      <c r="P31" s="406"/>
      <c r="Q31" s="345" t="s">
        <v>171</v>
      </c>
      <c r="R31" s="265" t="str">
        <f t="shared" si="36"/>
        <v/>
      </c>
      <c r="S31" s="262">
        <v>43822</v>
      </c>
      <c r="T31" s="263" t="str">
        <f t="shared" si="37"/>
        <v/>
      </c>
      <c r="U31" s="262" t="s">
        <v>39</v>
      </c>
      <c r="V31" s="330" t="s">
        <v>406</v>
      </c>
      <c r="W31" s="100" t="str">
        <f>CONCATENATE($B$31,"W",CHAR(10),"------",CHAR(10),TEXT(($G$31),"dd-mm-yy"))</f>
        <v>19W
------
00-01-00</v>
      </c>
      <c r="X31" s="101" t="str">
        <f>CONCATENATE($B$31,"B",CHAR(10),"------",CHAR(10),TEXT(($G$31),"dd-mm-yy"))</f>
        <v>19B
------
00-01-00</v>
      </c>
      <c r="Y31" s="102" t="str">
        <f>CONCATENATE($B$31,"R",CHAR(10),"------",CHAR(10),TEXT(($G$31),"dd-mm-yy"))</f>
        <v>19R
------
00-01-00</v>
      </c>
      <c r="Z31" s="103" t="str">
        <f>CONCATENATE($B$31,"BC",CHAR(10),"------",CHAR(10),TEXT(($G$31),"dd-mm-yy"))</f>
        <v>19BC
------
00-01-00</v>
      </c>
      <c r="AA31" s="102" t="str">
        <f>CONCATENATE($B$31,"RC",CHAR(10),"------",CHAR(10),TEXT(($G$31),"dd-mm-yy"))</f>
        <v>19RC
------
00-01-00</v>
      </c>
      <c r="AB31" s="224" t="str">
        <f>CONCATENATE($B$31,"BR",CHAR(10),"------",CHAR(10),TEXT(($G$31),"dd-mm-yy"))</f>
        <v>19BR
------
00-01-00</v>
      </c>
      <c r="AC31" s="596">
        <f t="shared" ca="1" si="38"/>
        <v>43823</v>
      </c>
      <c r="AD31" s="597"/>
      <c r="AE31" s="596">
        <f ca="1">IF(U31="","",IF(U31="N",TODAY()-G31+1,U31-G31+1))</f>
        <v>44276</v>
      </c>
      <c r="AF31" s="597"/>
      <c r="AG31" s="332">
        <f t="shared" ca="1" si="43"/>
        <v>43809</v>
      </c>
      <c r="AH31" s="332">
        <f t="shared" ca="1" si="44"/>
        <v>44216</v>
      </c>
      <c r="AI31" s="331" t="str">
        <f t="array" aca="1" ref="AI31" ca="1">IF(AC31="","",IF(AC31&lt;=8,"GREEN",IF(AND(AC31&gt;8,AC31&lt;13),"YELLOW",IF(AC31&gt;12,"RED",""))))</f>
        <v>RED</v>
      </c>
      <c r="AJ31" s="331" t="str">
        <f t="shared" ca="1" si="39"/>
        <v>RED</v>
      </c>
      <c r="AK31" s="331" t="str">
        <f t="shared" si="40"/>
        <v>Pending</v>
      </c>
      <c r="AL31" s="598" t="str">
        <f t="shared" si="41"/>
        <v xml:space="preserve">Q2____ M/s. </v>
      </c>
      <c r="AM31" s="598"/>
      <c r="AN31" s="598"/>
      <c r="AO31" s="598"/>
      <c r="AP31" s="598"/>
      <c r="AQ31" s="327" t="str">
        <f t="shared" ca="1" si="42"/>
        <v xml:space="preserve"> For Q2____ M/s. 
 The D4 has moved to - RED ZONE   &amp; 
 The D8 has moved to - RED ZONE</v>
      </c>
      <c r="AR31" s="257"/>
    </row>
    <row r="32" spans="1:46" s="255" customFormat="1" ht="150" customHeight="1">
      <c r="A32" s="259"/>
      <c r="B32" s="260">
        <v>20</v>
      </c>
      <c r="C32" s="510"/>
      <c r="D32" s="510"/>
      <c r="E32" s="511"/>
      <c r="F32" s="511"/>
      <c r="G32" s="505"/>
      <c r="H32" s="505"/>
      <c r="I32" s="512"/>
      <c r="J32" s="512"/>
      <c r="K32" s="512"/>
      <c r="L32" s="513"/>
      <c r="M32" s="514"/>
      <c r="N32" s="515"/>
      <c r="O32" s="406" t="s">
        <v>165</v>
      </c>
      <c r="P32" s="406"/>
      <c r="Q32" s="345" t="s">
        <v>171</v>
      </c>
      <c r="R32" s="265" t="str">
        <f>IF(G32="","",G32+13)</f>
        <v/>
      </c>
      <c r="S32" s="262">
        <v>43822</v>
      </c>
      <c r="T32" s="263" t="str">
        <f>IF(G32="","",G32+59)</f>
        <v/>
      </c>
      <c r="U32" s="262" t="s">
        <v>39</v>
      </c>
      <c r="V32" s="330" t="s">
        <v>406</v>
      </c>
      <c r="W32" s="100" t="str">
        <f>CONCATENATE($B$32,"W",CHAR(10),"------",CHAR(10),TEXT(($G$32),"dd-mm-yy"))</f>
        <v>20W
------
00-01-00</v>
      </c>
      <c r="X32" s="101" t="str">
        <f>CONCATENATE($B$32,"B",CHAR(10),"------",CHAR(10),TEXT(($G$32),"dd-mm-yy"))</f>
        <v>20B
------
00-01-00</v>
      </c>
      <c r="Y32" s="102" t="str">
        <f>CONCATENATE($B$32,"R",CHAR(10),"------",CHAR(10),TEXT(($G$32),"dd-mm-yy"))</f>
        <v>20R
------
00-01-00</v>
      </c>
      <c r="Z32" s="103" t="str">
        <f>CONCATENATE($B$32,"BC",CHAR(10),"------",CHAR(10),TEXT(($G$32),"dd-mm-yy"))</f>
        <v>20BC
------
00-01-00</v>
      </c>
      <c r="AA32" s="102" t="str">
        <f>CONCATENATE($B$32,"RC",CHAR(10),"------",CHAR(10),TEXT(($G$32),"dd-mm-yy"))</f>
        <v>20RC
------
00-01-00</v>
      </c>
      <c r="AB32" s="224" t="str">
        <f>CONCATENATE($B$32,"BR",CHAR(10),"------",CHAR(10),TEXT(($G$32),"dd-mm-yy"))</f>
        <v>20BR
------
00-01-00</v>
      </c>
      <c r="AC32" s="596">
        <f ca="1">IF(S32="","",IF(S32="M",TODAY()-G32+1,S32-G32+1))</f>
        <v>43823</v>
      </c>
      <c r="AD32" s="597"/>
      <c r="AE32" s="596">
        <f ca="1">IF(U32="","",IF(U32="N",TODAY()-G32+1,U32-G32+1))</f>
        <v>44276</v>
      </c>
      <c r="AF32" s="597"/>
      <c r="AG32" s="332">
        <f t="shared" ca="1" si="43"/>
        <v>43809</v>
      </c>
      <c r="AH32" s="332">
        <f t="shared" ca="1" si="44"/>
        <v>44216</v>
      </c>
      <c r="AI32" s="331" t="str">
        <f t="array" aca="1" ref="AI32" ca="1">IF(AC32="","",IF(AC32&lt;=8,"GREEN",IF(AND(AC32&gt;8,AC32&lt;13),"YELLOW",IF(AC32&gt;12,"RED",""))))</f>
        <v>RED</v>
      </c>
      <c r="AJ32" s="331" t="str">
        <f ca="1">IF(AE32="","",IF(AE32&lt;46,"GREEN",IF(AND(AE32&gt;45,AE32&lt;56),"YELLOW",IF(AE32&gt;55,"RED",""))))</f>
        <v>RED</v>
      </c>
      <c r="AK32" s="331" t="str">
        <f t="shared" si="40"/>
        <v>Pending</v>
      </c>
      <c r="AL32" s="598" t="str">
        <f>CONCATENATE("Q2","_",C32,"_",E32,"_",L32,"_ M/s. ",I32)</f>
        <v xml:space="preserve">Q2____ M/s. </v>
      </c>
      <c r="AM32" s="598"/>
      <c r="AN32" s="598"/>
      <c r="AO32" s="598"/>
      <c r="AP32" s="598"/>
      <c r="AQ32" s="327" t="str">
        <f t="shared" ca="1" si="42"/>
        <v xml:space="preserve"> For Q2____ M/s. 
 The D4 has moved to - RED ZONE   &amp; 
 The D8 has moved to - RED ZONE</v>
      </c>
      <c r="AR32" s="257"/>
    </row>
    <row r="33" spans="1:45" s="255" customFormat="1" ht="150" customHeight="1">
      <c r="A33" s="259"/>
      <c r="B33" s="260"/>
      <c r="C33" s="510"/>
      <c r="D33" s="510"/>
      <c r="E33" s="511"/>
      <c r="F33" s="511"/>
      <c r="G33" s="505"/>
      <c r="H33" s="505"/>
      <c r="I33" s="512"/>
      <c r="J33" s="512"/>
      <c r="K33" s="512"/>
      <c r="L33" s="513"/>
      <c r="M33" s="514"/>
      <c r="N33" s="515"/>
      <c r="O33" s="406"/>
      <c r="P33" s="406"/>
      <c r="Q33" s="345" t="s">
        <v>171</v>
      </c>
      <c r="R33" s="265" t="str">
        <f>IF(G33="","",G33+13)</f>
        <v/>
      </c>
      <c r="S33" s="262"/>
      <c r="T33" s="263" t="str">
        <f>IF(G33="","",G33+59)</f>
        <v/>
      </c>
      <c r="U33" s="262"/>
      <c r="V33" s="330"/>
      <c r="W33" s="100" t="str">
        <f>CONCATENATE($B$33,"W",CHAR(10),"------",CHAR(10),TEXT(($G$33),"dd-mm-yy"))</f>
        <v>W
------
00-01-00</v>
      </c>
      <c r="X33" s="101" t="str">
        <f>CONCATENATE($B$33,"B",CHAR(10),"------",CHAR(10),TEXT(($G$33),"dd-mm-yy"))</f>
        <v>B
------
00-01-00</v>
      </c>
      <c r="Y33" s="102" t="str">
        <f>CONCATENATE($B$33,"R",CHAR(10),"------",CHAR(10),TEXT(($G$33),"dd-mm-yy"))</f>
        <v>R
------
00-01-00</v>
      </c>
      <c r="Z33" s="103" t="str">
        <f>CONCATENATE($B$33,"BC",CHAR(10),"------",CHAR(10),TEXT(($G$33),"dd-mm-yy"))</f>
        <v>BC
------
00-01-00</v>
      </c>
      <c r="AA33" s="102" t="str">
        <f>CONCATENATE($B$33,"RC",CHAR(10),"------",CHAR(10),TEXT(($G$33),"dd-mm-yy"))</f>
        <v>RC
------
00-01-00</v>
      </c>
      <c r="AB33" s="224" t="str">
        <f>CONCATENATE($B$33,"BR",CHAR(10),"------",CHAR(10),TEXT(($G$33),"dd-mm-yy"))</f>
        <v>BR
------
00-01-00</v>
      </c>
      <c r="AC33" s="596" t="str">
        <f ca="1">IF(S33="","",IF(S33="M",TODAY()-G33+1,S33-G33+1))</f>
        <v/>
      </c>
      <c r="AD33" s="597"/>
      <c r="AE33" s="596" t="str">
        <f ca="1">IF(U33="","",IF(U33="N",TODAY()-G33,U33-G33+1))</f>
        <v/>
      </c>
      <c r="AF33" s="597"/>
      <c r="AG33" s="332" t="str">
        <f t="shared" ca="1" si="43"/>
        <v/>
      </c>
      <c r="AH33" s="332" t="str">
        <f t="shared" ca="1" si="44"/>
        <v/>
      </c>
      <c r="AI33" s="331" t="str">
        <f t="shared" ref="AI33:AI34" ca="1" si="45">IF(AC33="","",IF(AC33&lt;8,"GREEN",IF(AND(AC33&gt;8,AC33&lt;13),"YELLOW",IF(AC33&gt;12,"RED",""))))</f>
        <v/>
      </c>
      <c r="AJ33" s="331" t="str">
        <f t="shared" ref="AJ33:AJ34" ca="1" si="46">IF(AE33="","",IF(AE33&lt;46,"GREEN",IF(AND(AE33&gt;45,AE33&lt;56),"YELLOW",IF(AE33&gt;55,"RED",""))))</f>
        <v/>
      </c>
      <c r="AK33" s="331" t="str">
        <f>IF(V33="Open","Pending",IF(V33="Closed","Closed",""))</f>
        <v/>
      </c>
      <c r="AL33" s="598" t="str">
        <f>CONCATENATE("Q2","_",C33,"_",E33,"_",L33,"_ M/s. ",I33)</f>
        <v xml:space="preserve">Q2____ M/s. </v>
      </c>
      <c r="AM33" s="598"/>
      <c r="AN33" s="598"/>
      <c r="AO33" s="598"/>
      <c r="AP33" s="598"/>
      <c r="AQ33" s="327" t="str">
        <f t="shared" si="42"/>
        <v/>
      </c>
      <c r="AR33" s="257"/>
    </row>
    <row r="34" spans="1:45" s="255" customFormat="1" ht="150" customHeight="1">
      <c r="A34" s="259"/>
      <c r="B34" s="260"/>
      <c r="C34" s="504"/>
      <c r="D34" s="504"/>
      <c r="E34" s="504"/>
      <c r="F34" s="504"/>
      <c r="G34" s="505"/>
      <c r="H34" s="505"/>
      <c r="I34" s="506"/>
      <c r="J34" s="506"/>
      <c r="K34" s="506"/>
      <c r="L34" s="507"/>
      <c r="M34" s="508"/>
      <c r="N34" s="509"/>
      <c r="O34" s="406"/>
      <c r="P34" s="406"/>
      <c r="Q34" s="345" t="s">
        <v>171</v>
      </c>
      <c r="R34" s="265" t="str">
        <f t="shared" si="36"/>
        <v/>
      </c>
      <c r="S34" s="262"/>
      <c r="T34" s="263" t="str">
        <f t="shared" si="37"/>
        <v/>
      </c>
      <c r="U34" s="262"/>
      <c r="V34" s="330"/>
      <c r="W34" s="100" t="str">
        <f>CONCATENATE($B$34,"W",CHAR(10),"------",CHAR(10),TEXT(($G$34),"dd-mm-yy"))</f>
        <v>W
------
00-01-00</v>
      </c>
      <c r="X34" s="101" t="str">
        <f>CONCATENATE($B$34,"B",CHAR(10),"------",CHAR(10),TEXT(($G$34),"dd-mm-yy"))</f>
        <v>B
------
00-01-00</v>
      </c>
      <c r="Y34" s="102" t="str">
        <f>CONCATENATE($B$34,"R",CHAR(10),"------",CHAR(10),TEXT(($G$34),"dd-mm-yy"))</f>
        <v>R
------
00-01-00</v>
      </c>
      <c r="Z34" s="103" t="str">
        <f>CONCATENATE($B$34,"BC",CHAR(10),"------",CHAR(10),TEXT(($G$34),"dd-mm-yy"))</f>
        <v>BC
------
00-01-00</v>
      </c>
      <c r="AA34" s="102" t="str">
        <f>CONCATENATE($B$34,"RC",CHAR(10),"------",CHAR(10),TEXT(($G$34),"dd-mm-yy"))</f>
        <v>RC
------
00-01-00</v>
      </c>
      <c r="AB34" s="224" t="str">
        <f>CONCATENATE($B$34,"BR",CHAR(10),"------",CHAR(10),TEXT(($G$34),"dd-mm-yy"))</f>
        <v>BR
------
00-01-00</v>
      </c>
      <c r="AC34" s="596" t="str">
        <f t="shared" ca="1" si="38"/>
        <v/>
      </c>
      <c r="AD34" s="597"/>
      <c r="AE34" s="596" t="str">
        <f ca="1">IF(U34="","",IF(U34="N",TODAY()-G34,U34-G34+1))</f>
        <v/>
      </c>
      <c r="AF34" s="597"/>
      <c r="AG34" s="332" t="str">
        <f t="shared" ca="1" si="43"/>
        <v/>
      </c>
      <c r="AH34" s="332" t="str">
        <f t="shared" ca="1" si="44"/>
        <v/>
      </c>
      <c r="AI34" s="331" t="str">
        <f t="shared" ca="1" si="45"/>
        <v/>
      </c>
      <c r="AJ34" s="331" t="str">
        <f t="shared" ca="1" si="46"/>
        <v/>
      </c>
      <c r="AK34" s="331" t="str">
        <f>IF(V34="Open","Pending",IF(V34="Closed","Closed",""))</f>
        <v/>
      </c>
      <c r="AL34" s="598" t="str">
        <f t="shared" si="41"/>
        <v xml:space="preserve">Q2____ M/s. </v>
      </c>
      <c r="AM34" s="598"/>
      <c r="AN34" s="598"/>
      <c r="AO34" s="598"/>
      <c r="AP34" s="598"/>
      <c r="AQ34" s="327" t="str">
        <f t="shared" si="42"/>
        <v/>
      </c>
      <c r="AR34" s="257"/>
    </row>
    <row r="35" spans="1:45" ht="125.1" customHeight="1">
      <c r="A35" s="97"/>
      <c r="B35" s="97"/>
      <c r="C35" s="97"/>
      <c r="D35" s="97"/>
      <c r="E35" s="97"/>
      <c r="F35" s="97"/>
      <c r="G35" s="97"/>
      <c r="H35" s="97"/>
      <c r="J35" s="97"/>
      <c r="K35" s="97"/>
      <c r="L35" s="97"/>
      <c r="M35" s="98"/>
      <c r="N35" s="98"/>
      <c r="O35" s="258"/>
      <c r="P35" s="258"/>
      <c r="Q35" s="258"/>
      <c r="R35" s="98"/>
      <c r="S35" s="98"/>
      <c r="T35" s="98"/>
      <c r="U35" s="98"/>
      <c r="V35" s="98"/>
      <c r="W35" s="98"/>
      <c r="X35" s="98"/>
      <c r="Y35" s="98"/>
      <c r="Z35" s="98"/>
      <c r="AA35" s="98"/>
      <c r="AB35" s="98"/>
      <c r="AC35" s="98"/>
      <c r="AD35" s="98"/>
      <c r="AJ35" s="15"/>
      <c r="AK35" s="18"/>
      <c r="AL35" s="18"/>
      <c r="AM35" s="18"/>
      <c r="AN35" s="18"/>
      <c r="AO35" s="18"/>
      <c r="AP35" s="18"/>
      <c r="AQ35" s="18"/>
      <c r="AS35" s="257"/>
    </row>
    <row r="36" spans="1:45" ht="100.15" customHeight="1">
      <c r="A36" s="97"/>
      <c r="B36" s="97"/>
      <c r="C36" s="97"/>
      <c r="D36" s="97"/>
      <c r="E36" s="97"/>
      <c r="F36" s="97"/>
      <c r="G36" s="97"/>
      <c r="H36" s="97"/>
      <c r="I36" s="83"/>
      <c r="J36" s="83"/>
      <c r="AS36" s="257"/>
    </row>
    <row r="37" spans="1:45" ht="100.15" customHeight="1">
      <c r="A37" s="97"/>
      <c r="B37" s="97"/>
      <c r="C37" s="97"/>
      <c r="D37" s="97"/>
      <c r="E37" s="97"/>
      <c r="F37" s="97"/>
      <c r="G37" s="97"/>
      <c r="H37" s="97"/>
      <c r="I37" s="83"/>
      <c r="J37" s="83"/>
      <c r="AS37" s="257"/>
    </row>
    <row r="38" spans="1:45" ht="100.15" customHeight="1">
      <c r="A38" s="97"/>
      <c r="B38" s="97"/>
      <c r="C38" s="97"/>
      <c r="D38" s="97"/>
      <c r="E38" s="97"/>
      <c r="F38" s="97"/>
      <c r="G38" s="97"/>
      <c r="H38" s="97"/>
      <c r="AS38" s="257"/>
    </row>
    <row r="39" spans="1:45" ht="100.15" customHeight="1">
      <c r="A39" s="97"/>
      <c r="B39" s="97"/>
      <c r="C39" s="97"/>
      <c r="D39" s="97"/>
      <c r="E39" s="97"/>
      <c r="F39" s="97"/>
      <c r="G39" s="97"/>
      <c r="H39" s="97"/>
      <c r="AS39" s="257"/>
    </row>
    <row r="40" spans="1:45" ht="100.15" customHeight="1">
      <c r="A40" s="97"/>
      <c r="B40" s="97"/>
      <c r="C40" s="97"/>
      <c r="D40" s="97"/>
      <c r="E40" s="97"/>
      <c r="F40" s="97"/>
      <c r="G40" s="97"/>
      <c r="H40" s="97"/>
      <c r="AS40" s="257"/>
    </row>
    <row r="41" spans="1:45" ht="100.15" customHeight="1">
      <c r="A41" s="97"/>
      <c r="B41" s="97"/>
      <c r="C41" s="97"/>
      <c r="D41" s="97"/>
      <c r="E41" s="97"/>
      <c r="F41" s="97"/>
      <c r="G41" s="97"/>
      <c r="H41" s="97"/>
      <c r="AS41" s="257"/>
    </row>
    <row r="42" spans="1:45" ht="100.15" customHeight="1">
      <c r="A42" s="97"/>
      <c r="B42" s="97"/>
      <c r="C42" s="97"/>
      <c r="D42" s="97"/>
      <c r="E42" s="97"/>
      <c r="F42" s="97"/>
      <c r="G42" s="97"/>
      <c r="H42" s="97"/>
      <c r="AS42" s="257"/>
    </row>
    <row r="43" spans="1:45" ht="100.15" customHeight="1">
      <c r="A43" s="97"/>
      <c r="B43" s="97"/>
      <c r="C43" s="97"/>
      <c r="D43" s="97"/>
      <c r="E43" s="97"/>
      <c r="F43" s="97"/>
      <c r="G43" s="97"/>
      <c r="H43" s="97"/>
      <c r="AS43" s="257"/>
    </row>
    <row r="44" spans="1:45" ht="100.15" customHeight="1">
      <c r="A44" s="97"/>
      <c r="B44" s="97"/>
      <c r="C44" s="97"/>
      <c r="D44" s="97"/>
      <c r="E44" s="97"/>
      <c r="F44" s="97"/>
      <c r="G44" s="97"/>
      <c r="H44" s="97"/>
      <c r="AS44" s="257"/>
    </row>
    <row r="45" spans="1:45" ht="165.2" customHeight="1">
      <c r="A45" s="97"/>
      <c r="B45" s="97"/>
      <c r="C45" s="97"/>
      <c r="D45" s="97"/>
      <c r="E45" s="97"/>
      <c r="F45" s="97"/>
      <c r="G45" s="97"/>
      <c r="H45" s="97"/>
      <c r="AS45" s="257"/>
    </row>
    <row r="46" spans="1:45" ht="82.15" customHeight="1">
      <c r="AS46" s="257"/>
    </row>
    <row r="47" spans="1:45" ht="125.1" customHeight="1">
      <c r="A47" s="530" t="s">
        <v>81</v>
      </c>
      <c r="B47" s="588" t="s">
        <v>175</v>
      </c>
      <c r="C47" s="589"/>
      <c r="D47" s="589"/>
      <c r="E47" s="589"/>
      <c r="F47" s="589"/>
      <c r="G47" s="589"/>
      <c r="H47" s="589"/>
      <c r="I47" s="589"/>
      <c r="J47" s="589"/>
      <c r="K47" s="589"/>
      <c r="L47" s="589"/>
      <c r="M47" s="590"/>
      <c r="N47" s="594" t="s">
        <v>142</v>
      </c>
      <c r="O47" s="594"/>
      <c r="P47" s="594"/>
      <c r="Q47" s="594"/>
      <c r="R47" s="594"/>
      <c r="S47" s="594"/>
      <c r="T47" s="595" t="s">
        <v>219</v>
      </c>
      <c r="U47" s="595"/>
      <c r="AS47" s="257"/>
    </row>
    <row r="48" spans="1:45" ht="125.1" customHeight="1">
      <c r="A48" s="530"/>
      <c r="B48" s="591"/>
      <c r="C48" s="592"/>
      <c r="D48" s="592"/>
      <c r="E48" s="592"/>
      <c r="F48" s="592"/>
      <c r="G48" s="592"/>
      <c r="H48" s="592"/>
      <c r="I48" s="592"/>
      <c r="J48" s="592"/>
      <c r="K48" s="592"/>
      <c r="L48" s="592"/>
      <c r="M48" s="593"/>
      <c r="N48" s="530" t="s">
        <v>107</v>
      </c>
      <c r="O48" s="530"/>
      <c r="P48" s="333"/>
      <c r="Q48" s="530" t="s">
        <v>108</v>
      </c>
      <c r="R48" s="530"/>
      <c r="S48" s="530"/>
      <c r="T48" s="595"/>
      <c r="U48" s="595"/>
      <c r="AS48" s="257"/>
    </row>
    <row r="49" spans="1:45" ht="199.9" customHeight="1">
      <c r="A49" s="334">
        <v>1</v>
      </c>
      <c r="B49" s="583" t="str">
        <f>AL28</f>
        <v xml:space="preserve">Q2____ M/s. </v>
      </c>
      <c r="C49" s="583"/>
      <c r="D49" s="583"/>
      <c r="E49" s="583"/>
      <c r="F49" s="583"/>
      <c r="G49" s="583"/>
      <c r="H49" s="583"/>
      <c r="I49" s="583"/>
      <c r="J49" s="583"/>
      <c r="K49" s="583"/>
      <c r="L49" s="583"/>
      <c r="M49" s="583"/>
      <c r="N49" s="341" t="str">
        <f ca="1">AI28</f>
        <v>RED</v>
      </c>
      <c r="O49" s="341">
        <f ca="1">AC28</f>
        <v>43820</v>
      </c>
      <c r="P49" s="341"/>
      <c r="Q49" s="341" t="str">
        <f ca="1">AJ28</f>
        <v>RED</v>
      </c>
      <c r="R49" s="341"/>
      <c r="S49" s="341">
        <f ca="1">AE28</f>
        <v>44276</v>
      </c>
      <c r="T49" s="587" t="str">
        <f>V28</f>
        <v>Open</v>
      </c>
      <c r="U49" s="587"/>
    </row>
    <row r="50" spans="1:45" ht="199.9" customHeight="1">
      <c r="A50" s="334">
        <v>2</v>
      </c>
      <c r="B50" s="583" t="str">
        <f t="shared" ref="B50:B55" si="47">AL29</f>
        <v xml:space="preserve">Q2____ M/s. </v>
      </c>
      <c r="C50" s="583"/>
      <c r="D50" s="583"/>
      <c r="E50" s="583"/>
      <c r="F50" s="583"/>
      <c r="G50" s="583"/>
      <c r="H50" s="583"/>
      <c r="I50" s="583"/>
      <c r="J50" s="583"/>
      <c r="K50" s="583"/>
      <c r="L50" s="583"/>
      <c r="M50" s="583"/>
      <c r="N50" s="341" t="str">
        <f ca="1">AI29</f>
        <v>RED</v>
      </c>
      <c r="O50" s="341">
        <f t="shared" ref="O50:O55" ca="1" si="48">AC29</f>
        <v>43806</v>
      </c>
      <c r="P50" s="341"/>
      <c r="Q50" s="341" t="str">
        <f t="shared" ref="Q50:Q55" ca="1" si="49">AJ29</f>
        <v>RED</v>
      </c>
      <c r="R50" s="341"/>
      <c r="S50" s="341">
        <f t="shared" ref="S50:S52" ca="1" si="50">AE29</f>
        <v>44276</v>
      </c>
      <c r="T50" s="584" t="str">
        <f t="shared" ref="T50:T55" si="51">V29</f>
        <v>Open</v>
      </c>
      <c r="U50" s="584"/>
    </row>
    <row r="51" spans="1:45" ht="199.9" customHeight="1">
      <c r="A51" s="334">
        <v>3</v>
      </c>
      <c r="B51" s="583" t="str">
        <f t="shared" si="47"/>
        <v xml:space="preserve">Q2____ M/s. </v>
      </c>
      <c r="C51" s="583"/>
      <c r="D51" s="583"/>
      <c r="E51" s="583"/>
      <c r="F51" s="583"/>
      <c r="G51" s="583"/>
      <c r="H51" s="583"/>
      <c r="I51" s="583"/>
      <c r="J51" s="583"/>
      <c r="K51" s="583"/>
      <c r="L51" s="583"/>
      <c r="M51" s="583"/>
      <c r="N51" s="341" t="str">
        <f ca="1">AI30</f>
        <v>RED</v>
      </c>
      <c r="O51" s="341">
        <f t="shared" ca="1" si="48"/>
        <v>43812</v>
      </c>
      <c r="P51" s="341"/>
      <c r="Q51" s="341" t="str">
        <f t="shared" ca="1" si="49"/>
        <v>RED</v>
      </c>
      <c r="R51" s="341"/>
      <c r="S51" s="341">
        <f t="shared" ca="1" si="50"/>
        <v>44276</v>
      </c>
      <c r="T51" s="584" t="str">
        <f t="shared" si="51"/>
        <v>Open</v>
      </c>
      <c r="U51" s="584"/>
    </row>
    <row r="52" spans="1:45" ht="199.9" customHeight="1">
      <c r="A52" s="334">
        <v>4</v>
      </c>
      <c r="B52" s="583" t="str">
        <f t="shared" si="47"/>
        <v xml:space="preserve">Q2____ M/s. </v>
      </c>
      <c r="C52" s="583"/>
      <c r="D52" s="583"/>
      <c r="E52" s="583"/>
      <c r="F52" s="583"/>
      <c r="G52" s="583"/>
      <c r="H52" s="583"/>
      <c r="I52" s="583"/>
      <c r="J52" s="583"/>
      <c r="K52" s="583"/>
      <c r="L52" s="583"/>
      <c r="M52" s="583"/>
      <c r="N52" s="341" t="str">
        <f ca="1">AI31</f>
        <v>RED</v>
      </c>
      <c r="O52" s="341">
        <f t="shared" ca="1" si="48"/>
        <v>43823</v>
      </c>
      <c r="P52" s="341"/>
      <c r="Q52" s="341" t="str">
        <f t="shared" ca="1" si="49"/>
        <v>RED</v>
      </c>
      <c r="R52" s="341"/>
      <c r="S52" s="341">
        <f t="shared" ca="1" si="50"/>
        <v>44276</v>
      </c>
      <c r="T52" s="584" t="str">
        <f t="shared" ref="T52" si="52">V31</f>
        <v>Open</v>
      </c>
      <c r="U52" s="584"/>
    </row>
    <row r="53" spans="1:45" ht="199.9" customHeight="1" thickBot="1">
      <c r="A53" s="334">
        <v>5</v>
      </c>
      <c r="B53" s="583" t="str">
        <f t="shared" si="47"/>
        <v xml:space="preserve">Q2____ M/s. </v>
      </c>
      <c r="C53" s="583"/>
      <c r="D53" s="583"/>
      <c r="E53" s="583"/>
      <c r="F53" s="583"/>
      <c r="G53" s="583"/>
      <c r="H53" s="583"/>
      <c r="I53" s="583"/>
      <c r="J53" s="583"/>
      <c r="K53" s="583"/>
      <c r="L53" s="583"/>
      <c r="M53" s="583"/>
      <c r="N53" s="331" t="str">
        <f ca="1">AI32</f>
        <v>RED</v>
      </c>
      <c r="O53" s="341">
        <f t="shared" ca="1" si="48"/>
        <v>43823</v>
      </c>
      <c r="P53" s="331"/>
      <c r="Q53" s="331" t="str">
        <f t="shared" ca="1" si="49"/>
        <v>RED</v>
      </c>
      <c r="R53" s="331"/>
      <c r="S53" s="331"/>
      <c r="T53" s="584" t="str">
        <f t="shared" si="51"/>
        <v>Open</v>
      </c>
      <c r="U53" s="584"/>
    </row>
    <row r="54" spans="1:45" ht="199.9" customHeight="1">
      <c r="A54" s="334">
        <v>6</v>
      </c>
      <c r="B54" s="583" t="str">
        <f t="shared" si="47"/>
        <v xml:space="preserve">Q2____ M/s. </v>
      </c>
      <c r="C54" s="583"/>
      <c r="D54" s="583"/>
      <c r="E54" s="583"/>
      <c r="F54" s="583"/>
      <c r="G54" s="583"/>
      <c r="H54" s="583"/>
      <c r="I54" s="583"/>
      <c r="J54" s="583"/>
      <c r="K54" s="583"/>
      <c r="L54" s="583"/>
      <c r="M54" s="583"/>
      <c r="N54" s="332"/>
      <c r="O54" s="341" t="str">
        <f t="shared" ca="1" si="48"/>
        <v/>
      </c>
      <c r="P54" s="332"/>
      <c r="Q54" s="332" t="str">
        <f t="shared" ca="1" si="49"/>
        <v/>
      </c>
      <c r="R54" s="332"/>
      <c r="S54" s="332"/>
      <c r="T54" s="584">
        <f t="shared" si="51"/>
        <v>0</v>
      </c>
      <c r="U54" s="584"/>
      <c r="AD54" s="579"/>
      <c r="AE54" s="580"/>
    </row>
    <row r="55" spans="1:45" ht="199.9" customHeight="1" thickBot="1">
      <c r="A55" s="334">
        <v>7</v>
      </c>
      <c r="B55" s="583" t="str">
        <f t="shared" si="47"/>
        <v xml:space="preserve">Q2____ M/s. </v>
      </c>
      <c r="C55" s="583"/>
      <c r="D55" s="583"/>
      <c r="E55" s="583"/>
      <c r="F55" s="583"/>
      <c r="G55" s="583"/>
      <c r="H55" s="583"/>
      <c r="I55" s="583"/>
      <c r="J55" s="583"/>
      <c r="K55" s="583"/>
      <c r="L55" s="583"/>
      <c r="M55" s="583"/>
      <c r="N55" s="331" t="str">
        <f ca="1">AI33</f>
        <v/>
      </c>
      <c r="O55" s="341" t="str">
        <f t="shared" ca="1" si="48"/>
        <v/>
      </c>
      <c r="P55" s="331"/>
      <c r="Q55" s="331" t="str">
        <f t="shared" ca="1" si="49"/>
        <v/>
      </c>
      <c r="R55" s="331"/>
      <c r="S55" s="331"/>
      <c r="T55" s="584">
        <f t="shared" si="51"/>
        <v>0</v>
      </c>
      <c r="U55" s="584"/>
      <c r="AD55" s="581"/>
      <c r="AE55" s="582"/>
    </row>
    <row r="56" spans="1:45" ht="409.6" customHeight="1">
      <c r="A56" s="328"/>
      <c r="B56" s="329"/>
      <c r="C56" s="329"/>
      <c r="D56" s="329"/>
      <c r="E56" s="329"/>
      <c r="F56" s="329"/>
      <c r="G56" s="329"/>
      <c r="H56" s="329"/>
      <c r="I56" s="329"/>
      <c r="J56" s="329"/>
      <c r="K56" s="329"/>
      <c r="L56" s="329"/>
      <c r="M56" s="329"/>
      <c r="N56" s="329"/>
      <c r="O56" s="329"/>
      <c r="P56" s="329"/>
      <c r="Q56" s="329"/>
      <c r="R56" s="329"/>
      <c r="S56" s="329"/>
      <c r="T56" s="329"/>
      <c r="U56" s="329"/>
      <c r="V56" s="585"/>
      <c r="W56" s="585"/>
      <c r="X56" s="585"/>
      <c r="Y56" s="586"/>
      <c r="Z56" s="586"/>
      <c r="AA56" s="586"/>
      <c r="AB56" s="586"/>
      <c r="AC56" s="173"/>
      <c r="AD56" s="173"/>
      <c r="AE56" s="173"/>
      <c r="AF56" s="173"/>
    </row>
    <row r="57" spans="1:45" ht="199.9" customHeight="1"/>
    <row r="58" spans="1:45" ht="199.9" customHeight="1"/>
    <row r="59" spans="1:45" ht="199.9" customHeight="1"/>
    <row r="60" spans="1:45" ht="199.9" customHeight="1"/>
    <row r="61" spans="1:45" ht="199.9" customHeight="1"/>
    <row r="62" spans="1:45" ht="166.15" customHeight="1">
      <c r="AN62" s="63"/>
      <c r="AO62" s="63"/>
      <c r="AP62" s="63"/>
      <c r="AQ62" s="63"/>
      <c r="AR62" s="63"/>
      <c r="AS62" s="63"/>
    </row>
    <row r="63" spans="1:45" ht="166.15" customHeight="1" thickBot="1">
      <c r="AN63" s="63"/>
      <c r="AO63" s="63"/>
      <c r="AP63" s="63"/>
      <c r="AQ63" s="63"/>
      <c r="AR63" s="63"/>
      <c r="AS63" s="63"/>
    </row>
    <row r="64" spans="1:45" ht="166.15" customHeight="1">
      <c r="AN64" s="63"/>
      <c r="AO64" s="63"/>
      <c r="AP64" s="63"/>
      <c r="AQ64" s="569" t="s">
        <v>210</v>
      </c>
      <c r="AR64" s="570"/>
      <c r="AS64" s="63"/>
    </row>
    <row r="65" spans="40:48" ht="165.75" thickBot="1">
      <c r="AN65" s="63"/>
      <c r="AO65" s="63"/>
      <c r="AP65" s="63"/>
      <c r="AQ65" s="571"/>
      <c r="AR65" s="572"/>
      <c r="AS65" s="63"/>
    </row>
    <row r="66" spans="40:48">
      <c r="AN66" s="63"/>
      <c r="AO66" s="63"/>
      <c r="AP66" s="63"/>
      <c r="AQ66" s="63"/>
      <c r="AR66" s="63"/>
      <c r="AS66" s="63"/>
    </row>
    <row r="67" spans="40:48">
      <c r="AN67" s="573" t="s">
        <v>206</v>
      </c>
      <c r="AO67" s="573"/>
      <c r="AP67" s="573"/>
      <c r="AQ67" s="573"/>
      <c r="AR67" s="573"/>
      <c r="AS67" s="573"/>
      <c r="AT67" s="573"/>
      <c r="AU67" s="573"/>
      <c r="AV67" s="573"/>
    </row>
    <row r="68" spans="40:48">
      <c r="AN68" s="573"/>
      <c r="AO68" s="573"/>
      <c r="AP68" s="573"/>
      <c r="AQ68" s="573"/>
      <c r="AR68" s="573"/>
      <c r="AS68" s="573"/>
      <c r="AT68" s="573"/>
      <c r="AU68" s="573"/>
      <c r="AV68" s="573"/>
    </row>
    <row r="69" spans="40:48" ht="165.75" thickBot="1">
      <c r="AN69" s="63"/>
      <c r="AO69" s="63"/>
      <c r="AP69" s="63"/>
      <c r="AQ69" s="63"/>
      <c r="AR69" s="63"/>
      <c r="AS69" s="63"/>
    </row>
    <row r="70" spans="40:48">
      <c r="AN70" s="63"/>
      <c r="AO70" s="569" t="s">
        <v>207</v>
      </c>
      <c r="AP70" s="570"/>
      <c r="AQ70" s="562" t="s">
        <v>211</v>
      </c>
      <c r="AR70" s="563"/>
      <c r="AS70" s="563"/>
      <c r="AT70" s="563"/>
      <c r="AU70" s="563"/>
      <c r="AV70" s="563"/>
    </row>
    <row r="71" spans="40:48" ht="165.75" thickBot="1">
      <c r="AN71" s="63"/>
      <c r="AO71" s="571"/>
      <c r="AP71" s="572"/>
      <c r="AQ71" s="564"/>
      <c r="AR71" s="563"/>
      <c r="AS71" s="563"/>
      <c r="AT71" s="563"/>
      <c r="AU71" s="563"/>
      <c r="AV71" s="563"/>
    </row>
    <row r="72" spans="40:48">
      <c r="AN72" s="63"/>
      <c r="AO72" s="574" t="s">
        <v>208</v>
      </c>
      <c r="AP72" s="575"/>
      <c r="AQ72" s="578" t="s">
        <v>213</v>
      </c>
      <c r="AR72" s="563"/>
      <c r="AS72" s="563"/>
      <c r="AT72" s="563"/>
      <c r="AU72" s="563"/>
      <c r="AV72" s="563"/>
    </row>
    <row r="73" spans="40:48" ht="165.75" thickBot="1">
      <c r="AN73" s="63"/>
      <c r="AO73" s="576"/>
      <c r="AP73" s="577"/>
      <c r="AQ73" s="564"/>
      <c r="AR73" s="563"/>
      <c r="AS73" s="563"/>
      <c r="AT73" s="563"/>
      <c r="AU73" s="563"/>
      <c r="AV73" s="563"/>
    </row>
    <row r="74" spans="40:48">
      <c r="AN74" s="63"/>
      <c r="AO74" s="558" t="s">
        <v>205</v>
      </c>
      <c r="AP74" s="559"/>
      <c r="AQ74" s="562" t="s">
        <v>212</v>
      </c>
      <c r="AR74" s="563"/>
      <c r="AS74" s="563"/>
      <c r="AT74" s="563"/>
      <c r="AU74" s="563"/>
      <c r="AV74" s="563"/>
    </row>
    <row r="75" spans="40:48" ht="165.75" thickBot="1">
      <c r="AN75" s="63"/>
      <c r="AO75" s="560"/>
      <c r="AP75" s="561"/>
      <c r="AQ75" s="564"/>
      <c r="AR75" s="563"/>
      <c r="AS75" s="563"/>
      <c r="AT75" s="563"/>
      <c r="AU75" s="563"/>
      <c r="AV75" s="563"/>
    </row>
    <row r="76" spans="40:48">
      <c r="AN76" s="63"/>
      <c r="AO76" s="565" t="s">
        <v>209</v>
      </c>
      <c r="AP76" s="566"/>
      <c r="AQ76" s="562" t="s">
        <v>214</v>
      </c>
      <c r="AR76" s="563"/>
      <c r="AS76" s="563"/>
      <c r="AT76" s="563"/>
      <c r="AU76" s="563"/>
      <c r="AV76" s="563"/>
    </row>
    <row r="77" spans="40:48" ht="165.75" thickBot="1">
      <c r="AN77" s="63"/>
      <c r="AO77" s="567"/>
      <c r="AP77" s="568"/>
      <c r="AQ77" s="564"/>
      <c r="AR77" s="563"/>
      <c r="AS77" s="563"/>
      <c r="AT77" s="563"/>
      <c r="AU77" s="563"/>
      <c r="AV77" s="563"/>
    </row>
  </sheetData>
  <sheetProtection password="CC64" sheet="1" selectLockedCells="1"/>
  <mergeCells count="121">
    <mergeCell ref="A1:C1"/>
    <mergeCell ref="H1:AF1"/>
    <mergeCell ref="A4:A10"/>
    <mergeCell ref="AI4:AI10"/>
    <mergeCell ref="A11:A17"/>
    <mergeCell ref="A18:A24"/>
    <mergeCell ref="R26:R27"/>
    <mergeCell ref="S26:S27"/>
    <mergeCell ref="T26:T27"/>
    <mergeCell ref="B26:B27"/>
    <mergeCell ref="C26:D27"/>
    <mergeCell ref="E26:F27"/>
    <mergeCell ref="G26:H27"/>
    <mergeCell ref="I26:K27"/>
    <mergeCell ref="L26:N27"/>
    <mergeCell ref="AL26:AP27"/>
    <mergeCell ref="C28:D28"/>
    <mergeCell ref="E28:F28"/>
    <mergeCell ref="G28:H28"/>
    <mergeCell ref="I28:K28"/>
    <mergeCell ref="L28:N28"/>
    <mergeCell ref="AC28:AD28"/>
    <mergeCell ref="AE28:AF28"/>
    <mergeCell ref="AL28:AP28"/>
    <mergeCell ref="AE26:AF27"/>
    <mergeCell ref="AG26:AG27"/>
    <mergeCell ref="AH26:AH27"/>
    <mergeCell ref="AI26:AI27"/>
    <mergeCell ref="AJ26:AJ27"/>
    <mergeCell ref="AK26:AK27"/>
    <mergeCell ref="U26:U27"/>
    <mergeCell ref="V26:V27"/>
    <mergeCell ref="W26:X27"/>
    <mergeCell ref="Y26:Y27"/>
    <mergeCell ref="Z26:AB27"/>
    <mergeCell ref="AC26:AD27"/>
    <mergeCell ref="O26:O27"/>
    <mergeCell ref="P26:P27"/>
    <mergeCell ref="Q26:Q27"/>
    <mergeCell ref="AE29:AF29"/>
    <mergeCell ref="AL29:AP29"/>
    <mergeCell ref="C30:D30"/>
    <mergeCell ref="E30:F30"/>
    <mergeCell ref="G30:H30"/>
    <mergeCell ref="I30:K30"/>
    <mergeCell ref="L30:N30"/>
    <mergeCell ref="AC30:AD30"/>
    <mergeCell ref="AE30:AF30"/>
    <mergeCell ref="AL30:AP30"/>
    <mergeCell ref="C29:D29"/>
    <mergeCell ref="E29:F29"/>
    <mergeCell ref="G29:H29"/>
    <mergeCell ref="I29:K29"/>
    <mergeCell ref="L29:N29"/>
    <mergeCell ref="AC29:AD29"/>
    <mergeCell ref="AE31:AF31"/>
    <mergeCell ref="AL31:AP31"/>
    <mergeCell ref="C32:D32"/>
    <mergeCell ref="E32:F32"/>
    <mergeCell ref="G32:H32"/>
    <mergeCell ref="I32:K32"/>
    <mergeCell ref="L32:N32"/>
    <mergeCell ref="AC32:AD32"/>
    <mergeCell ref="AE32:AF32"/>
    <mergeCell ref="AL32:AP32"/>
    <mergeCell ref="C31:D31"/>
    <mergeCell ref="E31:F31"/>
    <mergeCell ref="G31:H31"/>
    <mergeCell ref="I31:K31"/>
    <mergeCell ref="L31:N31"/>
    <mergeCell ref="AC31:AD31"/>
    <mergeCell ref="AE33:AF33"/>
    <mergeCell ref="AL33:AP33"/>
    <mergeCell ref="C34:D34"/>
    <mergeCell ref="E34:F34"/>
    <mergeCell ref="G34:H34"/>
    <mergeCell ref="I34:K34"/>
    <mergeCell ref="L34:N34"/>
    <mergeCell ref="AC34:AD34"/>
    <mergeCell ref="AE34:AF34"/>
    <mergeCell ref="AL34:AP34"/>
    <mergeCell ref="C33:D33"/>
    <mergeCell ref="E33:F33"/>
    <mergeCell ref="G33:H33"/>
    <mergeCell ref="I33:K33"/>
    <mergeCell ref="L33:N33"/>
    <mergeCell ref="AC33:AD33"/>
    <mergeCell ref="B49:M49"/>
    <mergeCell ref="T49:U49"/>
    <mergeCell ref="B50:M50"/>
    <mergeCell ref="T50:U50"/>
    <mergeCell ref="B51:M51"/>
    <mergeCell ref="T51:U51"/>
    <mergeCell ref="A47:A48"/>
    <mergeCell ref="B47:M48"/>
    <mergeCell ref="N47:S47"/>
    <mergeCell ref="T47:U48"/>
    <mergeCell ref="N48:O48"/>
    <mergeCell ref="Q48:S48"/>
    <mergeCell ref="AD54:AE55"/>
    <mergeCell ref="B55:M55"/>
    <mergeCell ref="T55:U55"/>
    <mergeCell ref="V56:X56"/>
    <mergeCell ref="Y56:Z56"/>
    <mergeCell ref="AA56:AB56"/>
    <mergeCell ref="B52:M52"/>
    <mergeCell ref="T52:U52"/>
    <mergeCell ref="B53:M53"/>
    <mergeCell ref="T53:U53"/>
    <mergeCell ref="B54:M54"/>
    <mergeCell ref="T54:U54"/>
    <mergeCell ref="AO74:AP75"/>
    <mergeCell ref="AQ74:AV75"/>
    <mergeCell ref="AO76:AP77"/>
    <mergeCell ref="AQ76:AV77"/>
    <mergeCell ref="AQ64:AR65"/>
    <mergeCell ref="AN67:AV68"/>
    <mergeCell ref="AO70:AP71"/>
    <mergeCell ref="AQ70:AV71"/>
    <mergeCell ref="AO72:AP73"/>
    <mergeCell ref="AQ72:AV73"/>
  </mergeCells>
  <conditionalFormatting sqref="B24:AF24 B17:AF17 B10:AF10">
    <cfRule type="cellIs" dxfId="108" priority="35" stopIfTrue="1" operator="equal">
      <formula>$AB$28</formula>
    </cfRule>
    <cfRule type="cellIs" dxfId="107" priority="36" stopIfTrue="1" operator="equal">
      <formula>$AA$28</formula>
    </cfRule>
    <cfRule type="cellIs" dxfId="106" priority="37" stopIfTrue="1" operator="equal">
      <formula>$Z$28</formula>
    </cfRule>
    <cfRule type="cellIs" dxfId="105" priority="38" stopIfTrue="1" operator="equal">
      <formula>$Y$28</formula>
    </cfRule>
    <cfRule type="cellIs" dxfId="104" priority="39" stopIfTrue="1" operator="equal">
      <formula>$X$28</formula>
    </cfRule>
    <cfRule type="cellIs" dxfId="103" priority="40" stopIfTrue="1" operator="equal">
      <formula>$W$28</formula>
    </cfRule>
  </conditionalFormatting>
  <conditionalFormatting sqref="B23:AF23 B16:AF16 B9:AF9">
    <cfRule type="cellIs" dxfId="102" priority="41" stopIfTrue="1" operator="equal">
      <formula>$AB$29</formula>
    </cfRule>
    <cfRule type="cellIs" dxfId="101" priority="42" stopIfTrue="1" operator="equal">
      <formula>$AA$29</formula>
    </cfRule>
    <cfRule type="cellIs" dxfId="100" priority="43" stopIfTrue="1" operator="equal">
      <formula>$Z$29</formula>
    </cfRule>
    <cfRule type="cellIs" dxfId="99" priority="44" stopIfTrue="1" operator="equal">
      <formula>$Y$29</formula>
    </cfRule>
    <cfRule type="cellIs" dxfId="98" priority="45" stopIfTrue="1" operator="equal">
      <formula>$X$29</formula>
    </cfRule>
    <cfRule type="cellIs" dxfId="97" priority="46" stopIfTrue="1" operator="equal">
      <formula>$W$29</formula>
    </cfRule>
  </conditionalFormatting>
  <conditionalFormatting sqref="B22:AF22 B15:AF15 B8:AF8">
    <cfRule type="cellIs" dxfId="96" priority="47" stopIfTrue="1" operator="equal">
      <formula>$AB$30</formula>
    </cfRule>
    <cfRule type="cellIs" dxfId="95" priority="48" stopIfTrue="1" operator="equal">
      <formula>$AA$29</formula>
    </cfRule>
    <cfRule type="cellIs" dxfId="94" priority="49" stopIfTrue="1" operator="equal">
      <formula>$Z$30</formula>
    </cfRule>
    <cfRule type="cellIs" dxfId="93" priority="50" stopIfTrue="1" operator="equal">
      <formula>$Y$30</formula>
    </cfRule>
    <cfRule type="cellIs" dxfId="92" priority="51" stopIfTrue="1" operator="equal">
      <formula>$X$30</formula>
    </cfRule>
    <cfRule type="cellIs" dxfId="91" priority="52" stopIfTrue="1" operator="equal">
      <formula>$W$30</formula>
    </cfRule>
  </conditionalFormatting>
  <conditionalFormatting sqref="B21:AF21 B14:AF14 B7:AF7">
    <cfRule type="cellIs" dxfId="90" priority="53" stopIfTrue="1" operator="equal">
      <formula>$AB$31</formula>
    </cfRule>
    <cfRule type="cellIs" dxfId="89" priority="54" stopIfTrue="1" operator="equal">
      <formula>$AA$31</formula>
    </cfRule>
    <cfRule type="cellIs" dxfId="88" priority="55" stopIfTrue="1" operator="equal">
      <formula>$Z$31</formula>
    </cfRule>
    <cfRule type="cellIs" dxfId="87" priority="56" stopIfTrue="1" operator="equal">
      <formula>$Y$31</formula>
    </cfRule>
    <cfRule type="cellIs" dxfId="86" priority="57" stopIfTrue="1" operator="equal">
      <formula>$X$31</formula>
    </cfRule>
    <cfRule type="cellIs" dxfId="85" priority="58" stopIfTrue="1" operator="equal">
      <formula>$W$31</formula>
    </cfRule>
  </conditionalFormatting>
  <conditionalFormatting sqref="B20:AF20 B13:AF13 B6:AF6">
    <cfRule type="cellIs" dxfId="84" priority="59" stopIfTrue="1" operator="equal">
      <formula>$AB$32</formula>
    </cfRule>
    <cfRule type="cellIs" dxfId="83" priority="60" stopIfTrue="1" operator="equal">
      <formula>$AA$32</formula>
    </cfRule>
    <cfRule type="cellIs" dxfId="82" priority="61" stopIfTrue="1" operator="equal">
      <formula>$Z$32</formula>
    </cfRule>
    <cfRule type="cellIs" dxfId="81" priority="62" stopIfTrue="1" operator="equal">
      <formula>$Y$32</formula>
    </cfRule>
    <cfRule type="cellIs" dxfId="80" priority="63" stopIfTrue="1" operator="equal">
      <formula>$X$32</formula>
    </cfRule>
    <cfRule type="cellIs" dxfId="79" priority="64" stopIfTrue="1" operator="equal">
      <formula>$W$32</formula>
    </cfRule>
  </conditionalFormatting>
  <conditionalFormatting sqref="B19:AF19 B12:AF12 B5:AF5">
    <cfRule type="cellIs" dxfId="78" priority="65" stopIfTrue="1" operator="equal">
      <formula>$AB$33</formula>
    </cfRule>
    <cfRule type="cellIs" dxfId="77" priority="66" stopIfTrue="1" operator="equal">
      <formula>$AA$33</formula>
    </cfRule>
    <cfRule type="cellIs" dxfId="76" priority="67" stopIfTrue="1" operator="equal">
      <formula>$Z$33</formula>
    </cfRule>
    <cfRule type="cellIs" dxfId="75" priority="68" stopIfTrue="1" operator="equal">
      <formula>$Y$33</formula>
    </cfRule>
    <cfRule type="cellIs" dxfId="74" priority="69" stopIfTrue="1" operator="equal">
      <formula>$X$33</formula>
    </cfRule>
    <cfRule type="cellIs" dxfId="73" priority="70" stopIfTrue="1" operator="equal">
      <formula>$W$33</formula>
    </cfRule>
  </conditionalFormatting>
  <conditionalFormatting sqref="B18:AF18 B11:AF11 B4:AF4">
    <cfRule type="cellIs" dxfId="72" priority="71" stopIfTrue="1" operator="equal">
      <formula>$AB$34</formula>
    </cfRule>
    <cfRule type="cellIs" dxfId="71" priority="72" stopIfTrue="1" operator="equal">
      <formula>$AA$34</formula>
    </cfRule>
    <cfRule type="cellIs" dxfId="70" priority="73" stopIfTrue="1" operator="equal">
      <formula>$Z$34</formula>
    </cfRule>
    <cfRule type="cellIs" dxfId="69" priority="74" stopIfTrue="1" operator="equal">
      <formula>$Y$34</formula>
    </cfRule>
    <cfRule type="cellIs" dxfId="68" priority="75" stopIfTrue="1" operator="equal">
      <formula>$X$34</formula>
    </cfRule>
    <cfRule type="cellIs" dxfId="67" priority="76" stopIfTrue="1" operator="equal">
      <formula>$W$34</formula>
    </cfRule>
  </conditionalFormatting>
  <conditionalFormatting sqref="V56:W56 N49:N55 Y56 P49 AA56 AI28:AJ34">
    <cfRule type="cellIs" dxfId="66" priority="32" operator="equal">
      <formula>"GREEN"</formula>
    </cfRule>
    <cfRule type="cellIs" dxfId="65" priority="33" operator="equal">
      <formula>"RED"</formula>
    </cfRule>
    <cfRule type="cellIs" dxfId="64" priority="34" operator="equal">
      <formula>"YELLOW"</formula>
    </cfRule>
  </conditionalFormatting>
  <conditionalFormatting sqref="C3:AF3">
    <cfRule type="cellIs" dxfId="63" priority="31" operator="equal">
      <formula>TODAY()</formula>
    </cfRule>
  </conditionalFormatting>
  <conditionalFormatting sqref="B28 O28:P34">
    <cfRule type="expression" dxfId="62" priority="30">
      <formula>"""$AK$28=""""PENDING"""""""</formula>
    </cfRule>
  </conditionalFormatting>
  <conditionalFormatting sqref="AO70 AO72 AO74">
    <cfRule type="cellIs" dxfId="61" priority="27" operator="equal">
      <formula>"GREEN"</formula>
    </cfRule>
    <cfRule type="cellIs" dxfId="60" priority="28" operator="equal">
      <formula>"RED"</formula>
    </cfRule>
    <cfRule type="cellIs" dxfId="59" priority="29" operator="equal">
      <formula>"YELLOW"</formula>
    </cfRule>
  </conditionalFormatting>
  <conditionalFormatting sqref="AO76">
    <cfRule type="cellIs" dxfId="58" priority="24" operator="equal">
      <formula>"GREEN"</formula>
    </cfRule>
    <cfRule type="cellIs" dxfId="57" priority="25" operator="equal">
      <formula>"RED"</formula>
    </cfRule>
    <cfRule type="cellIs" dxfId="56" priority="26" operator="equal">
      <formula>"YELLOW"</formula>
    </cfRule>
  </conditionalFormatting>
  <conditionalFormatting sqref="AQ64">
    <cfRule type="cellIs" dxfId="55" priority="21" operator="equal">
      <formula>"GREEN"</formula>
    </cfRule>
    <cfRule type="cellIs" dxfId="54" priority="22" operator="equal">
      <formula>"RED"</formula>
    </cfRule>
    <cfRule type="cellIs" dxfId="53" priority="23" operator="equal">
      <formula>"YELLOW"</formula>
    </cfRule>
  </conditionalFormatting>
  <conditionalFormatting sqref="P50:P54">
    <cfRule type="cellIs" dxfId="52" priority="18" operator="equal">
      <formula>"GREEN"</formula>
    </cfRule>
    <cfRule type="cellIs" dxfId="51" priority="19" operator="equal">
      <formula>"RED"</formula>
    </cfRule>
    <cfRule type="cellIs" dxfId="50" priority="20" operator="equal">
      <formula>"YELLOW"</formula>
    </cfRule>
  </conditionalFormatting>
  <conditionalFormatting sqref="P55">
    <cfRule type="cellIs" dxfId="49" priority="15" operator="equal">
      <formula>"GREEN"</formula>
    </cfRule>
    <cfRule type="cellIs" dxfId="48" priority="16" operator="equal">
      <formula>"RED"</formula>
    </cfRule>
    <cfRule type="cellIs" dxfId="47" priority="17" operator="equal">
      <formula>"YELLOW"</formula>
    </cfRule>
  </conditionalFormatting>
  <conditionalFormatting sqref="U28:U29 U31:U34">
    <cfRule type="cellIs" dxfId="46" priority="14" operator="equal">
      <formula>"N"</formula>
    </cfRule>
  </conditionalFormatting>
  <conditionalFormatting sqref="T49:U55">
    <cfRule type="cellIs" dxfId="45" priority="13" operator="equal">
      <formula>"Closed"</formula>
    </cfRule>
  </conditionalFormatting>
  <conditionalFormatting sqref="Q49:Q55">
    <cfRule type="cellIs" dxfId="44" priority="10" operator="equal">
      <formula>"GREEN"</formula>
    </cfRule>
    <cfRule type="cellIs" dxfId="43" priority="11" operator="equal">
      <formula>"RED"</formula>
    </cfRule>
    <cfRule type="cellIs" dxfId="42" priority="12" operator="equal">
      <formula>"YELLOW"</formula>
    </cfRule>
  </conditionalFormatting>
  <conditionalFormatting sqref="S28:S29 S33:S34">
    <cfRule type="cellIs" dxfId="41" priority="9" operator="equal">
      <formula>"M"</formula>
    </cfRule>
  </conditionalFormatting>
  <conditionalFormatting sqref="G28:H28">
    <cfRule type="expression" dxfId="40" priority="8">
      <formula>"""$AK$28=""""PENDING"""""""</formula>
    </cfRule>
  </conditionalFormatting>
  <conditionalFormatting sqref="G29:H29">
    <cfRule type="expression" dxfId="39" priority="7">
      <formula>"""$AK$28=""""PENDING"""""""</formula>
    </cfRule>
  </conditionalFormatting>
  <conditionalFormatting sqref="G32:H34">
    <cfRule type="expression" dxfId="38" priority="6">
      <formula>"""$AK$28=""""PENDING"""""""</formula>
    </cfRule>
  </conditionalFormatting>
  <conditionalFormatting sqref="U30">
    <cfRule type="cellIs" dxfId="37" priority="4" operator="equal">
      <formula>"N"</formula>
    </cfRule>
  </conditionalFormatting>
  <conditionalFormatting sqref="S30:S32">
    <cfRule type="cellIs" dxfId="36" priority="3" operator="equal">
      <formula>"M"</formula>
    </cfRule>
  </conditionalFormatting>
  <conditionalFormatting sqref="G30:H30">
    <cfRule type="expression" dxfId="35" priority="2">
      <formula>"""$AK$28=""""PENDING"""""""</formula>
    </cfRule>
  </conditionalFormatting>
  <conditionalFormatting sqref="G31:H31">
    <cfRule type="expression" dxfId="34" priority="1">
      <formula>"""$AK$28=""""PENDING"""""""</formula>
    </cfRule>
  </conditionalFormatting>
  <dataValidations count="4">
    <dataValidation type="list" allowBlank="1" showInputMessage="1" showErrorMessage="1" sqref="Q28:Q34">
      <formula1>DH</formula1>
    </dataValidation>
    <dataValidation type="list" allowBlank="1" showInputMessage="1" showErrorMessage="1" sqref="O28:O34">
      <formula1>CM</formula1>
    </dataValidation>
    <dataValidation type="list" allowBlank="1" showInputMessage="1" showErrorMessage="1" sqref="P28:P34">
      <formula1>SEID</formula1>
    </dataValidation>
    <dataValidation type="list" allowBlank="1" showInputMessage="1" showErrorMessage="1" sqref="V28:V34">
      <formula1>Status</formula1>
    </dataValidation>
  </dataValidations>
  <pageMargins left="0.25" right="0.25" top="0.75" bottom="0.75" header="0.3" footer="0.3"/>
  <pageSetup paperSize="8" scale="10"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29511681" r:id="rId4" name="Spinner 1">
              <controlPr defaultSize="0" autoPict="0">
                <anchor moveWithCells="1" sizeWithCells="1">
                  <from>
                    <xdr:col>0</xdr:col>
                    <xdr:colOff>0</xdr:colOff>
                    <xdr:row>8</xdr:row>
                    <xdr:rowOff>95250</xdr:rowOff>
                  </from>
                  <to>
                    <xdr:col>1</xdr:col>
                    <xdr:colOff>0</xdr:colOff>
                    <xdr:row>11</xdr:row>
                    <xdr:rowOff>1600200</xdr:rowOff>
                  </to>
                </anchor>
              </controlPr>
            </control>
          </mc:Choice>
        </mc:AlternateContent>
        <mc:AlternateContent xmlns:mc="http://schemas.openxmlformats.org/markup-compatibility/2006">
          <mc:Choice Requires="x14">
            <control shapeId="29511682" r:id="rId5" name="Spinner 2">
              <controlPr defaultSize="0" autoPict="0">
                <anchor moveWithCells="1" sizeWithCells="1">
                  <from>
                    <xdr:col>0</xdr:col>
                    <xdr:colOff>0</xdr:colOff>
                    <xdr:row>15</xdr:row>
                    <xdr:rowOff>381000</xdr:rowOff>
                  </from>
                  <to>
                    <xdr:col>0</xdr:col>
                    <xdr:colOff>5143500</xdr:colOff>
                    <xdr:row>18</xdr:row>
                    <xdr:rowOff>1524000</xdr:rowOff>
                  </to>
                </anchor>
              </controlPr>
            </control>
          </mc:Choice>
        </mc:AlternateContent>
        <mc:AlternateContent xmlns:mc="http://schemas.openxmlformats.org/markup-compatibility/2006">
          <mc:Choice Requires="x14">
            <control shapeId="29511683" r:id="rId6" name="Spinner 3">
              <controlPr defaultSize="0" autoPict="0">
                <anchor moveWithCells="1" sizeWithCells="1">
                  <from>
                    <xdr:col>21</xdr:col>
                    <xdr:colOff>3790950</xdr:colOff>
                    <xdr:row>27</xdr:row>
                    <xdr:rowOff>0</xdr:rowOff>
                  </from>
                  <to>
                    <xdr:col>27</xdr:col>
                    <xdr:colOff>3790950</xdr:colOff>
                    <xdr:row>33</xdr:row>
                    <xdr:rowOff>1828800</xdr:rowOff>
                  </to>
                </anchor>
              </controlPr>
            </control>
          </mc:Choice>
        </mc:AlternateContent>
        <mc:AlternateContent xmlns:mc="http://schemas.openxmlformats.org/markup-compatibility/2006">
          <mc:Choice Requires="x14">
            <control shapeId="29511684" r:id="rId7" name="Spinner 4">
              <controlPr defaultSize="0" autoPict="0">
                <anchor moveWithCells="1" sizeWithCells="1">
                  <from>
                    <xdr:col>6</xdr:col>
                    <xdr:colOff>428625</xdr:colOff>
                    <xdr:row>0</xdr:row>
                    <xdr:rowOff>0</xdr:rowOff>
                  </from>
                  <to>
                    <xdr:col>6</xdr:col>
                    <xdr:colOff>3276600</xdr:colOff>
                    <xdr:row>1</xdr:row>
                    <xdr:rowOff>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X27"/>
  <sheetViews>
    <sheetView zoomScale="85" zoomScaleNormal="85" workbookViewId="0">
      <selection activeCell="A26" sqref="A26"/>
    </sheetView>
  </sheetViews>
  <sheetFormatPr defaultRowHeight="12.75"/>
  <sheetData>
    <row r="27" spans="24:24">
      <c r="X27" s="71"/>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37"/>
  <sheetViews>
    <sheetView tabSelected="1" workbookViewId="0">
      <selection activeCell="C9" sqref="C9"/>
    </sheetView>
  </sheetViews>
  <sheetFormatPr defaultRowHeight="12.75"/>
  <cols>
    <col min="1" max="1" width="59.85546875" customWidth="1"/>
    <col min="2" max="2" width="64" customWidth="1"/>
    <col min="3" max="3" width="51.85546875" customWidth="1"/>
  </cols>
  <sheetData>
    <row r="1" spans="1:6" ht="15.75">
      <c r="A1" s="408" t="s">
        <v>404</v>
      </c>
      <c r="B1" s="409" t="s">
        <v>405</v>
      </c>
      <c r="C1" s="410" t="s">
        <v>400</v>
      </c>
    </row>
    <row r="2" spans="1:6" ht="21">
      <c r="A2" s="411" t="s">
        <v>167</v>
      </c>
      <c r="B2" s="412" t="s">
        <v>383</v>
      </c>
      <c r="C2" s="413" t="s">
        <v>171</v>
      </c>
      <c r="D2" s="414" t="s">
        <v>402</v>
      </c>
      <c r="E2" s="415"/>
      <c r="F2" s="415"/>
    </row>
    <row r="3" spans="1:6" ht="21">
      <c r="A3" s="411" t="s">
        <v>166</v>
      </c>
      <c r="B3" s="412" t="s">
        <v>401</v>
      </c>
      <c r="C3" s="416" t="s">
        <v>171</v>
      </c>
      <c r="D3" s="415" t="s">
        <v>406</v>
      </c>
      <c r="E3" s="415"/>
      <c r="F3" s="415"/>
    </row>
    <row r="4" spans="1:6" ht="21">
      <c r="A4" s="411" t="s">
        <v>165</v>
      </c>
      <c r="B4" s="412" t="s">
        <v>403</v>
      </c>
      <c r="C4" s="413" t="s">
        <v>171</v>
      </c>
      <c r="D4" s="415"/>
      <c r="E4" s="415"/>
      <c r="F4" s="415"/>
    </row>
    <row r="5" spans="1:6" ht="21">
      <c r="A5" s="411" t="s">
        <v>172</v>
      </c>
      <c r="B5" s="412" t="s">
        <v>407</v>
      </c>
      <c r="C5" s="417"/>
      <c r="D5" s="415"/>
      <c r="E5" s="415"/>
      <c r="F5" s="415"/>
    </row>
    <row r="6" spans="1:6" ht="21">
      <c r="A6" s="411" t="s">
        <v>151</v>
      </c>
      <c r="B6" s="412"/>
      <c r="C6" s="417"/>
      <c r="D6" s="415"/>
      <c r="E6" s="415"/>
      <c r="F6" s="415"/>
    </row>
    <row r="7" spans="1:6" ht="21">
      <c r="A7" s="411" t="s">
        <v>154</v>
      </c>
      <c r="B7" s="412"/>
      <c r="C7" s="417"/>
      <c r="D7" s="415"/>
      <c r="E7" s="415"/>
      <c r="F7" s="415"/>
    </row>
    <row r="8" spans="1:6" ht="21">
      <c r="A8" s="411" t="s">
        <v>171</v>
      </c>
      <c r="B8" s="412"/>
      <c r="C8" s="417"/>
      <c r="D8" s="415"/>
      <c r="E8" s="415"/>
      <c r="F8" s="415"/>
    </row>
    <row r="9" spans="1:6" ht="21">
      <c r="A9" s="411" t="s">
        <v>170</v>
      </c>
      <c r="B9" s="412"/>
      <c r="C9" s="417"/>
      <c r="D9" s="415"/>
      <c r="E9" s="415"/>
      <c r="F9" s="415"/>
    </row>
    <row r="10" spans="1:6" ht="21">
      <c r="A10" s="411" t="s">
        <v>174</v>
      </c>
      <c r="B10" s="412"/>
      <c r="C10" s="417"/>
      <c r="D10" s="415"/>
      <c r="E10" s="415"/>
      <c r="F10" s="415"/>
    </row>
    <row r="11" spans="1:6" ht="18.75">
      <c r="B11" s="412"/>
      <c r="C11" s="417"/>
    </row>
    <row r="12" spans="1:6" ht="18.75">
      <c r="B12" s="412"/>
      <c r="C12" s="417"/>
    </row>
    <row r="13" spans="1:6" ht="18.75">
      <c r="B13" s="412"/>
      <c r="C13" s="417"/>
    </row>
    <row r="14" spans="1:6" ht="18.75">
      <c r="B14" s="412"/>
      <c r="C14" s="417"/>
    </row>
    <row r="15" spans="1:6" ht="18.75">
      <c r="B15" s="412"/>
      <c r="C15" s="417"/>
    </row>
    <row r="16" spans="1:6" ht="18.75">
      <c r="B16" s="412"/>
      <c r="C16" s="417"/>
    </row>
    <row r="17" spans="2:3" ht="18.75">
      <c r="B17" s="412"/>
      <c r="C17" s="417"/>
    </row>
    <row r="18" spans="2:3" ht="18.75">
      <c r="B18" s="412"/>
      <c r="C18" s="417"/>
    </row>
    <row r="19" spans="2:3" ht="18.75">
      <c r="B19" s="412"/>
      <c r="C19" s="417"/>
    </row>
    <row r="20" spans="2:3" ht="18.75">
      <c r="B20" s="412"/>
      <c r="C20" s="417"/>
    </row>
    <row r="21" spans="2:3" ht="18.75">
      <c r="B21" s="412"/>
      <c r="C21" s="417"/>
    </row>
    <row r="22" spans="2:3" ht="18.75">
      <c r="B22" s="412"/>
      <c r="C22" s="417"/>
    </row>
    <row r="23" spans="2:3" ht="18.75">
      <c r="B23" s="412"/>
      <c r="C23" s="417"/>
    </row>
    <row r="24" spans="2:3" ht="18.75">
      <c r="B24" s="412"/>
      <c r="C24" s="417"/>
    </row>
    <row r="25" spans="2:3" ht="18.75">
      <c r="B25" s="412"/>
      <c r="C25" s="417"/>
    </row>
    <row r="26" spans="2:3" ht="18.75">
      <c r="B26" s="412"/>
      <c r="C26" s="417"/>
    </row>
    <row r="27" spans="2:3" ht="18.75">
      <c r="B27" s="412"/>
      <c r="C27" s="417"/>
    </row>
    <row r="28" spans="2:3" ht="18.75">
      <c r="B28" s="412"/>
      <c r="C28" s="417"/>
    </row>
    <row r="29" spans="2:3" ht="18.75">
      <c r="B29" s="412"/>
      <c r="C29" s="417"/>
    </row>
    <row r="30" spans="2:3" ht="18.75">
      <c r="B30" s="412"/>
      <c r="C30" s="417"/>
    </row>
    <row r="31" spans="2:3" ht="18.75">
      <c r="B31" s="412"/>
      <c r="C31" s="417"/>
    </row>
    <row r="32" spans="2:3" ht="18.75">
      <c r="B32" s="412"/>
      <c r="C32" s="417"/>
    </row>
    <row r="33" spans="2:3" ht="18.75">
      <c r="B33" s="412"/>
      <c r="C33" s="417"/>
    </row>
    <row r="34" spans="2:3" ht="18.75">
      <c r="B34" s="412"/>
      <c r="C34" s="417"/>
    </row>
    <row r="35" spans="2:3" ht="18.75">
      <c r="B35" s="412"/>
      <c r="C35" s="417"/>
    </row>
    <row r="36" spans="2:3" ht="18.75">
      <c r="B36" s="412"/>
      <c r="C36" s="417"/>
    </row>
    <row r="37" spans="2:3" ht="18.75">
      <c r="B37" s="412"/>
      <c r="C37" s="417"/>
    </row>
  </sheetData>
  <hyperlinks>
    <hyperlink ref="A4" r:id="rId1"/>
    <hyperlink ref="A3" r:id="rId2"/>
    <hyperlink ref="A2" r:id="rId3"/>
    <hyperlink ref="A9" r:id="rId4"/>
    <hyperlink ref="A8" r:id="rId5"/>
    <hyperlink ref="A7" r:id="rId6"/>
    <hyperlink ref="A5" r:id="rId7"/>
    <hyperlink ref="A10" r:id="rId8"/>
    <hyperlink ref="A6" r:id="rId9"/>
    <hyperlink ref="B2" r:id="rId10"/>
    <hyperlink ref="B3" r:id="rId11"/>
    <hyperlink ref="B4" r:id="rId12"/>
    <hyperlink ref="B5" r:id="rId13"/>
    <hyperlink ref="C2" r:id="rId14"/>
    <hyperlink ref="C3" r:id="rId15"/>
    <hyperlink ref="C4" r:id="rId16"/>
  </hyperlinks>
  <pageMargins left="0.7" right="0.7" top="0.75" bottom="0.75" header="0.3" footer="0.3"/>
  <pageSetup paperSize="9" orientation="portrait" r:id="rId17"/>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B2:L27"/>
  <sheetViews>
    <sheetView topLeftCell="A2" workbookViewId="0">
      <selection activeCell="F26" sqref="F25:F26"/>
    </sheetView>
  </sheetViews>
  <sheetFormatPr defaultRowHeight="15"/>
  <cols>
    <col min="2" max="2" width="12.42578125" style="323" bestFit="1" customWidth="1"/>
    <col min="3" max="3" width="5.5703125" style="323" bestFit="1" customWidth="1"/>
    <col min="4" max="4" width="12.28515625" style="323" bestFit="1" customWidth="1"/>
    <col min="5" max="5" width="6.42578125" style="323" bestFit="1" customWidth="1"/>
    <col min="6" max="6" width="17.28515625" style="323" bestFit="1" customWidth="1"/>
    <col min="7" max="7" width="23" style="323" bestFit="1" customWidth="1"/>
    <col min="8" max="8" width="47.28515625" style="323" bestFit="1" customWidth="1"/>
    <col min="9" max="9" width="41.7109375" style="323" bestFit="1" customWidth="1"/>
    <col min="10" max="10" width="46.140625" style="323" bestFit="1" customWidth="1"/>
    <col min="11" max="11" width="5" bestFit="1" customWidth="1"/>
    <col min="12" max="12" width="25.85546875" bestFit="1" customWidth="1"/>
  </cols>
  <sheetData>
    <row r="2" spans="2:12" s="316" customFormat="1"/>
    <row r="3" spans="2:12" s="7" customFormat="1" ht="18.75">
      <c r="B3" s="317"/>
      <c r="C3" s="318"/>
      <c r="D3" s="318"/>
      <c r="E3" s="318"/>
      <c r="F3" s="319"/>
      <c r="G3" s="318"/>
      <c r="H3" s="318"/>
      <c r="I3" s="318"/>
      <c r="J3" s="318"/>
      <c r="K3" s="314"/>
      <c r="L3" s="315"/>
    </row>
    <row r="4" spans="2:12" s="7" customFormat="1" ht="18.75">
      <c r="B4" s="320"/>
      <c r="C4" s="321"/>
      <c r="D4" s="321"/>
      <c r="E4" s="321"/>
      <c r="F4" s="322"/>
      <c r="G4" s="321"/>
      <c r="H4" s="321"/>
      <c r="I4" s="321"/>
      <c r="J4" s="321"/>
      <c r="K4" s="313"/>
      <c r="L4" s="305"/>
    </row>
    <row r="5" spans="2:12" s="7" customFormat="1" ht="18.75">
      <c r="B5" s="320"/>
      <c r="C5" s="321"/>
      <c r="D5" s="321"/>
      <c r="E5" s="321"/>
      <c r="F5" s="322"/>
      <c r="G5" s="321"/>
      <c r="H5" s="321"/>
      <c r="I5" s="321"/>
      <c r="J5" s="321"/>
      <c r="K5" s="313"/>
      <c r="L5" s="304"/>
    </row>
    <row r="6" spans="2:12" s="7" customFormat="1" ht="18.75">
      <c r="B6" s="320"/>
      <c r="C6" s="321"/>
      <c r="D6" s="321"/>
      <c r="E6" s="321"/>
      <c r="F6" s="322"/>
      <c r="G6" s="321"/>
      <c r="H6" s="321"/>
      <c r="I6" s="321"/>
      <c r="J6" s="321"/>
      <c r="K6" s="313"/>
      <c r="L6" s="305"/>
    </row>
    <row r="7" spans="2:12" s="7" customFormat="1" ht="18.75">
      <c r="B7" s="320"/>
      <c r="C7" s="321"/>
      <c r="D7" s="321"/>
      <c r="E7" s="321"/>
      <c r="F7" s="322"/>
      <c r="G7" s="321"/>
      <c r="H7" s="321"/>
      <c r="I7" s="321"/>
      <c r="J7" s="321"/>
      <c r="K7" s="313"/>
      <c r="L7" s="304"/>
    </row>
    <row r="8" spans="2:12" s="7" customFormat="1" ht="18.75">
      <c r="B8" s="320"/>
      <c r="C8" s="321"/>
      <c r="D8" s="321"/>
      <c r="E8" s="321"/>
      <c r="F8" s="322"/>
      <c r="G8" s="321"/>
      <c r="H8" s="321"/>
      <c r="I8" s="321"/>
      <c r="J8" s="321"/>
      <c r="K8" s="313"/>
      <c r="L8" s="305"/>
    </row>
    <row r="9" spans="2:12" s="7" customFormat="1" ht="18.75">
      <c r="B9" s="320"/>
      <c r="C9" s="321"/>
      <c r="D9" s="321"/>
      <c r="E9" s="321"/>
      <c r="F9" s="322"/>
      <c r="G9" s="321"/>
      <c r="H9" s="321"/>
      <c r="I9" s="321"/>
      <c r="J9" s="321"/>
      <c r="K9" s="313"/>
      <c r="L9" s="304"/>
    </row>
    <row r="10" spans="2:12" s="7" customFormat="1" ht="18.75">
      <c r="B10" s="320"/>
      <c r="C10" s="321"/>
      <c r="D10" s="321"/>
      <c r="E10" s="321"/>
      <c r="F10" s="322"/>
      <c r="G10" s="321"/>
      <c r="H10" s="321"/>
      <c r="I10" s="321"/>
      <c r="J10" s="321"/>
      <c r="K10" s="313"/>
      <c r="L10" s="305"/>
    </row>
    <row r="11" spans="2:12" s="7" customFormat="1" ht="18.75">
      <c r="B11" s="320"/>
      <c r="C11" s="321"/>
      <c r="D11" s="321"/>
      <c r="E11" s="321"/>
      <c r="F11" s="322"/>
      <c r="G11" s="321"/>
      <c r="H11" s="321"/>
      <c r="I11" s="321"/>
      <c r="J11" s="321"/>
      <c r="K11" s="313"/>
      <c r="L11" s="304"/>
    </row>
    <row r="12" spans="2:12" s="7" customFormat="1" ht="18.75">
      <c r="B12" s="320"/>
      <c r="C12" s="321"/>
      <c r="D12" s="321"/>
      <c r="E12" s="321"/>
      <c r="F12" s="322"/>
      <c r="G12" s="321"/>
      <c r="H12" s="321"/>
      <c r="I12" s="321"/>
      <c r="J12" s="321"/>
      <c r="K12" s="312"/>
      <c r="L12" s="305"/>
    </row>
    <row r="13" spans="2:12" s="7" customFormat="1" ht="18.75">
      <c r="B13" s="320"/>
      <c r="C13" s="321"/>
      <c r="D13" s="321"/>
      <c r="E13" s="321"/>
      <c r="F13" s="322"/>
      <c r="G13" s="321"/>
      <c r="H13" s="321"/>
      <c r="I13" s="321"/>
      <c r="J13" s="321"/>
      <c r="K13" s="312"/>
      <c r="L13" s="304"/>
    </row>
    <row r="14" spans="2:12" s="7" customFormat="1" ht="18.75">
      <c r="B14" s="320"/>
      <c r="C14" s="321"/>
      <c r="D14" s="321"/>
      <c r="E14" s="321"/>
      <c r="F14" s="322"/>
      <c r="G14" s="321"/>
      <c r="H14" s="321"/>
      <c r="I14" s="321"/>
      <c r="J14" s="321"/>
      <c r="K14" s="312"/>
      <c r="L14" s="305"/>
    </row>
    <row r="15" spans="2:12" s="7" customFormat="1" ht="18.75">
      <c r="B15" s="320"/>
      <c r="C15" s="321"/>
      <c r="D15" s="321"/>
      <c r="E15" s="321"/>
      <c r="F15" s="322"/>
      <c r="G15" s="321"/>
      <c r="H15" s="321"/>
      <c r="I15" s="321"/>
      <c r="J15" s="321"/>
      <c r="K15" s="312"/>
      <c r="L15" s="304"/>
    </row>
    <row r="16" spans="2:12" s="7" customFormat="1" ht="18.75">
      <c r="B16" s="320"/>
      <c r="C16" s="321"/>
      <c r="D16" s="321"/>
      <c r="E16" s="321"/>
      <c r="F16" s="322"/>
      <c r="G16" s="321"/>
      <c r="H16" s="321"/>
      <c r="I16" s="321"/>
      <c r="J16" s="321"/>
      <c r="K16" s="312"/>
      <c r="L16" s="305"/>
    </row>
    <row r="17" spans="2:12" s="7" customFormat="1" ht="18.75">
      <c r="B17" s="320"/>
      <c r="C17" s="321"/>
      <c r="D17" s="321"/>
      <c r="E17" s="321"/>
      <c r="F17" s="322"/>
      <c r="G17" s="321"/>
      <c r="H17" s="321"/>
      <c r="I17" s="321"/>
      <c r="J17" s="321"/>
      <c r="K17" s="312"/>
      <c r="L17" s="304"/>
    </row>
    <row r="18" spans="2:12" s="7" customFormat="1" ht="18.75">
      <c r="B18" s="320"/>
      <c r="C18" s="321"/>
      <c r="D18" s="321"/>
      <c r="E18" s="321"/>
      <c r="F18" s="322"/>
      <c r="G18" s="321"/>
      <c r="H18" s="321"/>
      <c r="I18" s="321"/>
      <c r="J18" s="321"/>
      <c r="K18" s="313"/>
      <c r="L18" s="305"/>
    </row>
    <row r="19" spans="2:12" s="7" customFormat="1" ht="18.75">
      <c r="B19" s="320"/>
      <c r="C19" s="321"/>
      <c r="D19" s="321"/>
      <c r="E19" s="321"/>
      <c r="F19" s="322"/>
      <c r="G19" s="321"/>
      <c r="H19" s="321"/>
      <c r="I19" s="321"/>
      <c r="J19" s="321"/>
      <c r="K19" s="313"/>
      <c r="L19" s="304"/>
    </row>
    <row r="20" spans="2:12" s="7" customFormat="1" ht="18.75">
      <c r="B20" s="320"/>
      <c r="C20" s="321"/>
      <c r="D20" s="321"/>
      <c r="E20" s="321"/>
      <c r="F20" s="322"/>
      <c r="G20" s="321"/>
      <c r="H20" s="321"/>
      <c r="I20" s="321"/>
      <c r="J20" s="321"/>
      <c r="K20" s="313"/>
      <c r="L20" s="305"/>
    </row>
    <row r="21" spans="2:12" s="7" customFormat="1" ht="18.75">
      <c r="B21" s="320"/>
      <c r="C21" s="321"/>
      <c r="D21" s="321"/>
      <c r="E21" s="321"/>
      <c r="F21" s="322"/>
      <c r="G21" s="321"/>
      <c r="H21" s="321"/>
      <c r="I21" s="321"/>
      <c r="J21" s="321"/>
      <c r="K21" s="313"/>
      <c r="L21" s="304"/>
    </row>
    <row r="22" spans="2:12" s="7" customFormat="1" ht="18.75">
      <c r="B22" s="320"/>
      <c r="C22" s="321"/>
      <c r="D22" s="321"/>
      <c r="E22" s="321"/>
      <c r="F22" s="322"/>
      <c r="G22" s="321"/>
      <c r="H22" s="321"/>
      <c r="I22" s="321"/>
      <c r="J22" s="321"/>
      <c r="K22" s="313"/>
      <c r="L22" s="305"/>
    </row>
    <row r="23" spans="2:12" s="7" customFormat="1" ht="18.75">
      <c r="B23" s="320"/>
      <c r="C23" s="321"/>
      <c r="D23" s="321"/>
      <c r="E23" s="321"/>
      <c r="F23" s="322"/>
      <c r="G23" s="321"/>
      <c r="H23" s="321"/>
      <c r="I23" s="321"/>
      <c r="J23" s="321"/>
      <c r="K23" s="313"/>
      <c r="L23" s="304"/>
    </row>
    <row r="24" spans="2:12" s="7" customFormat="1" ht="18.75">
      <c r="B24" s="320"/>
      <c r="C24" s="321"/>
      <c r="D24" s="321"/>
      <c r="E24" s="321"/>
      <c r="F24" s="322"/>
      <c r="G24" s="321"/>
      <c r="H24" s="321"/>
      <c r="I24" s="321"/>
      <c r="J24" s="321"/>
      <c r="K24" s="313"/>
      <c r="L24" s="305"/>
    </row>
    <row r="25" spans="2:12" s="7" customFormat="1" ht="18.75">
      <c r="B25" s="320"/>
      <c r="C25" s="321"/>
      <c r="D25" s="321"/>
      <c r="E25" s="321"/>
      <c r="F25" s="322"/>
      <c r="G25" s="321"/>
      <c r="H25" s="321"/>
      <c r="I25" s="321"/>
      <c r="J25" s="321"/>
      <c r="K25" s="313"/>
      <c r="L25" s="304"/>
    </row>
    <row r="26" spans="2:12" s="7" customFormat="1" ht="18.75">
      <c r="B26" s="320"/>
      <c r="C26" s="321"/>
      <c r="D26" s="321"/>
      <c r="E26" s="321"/>
      <c r="F26" s="322"/>
      <c r="G26" s="321"/>
      <c r="H26" s="321"/>
      <c r="I26" s="321"/>
      <c r="J26" s="321"/>
      <c r="K26" s="313"/>
      <c r="L26" s="305"/>
    </row>
    <row r="27" spans="2:12" s="7" customFormat="1" ht="18.75">
      <c r="B27" s="320"/>
      <c r="C27" s="321"/>
      <c r="D27" s="321"/>
      <c r="E27" s="321"/>
      <c r="F27" s="322"/>
      <c r="G27" s="321"/>
      <c r="H27" s="321"/>
      <c r="I27" s="321"/>
      <c r="J27" s="321"/>
      <c r="K27" s="313"/>
      <c r="L27" s="304"/>
    </row>
  </sheetData>
  <conditionalFormatting sqref="L3:L27">
    <cfRule type="cellIs" dxfId="33" priority="1" operator="equal">
      <formula>"Intrieim report received"</formula>
    </cfRule>
    <cfRule type="cellIs" dxfId="32" priority="2" operator="equal">
      <formula>"Initiated and shared"</formula>
    </cfRule>
    <cfRule type="cellIs" dxfId="31" priority="3" operator="equal">
      <formula>"final 8D received"</formula>
    </cfRule>
    <cfRule type="cellIs" dxfId="30" priority="4" operator="equal">
      <formula>"8D not received"</formula>
    </cfRule>
  </conditionalFormatting>
  <dataValidations count="3">
    <dataValidation type="list" allowBlank="1" showInputMessage="1" showErrorMessage="1" sqref="L3:L27">
      <formula1>"Initiated and shared, Intrieim report received, final 8D received, 8D not received,NA"</formula1>
    </dataValidation>
    <dataValidation type="list" allowBlank="1" showInputMessage="1" showErrorMessage="1" sqref="K20:K21 K16:K17">
      <formula1>"Tools, Jigs, fixtures, Spares,Other"</formula1>
    </dataValidation>
    <dataValidation type="list" allowBlank="1" showInputMessage="1" showErrorMessage="1" sqref="I20:I21 I16:I17">
      <formula1>"Initiated and shared, Intrieim report received, final 8D received, NA"</formula1>
    </dataValidation>
  </dataValidations>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2" tint="-0.749992370372631"/>
    <pageSetUpPr fitToPage="1"/>
  </sheetPr>
  <dimension ref="A1:XFD32"/>
  <sheetViews>
    <sheetView zoomScale="10" zoomScaleNormal="10" workbookViewId="0">
      <selection activeCell="H49" sqref="H49"/>
    </sheetView>
  </sheetViews>
  <sheetFormatPr defaultColWidth="75.7109375" defaultRowHeight="12.75"/>
  <cols>
    <col min="1" max="1" width="45.7109375" style="63" customWidth="1"/>
    <col min="2" max="31" width="50.7109375" style="63" customWidth="1"/>
    <col min="32" max="16384" width="75.7109375" style="151"/>
  </cols>
  <sheetData>
    <row r="1" spans="1:16384" s="146" customFormat="1" ht="229.9" customHeight="1" thickBot="1">
      <c r="A1" s="167" t="str">
        <f>TEXT(D26,"d-mmm")</f>
        <v>1-Jun</v>
      </c>
      <c r="B1" s="164">
        <f>A1+1</f>
        <v>43618</v>
      </c>
      <c r="C1" s="164">
        <f t="shared" ref="C1:AE1" si="0">B1+1</f>
        <v>43619</v>
      </c>
      <c r="D1" s="164">
        <f t="shared" si="0"/>
        <v>43620</v>
      </c>
      <c r="E1" s="164">
        <f t="shared" si="0"/>
        <v>43621</v>
      </c>
      <c r="F1" s="164">
        <f t="shared" si="0"/>
        <v>43622</v>
      </c>
      <c r="G1" s="164">
        <f t="shared" si="0"/>
        <v>43623</v>
      </c>
      <c r="H1" s="164">
        <f t="shared" si="0"/>
        <v>43624</v>
      </c>
      <c r="I1" s="164">
        <f t="shared" si="0"/>
        <v>43625</v>
      </c>
      <c r="J1" s="164">
        <f t="shared" si="0"/>
        <v>43626</v>
      </c>
      <c r="K1" s="164">
        <f t="shared" si="0"/>
        <v>43627</v>
      </c>
      <c r="L1" s="164">
        <f t="shared" si="0"/>
        <v>43628</v>
      </c>
      <c r="M1" s="164">
        <f t="shared" si="0"/>
        <v>43629</v>
      </c>
      <c r="N1" s="164">
        <f t="shared" si="0"/>
        <v>43630</v>
      </c>
      <c r="O1" s="164">
        <f t="shared" si="0"/>
        <v>43631</v>
      </c>
      <c r="P1" s="164">
        <f t="shared" si="0"/>
        <v>43632</v>
      </c>
      <c r="Q1" s="164">
        <f t="shared" si="0"/>
        <v>43633</v>
      </c>
      <c r="R1" s="164">
        <f t="shared" si="0"/>
        <v>43634</v>
      </c>
      <c r="S1" s="164">
        <f t="shared" si="0"/>
        <v>43635</v>
      </c>
      <c r="T1" s="164">
        <f t="shared" si="0"/>
        <v>43636</v>
      </c>
      <c r="U1" s="164">
        <f t="shared" si="0"/>
        <v>43637</v>
      </c>
      <c r="V1" s="164">
        <f t="shared" si="0"/>
        <v>43638</v>
      </c>
      <c r="W1" s="164">
        <f t="shared" si="0"/>
        <v>43639</v>
      </c>
      <c r="X1" s="164">
        <f t="shared" si="0"/>
        <v>43640</v>
      </c>
      <c r="Y1" s="164">
        <f t="shared" si="0"/>
        <v>43641</v>
      </c>
      <c r="Z1" s="164">
        <f t="shared" si="0"/>
        <v>43642</v>
      </c>
      <c r="AA1" s="164">
        <f t="shared" si="0"/>
        <v>43643</v>
      </c>
      <c r="AB1" s="164">
        <f t="shared" si="0"/>
        <v>43644</v>
      </c>
      <c r="AC1" s="164">
        <f t="shared" si="0"/>
        <v>43645</v>
      </c>
      <c r="AD1" s="164">
        <f t="shared" si="0"/>
        <v>43646</v>
      </c>
      <c r="AE1" s="165">
        <f t="shared" si="0"/>
        <v>43647</v>
      </c>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c r="CF1" s="145"/>
      <c r="CG1" s="145"/>
      <c r="CH1" s="145"/>
    </row>
    <row r="2" spans="1:16384" s="147" customFormat="1" ht="229.9" customHeight="1">
      <c r="A2" s="158" t="str">
        <f ca="1">IF(AND($M$24="M",A1=TODAY(),A1&gt;$B$24+11),IF(AND($O$24="N",A1&gt;$B$24+54),CONCATENATE($A$24,"BR",CHAR(10),"------",CHAR(10),TEXT(($B$24),"dd-mmm")),CONCATENATE($A$24,"B",CHAR(10),"------",CHAR(10),TEXT(($B$24),"dd-mmm"))),IF(AND($O$24="N",A1=TODAY(),A1&gt;$B$24+54),CONCATENATE($A$24,"R",CHAR(10),"------",CHAR(10),TEXT(($B$24),"dd-mmm")),IF(AND(A1=$M$24,A1&gt;$B$24+11),CONCATENATE($A$24,"BC",CHAR(10),"------",CHAR(10),TEXT(($B$24),"dd-mmm")),IF(AND(A1=$O$24,A1&gt;$B$24+54),CONCATENATE($A$24,"RC",CHAR(10),"------",CHAR(10),TEXT(($B$24),"dd-mmm")),""))))</f>
        <v/>
      </c>
      <c r="B2" s="158" t="str">
        <f t="shared" ref="B2:AE2" ca="1" si="1">IF(AND($M$24="M",B1=TODAY(),B1&gt;$B$24+11),IF(AND($O$24="N",B1&gt;$B$24+54),CONCATENATE($A$24,"BR",CHAR(10),"------",CHAR(10),TEXT(($B$24),"dd-mmm")),CONCATENATE($A$24,"B",CHAR(10),"------",CHAR(10),TEXT(($B$24),"dd-mmm"))),IF(AND($O$24="N",B1=TODAY(),B1&gt;$B$24+54),CONCATENATE($A$24,"R",CHAR(10),"------",CHAR(10),TEXT(($B$24),"dd-mmm")),IF(AND(B1=$M$24,B1&gt;$B$24+11),CONCATENATE($A$24,"BC",CHAR(10),"------",CHAR(10),TEXT(($B$24),"dd-mmm")),IF(AND(B1=$O$24,B1&gt;$B$24+54),CONCATENATE($A$24,"RC",CHAR(10),"------",CHAR(10),TEXT(($B$24),"dd-mmm")),""))))</f>
        <v/>
      </c>
      <c r="C2" s="158" t="str">
        <f t="shared" ca="1" si="1"/>
        <v/>
      </c>
      <c r="D2" s="158" t="str">
        <f t="shared" ca="1" si="1"/>
        <v/>
      </c>
      <c r="E2" s="158" t="str">
        <f t="shared" ca="1" si="1"/>
        <v/>
      </c>
      <c r="F2" s="158" t="str">
        <f t="shared" ca="1" si="1"/>
        <v/>
      </c>
      <c r="G2" s="158" t="str">
        <f t="shared" ca="1" si="1"/>
        <v/>
      </c>
      <c r="H2" s="158" t="str">
        <f t="shared" ca="1" si="1"/>
        <v/>
      </c>
      <c r="I2" s="158" t="str">
        <f t="shared" ca="1" si="1"/>
        <v/>
      </c>
      <c r="J2" s="158" t="str">
        <f t="shared" ca="1" si="1"/>
        <v/>
      </c>
      <c r="K2" s="158" t="str">
        <f t="shared" ca="1" si="1"/>
        <v/>
      </c>
      <c r="L2" s="158" t="str">
        <f t="shared" ca="1" si="1"/>
        <v/>
      </c>
      <c r="M2" s="158" t="str">
        <f t="shared" ca="1" si="1"/>
        <v/>
      </c>
      <c r="N2" s="158" t="str">
        <f t="shared" ca="1" si="1"/>
        <v/>
      </c>
      <c r="O2" s="158" t="str">
        <f t="shared" ca="1" si="1"/>
        <v/>
      </c>
      <c r="P2" s="158" t="str">
        <f t="shared" ca="1" si="1"/>
        <v/>
      </c>
      <c r="Q2" s="158" t="str">
        <f t="shared" ca="1" si="1"/>
        <v/>
      </c>
      <c r="R2" s="158" t="str">
        <f t="shared" ca="1" si="1"/>
        <v/>
      </c>
      <c r="S2" s="158" t="str">
        <f t="shared" ca="1" si="1"/>
        <v/>
      </c>
      <c r="T2" s="158" t="str">
        <f t="shared" ca="1" si="1"/>
        <v/>
      </c>
      <c r="U2" s="158" t="str">
        <f t="shared" ca="1" si="1"/>
        <v/>
      </c>
      <c r="V2" s="158" t="str">
        <f t="shared" ca="1" si="1"/>
        <v/>
      </c>
      <c r="W2" s="158" t="str">
        <f t="shared" ca="1" si="1"/>
        <v/>
      </c>
      <c r="X2" s="158" t="str">
        <f t="shared" ca="1" si="1"/>
        <v/>
      </c>
      <c r="Y2" s="158" t="str">
        <f t="shared" ca="1" si="1"/>
        <v/>
      </c>
      <c r="Z2" s="158" t="str">
        <f t="shared" ca="1" si="1"/>
        <v/>
      </c>
      <c r="AA2" s="158" t="str">
        <f t="shared" ca="1" si="1"/>
        <v/>
      </c>
      <c r="AB2" s="158" t="str">
        <f t="shared" ca="1" si="1"/>
        <v/>
      </c>
      <c r="AC2" s="158" t="str">
        <f t="shared" ca="1" si="1"/>
        <v/>
      </c>
      <c r="AD2" s="158" t="str">
        <f t="shared" ca="1" si="1"/>
        <v/>
      </c>
      <c r="AE2" s="159" t="str">
        <f t="shared" ca="1" si="1"/>
        <v/>
      </c>
    </row>
    <row r="3" spans="1:16384" s="147" customFormat="1" ht="229.9" customHeight="1">
      <c r="A3" s="160" t="str">
        <f ca="1">IF(AND($M$23="M",A1=TODAY(),A1&gt;$B$23+11),IF(AND($O$23="N",A1&gt;$B$23+54),CONCATENATE($A$23,"BR",CHAR(10),"------",CHAR(10),TEXT(($B$23),"dd-mmm")),CONCATENATE($A$23,"B",CHAR(10),"------",CHAR(10),TEXT(($B$23),"dd-mmm"))),IF(AND($O$23="N",A1=TODAY(),A1&gt;$B$23+54),CONCATENATE($A$23,"R",CHAR(10),"------",CHAR(10),TEXT(($B$23),"dd-mmm")),IF(AND(A1=$M$23,A1&gt;$B$23+11),CONCATENATE($A$23,"BC",CHAR(10),"------",CHAR(10),TEXT(($B$23),"dd-mmm")),IF(AND(A1=$O$23,A1&gt;$B$23+54),CONCATENATE($A$23,"RC",CHAR(10),"------",CHAR(10),TEXT(($B$23),"dd-mmm")),""))))</f>
        <v/>
      </c>
      <c r="B3" s="160" t="str">
        <f t="shared" ref="B3:AE3" ca="1" si="2">IF(AND($M$23="M",B1=TODAY(),B1&gt;$B$23+11),IF(AND($O$23="N",B1&gt;$B$23+54),CONCATENATE($A$23,"BR",CHAR(10),"------",CHAR(10),TEXT(($B$23),"dd-mmm")),CONCATENATE($A$23,"B",CHAR(10),"------",CHAR(10),TEXT(($B$23),"dd-mmm"))),IF(AND($O$23="N",B1=TODAY(),B1&gt;$B$23+54),CONCATENATE($A$23,"R",CHAR(10),"------",CHAR(10),TEXT(($B$23),"dd-mmm")),IF(AND(B1=$M$23,B1&gt;$B$23+11),CONCATENATE($A$23,"BC",CHAR(10),"------",CHAR(10),TEXT(($B$23),"dd-mmm")),IF(AND(B1=$O$23,B1&gt;$B$23+54),CONCATENATE($A$23,"RC",CHAR(10),"------",CHAR(10),TEXT(($B$23),"dd-mmm")),""))))</f>
        <v/>
      </c>
      <c r="C3" s="160" t="str">
        <f t="shared" ca="1" si="2"/>
        <v/>
      </c>
      <c r="D3" s="160" t="str">
        <f t="shared" ca="1" si="2"/>
        <v/>
      </c>
      <c r="E3" s="160" t="str">
        <f t="shared" ca="1" si="2"/>
        <v/>
      </c>
      <c r="F3" s="160" t="str">
        <f t="shared" ca="1" si="2"/>
        <v/>
      </c>
      <c r="G3" s="160" t="str">
        <f t="shared" ca="1" si="2"/>
        <v/>
      </c>
      <c r="H3" s="160" t="str">
        <f t="shared" ca="1" si="2"/>
        <v/>
      </c>
      <c r="I3" s="160" t="str">
        <f t="shared" ca="1" si="2"/>
        <v/>
      </c>
      <c r="J3" s="160" t="str">
        <f t="shared" ca="1" si="2"/>
        <v/>
      </c>
      <c r="K3" s="160" t="str">
        <f t="shared" ca="1" si="2"/>
        <v/>
      </c>
      <c r="L3" s="160" t="str">
        <f t="shared" ca="1" si="2"/>
        <v/>
      </c>
      <c r="M3" s="160" t="str">
        <f t="shared" ca="1" si="2"/>
        <v/>
      </c>
      <c r="N3" s="160" t="str">
        <f t="shared" ca="1" si="2"/>
        <v/>
      </c>
      <c r="O3" s="160" t="str">
        <f t="shared" ca="1" si="2"/>
        <v/>
      </c>
      <c r="P3" s="160" t="str">
        <f t="shared" ca="1" si="2"/>
        <v/>
      </c>
      <c r="Q3" s="160" t="str">
        <f t="shared" ca="1" si="2"/>
        <v/>
      </c>
      <c r="R3" s="160" t="str">
        <f t="shared" ca="1" si="2"/>
        <v/>
      </c>
      <c r="S3" s="160" t="str">
        <f t="shared" ca="1" si="2"/>
        <v/>
      </c>
      <c r="T3" s="160" t="str">
        <f t="shared" ca="1" si="2"/>
        <v/>
      </c>
      <c r="U3" s="160" t="str">
        <f t="shared" ca="1" si="2"/>
        <v/>
      </c>
      <c r="V3" s="160" t="str">
        <f t="shared" ca="1" si="2"/>
        <v/>
      </c>
      <c r="W3" s="160" t="str">
        <f t="shared" ca="1" si="2"/>
        <v/>
      </c>
      <c r="X3" s="160" t="str">
        <f t="shared" ca="1" si="2"/>
        <v/>
      </c>
      <c r="Y3" s="160" t="str">
        <f t="shared" ca="1" si="2"/>
        <v/>
      </c>
      <c r="Z3" s="160" t="str">
        <f t="shared" ca="1" si="2"/>
        <v/>
      </c>
      <c r="AA3" s="160" t="str">
        <f t="shared" ca="1" si="2"/>
        <v/>
      </c>
      <c r="AB3" s="160" t="str">
        <f t="shared" ca="1" si="2"/>
        <v/>
      </c>
      <c r="AC3" s="160" t="str">
        <f t="shared" ca="1" si="2"/>
        <v/>
      </c>
      <c r="AD3" s="160" t="str">
        <f t="shared" ca="1" si="2"/>
        <v/>
      </c>
      <c r="AE3" s="161" t="str">
        <f t="shared" ca="1" si="2"/>
        <v/>
      </c>
    </row>
    <row r="4" spans="1:16384" s="147" customFormat="1" ht="229.9" customHeight="1">
      <c r="A4" s="160" t="str">
        <f ca="1">IF(AND($M$22="M",A1=TODAY(),A1&gt;$B$22+11),IF(AND($O$22="N",A1&gt;$B$22+54),CONCATENATE($A$22,"BR",CHAR(10),"------",CHAR(10),TEXT(($B$22),"dd-mmm")),CONCATENATE($A$22,"B",CHAR(10),"------",CHAR(10),TEXT(($B$22),"dd-mmm"))),IF(AND($O$22="N",A1=TODAY(),A1&gt;$B$22+54),CONCATENATE($A$22,"R",CHAR(10),"------",CHAR(10),TEXT(($B$22),"dd-mmm")),IF(AND(A1=$M$22,A1&gt;$B$22+11),CONCATENATE($A$22,"BC",CHAR(10),"------",CHAR(10),TEXT(($B$22),"dd-mmm")),IF(AND(A1=$O$22,A1&gt;$B$22+54),CONCATENATE($A$22,"RC",CHAR(10),"------",CHAR(10),TEXT(($B$22),"dd-mmm")),""))))</f>
        <v/>
      </c>
      <c r="B4" s="160" t="str">
        <f t="shared" ref="B4:AE4" ca="1" si="3">IF(AND($M$22="M",B1=TODAY(),B1&gt;$B$22+11),IF(AND($O$22="N",B1&gt;$B$22+54),CONCATENATE($A$22,"BR",CHAR(10),"------",CHAR(10),TEXT(($B$22),"dd-mmm")),CONCATENATE($A$22,"B",CHAR(10),"------",CHAR(10),TEXT(($B$22),"dd-mmm"))),IF(AND($O$22="N",B1=TODAY(),B1&gt;$B$22+54),CONCATENATE($A$22,"R",CHAR(10),"------",CHAR(10),TEXT(($B$22),"dd-mmm")),IF(AND(B1=$M$22,B1&gt;$B$22+11),CONCATENATE($A$22,"BC",CHAR(10),"------",CHAR(10),TEXT(($B$22),"dd-mmm")),IF(AND(B1=$O$22,B1&gt;$B$22+54),CONCATENATE($A$22,"RC",CHAR(10),"------",CHAR(10),TEXT(($B$22),"dd-mmm")),""))))</f>
        <v/>
      </c>
      <c r="C4" s="160" t="str">
        <f t="shared" ca="1" si="3"/>
        <v/>
      </c>
      <c r="D4" s="160" t="str">
        <f t="shared" ca="1" si="3"/>
        <v/>
      </c>
      <c r="E4" s="160" t="str">
        <f t="shared" ca="1" si="3"/>
        <v/>
      </c>
      <c r="F4" s="160" t="str">
        <f t="shared" ca="1" si="3"/>
        <v/>
      </c>
      <c r="G4" s="160" t="str">
        <f t="shared" ca="1" si="3"/>
        <v/>
      </c>
      <c r="H4" s="160" t="str">
        <f t="shared" ca="1" si="3"/>
        <v/>
      </c>
      <c r="I4" s="160" t="str">
        <f t="shared" ca="1" si="3"/>
        <v/>
      </c>
      <c r="J4" s="160" t="str">
        <f t="shared" ca="1" si="3"/>
        <v/>
      </c>
      <c r="K4" s="160" t="str">
        <f t="shared" ca="1" si="3"/>
        <v/>
      </c>
      <c r="L4" s="160" t="str">
        <f t="shared" ca="1" si="3"/>
        <v/>
      </c>
      <c r="M4" s="160" t="str">
        <f t="shared" ca="1" si="3"/>
        <v/>
      </c>
      <c r="N4" s="160" t="str">
        <f t="shared" ca="1" si="3"/>
        <v/>
      </c>
      <c r="O4" s="160" t="str">
        <f t="shared" ca="1" si="3"/>
        <v/>
      </c>
      <c r="P4" s="160" t="str">
        <f t="shared" ca="1" si="3"/>
        <v/>
      </c>
      <c r="Q4" s="160" t="str">
        <f t="shared" ca="1" si="3"/>
        <v/>
      </c>
      <c r="R4" s="160" t="str">
        <f t="shared" ca="1" si="3"/>
        <v/>
      </c>
      <c r="S4" s="160" t="str">
        <f t="shared" ca="1" si="3"/>
        <v/>
      </c>
      <c r="T4" s="160" t="str">
        <f t="shared" ca="1" si="3"/>
        <v/>
      </c>
      <c r="U4" s="160" t="str">
        <f t="shared" ca="1" si="3"/>
        <v/>
      </c>
      <c r="V4" s="160" t="str">
        <f t="shared" ca="1" si="3"/>
        <v/>
      </c>
      <c r="W4" s="160" t="str">
        <f t="shared" ca="1" si="3"/>
        <v/>
      </c>
      <c r="X4" s="160" t="str">
        <f t="shared" ca="1" si="3"/>
        <v/>
      </c>
      <c r="Y4" s="160" t="str">
        <f t="shared" ca="1" si="3"/>
        <v/>
      </c>
      <c r="Z4" s="160" t="str">
        <f t="shared" ca="1" si="3"/>
        <v/>
      </c>
      <c r="AA4" s="160" t="str">
        <f t="shared" ca="1" si="3"/>
        <v/>
      </c>
      <c r="AB4" s="160" t="str">
        <f t="shared" ca="1" si="3"/>
        <v/>
      </c>
      <c r="AC4" s="160" t="str">
        <f t="shared" ca="1" si="3"/>
        <v/>
      </c>
      <c r="AD4" s="160" t="str">
        <f t="shared" ca="1" si="3"/>
        <v/>
      </c>
      <c r="AE4" s="161" t="str">
        <f t="shared" ca="1" si="3"/>
        <v/>
      </c>
    </row>
    <row r="5" spans="1:16384" s="147" customFormat="1" ht="229.9" customHeight="1">
      <c r="A5" s="160" t="str">
        <f ca="1">IF(AND($M$21="M",A1=TODAY(),A1&gt;$B$21+11),IF(AND($O$21="N",A1&gt;$B$21+54),CONCATENATE($A$21,"BR",CHAR(10),"------",CHAR(10),TEXT(($B$21),"dd-mmm")),CONCATENATE($A$21,"B",CHAR(10),"------",CHAR(10),TEXT(($B$21),"dd-mmm"))),IF(AND($O$21="N",A1=TODAY(),A1&gt;$B$21+54),CONCATENATE($A$21,"R",CHAR(10),"------",CHAR(10),TEXT(($B$21),"dd-mmm")),IF(AND(A1=$M$21,A1&gt;$B$21+11),CONCATENATE($A$21,"BC",CHAR(10),"------",CHAR(10),TEXT(($B$21),"dd-mmm")),IF(AND(A1=$O$21,A1&gt;$B$21+54),CONCATENATE($A$21,"RC",CHAR(10),"------",CHAR(10),TEXT(($B$21),"dd-mmm")),""))))</f>
        <v/>
      </c>
      <c r="B5" s="160" t="str">
        <f t="shared" ref="B5:AE5" ca="1" si="4">IF(AND($M$21="M",B1=TODAY(),B1&gt;$B$21+11),IF(AND($O$21="N",B1&gt;$B$21+54),CONCATENATE($A$21,"BR",CHAR(10),"------",CHAR(10),TEXT(($B$21),"dd-mmm")),CONCATENATE($A$21,"B",CHAR(10),"------",CHAR(10),TEXT(($B$21),"dd-mmm"))),IF(AND($O$21="N",B1=TODAY(),B1&gt;$B$21+54),CONCATENATE($A$21,"R",CHAR(10),"------",CHAR(10),TEXT(($B$21),"dd-mmm")),IF(AND(B1=$M$21,B1&gt;$B$21+11),CONCATENATE($A$21,"BC",CHAR(10),"------",CHAR(10),TEXT(($B$21),"dd-mmm")),IF(AND(B1=$O$21,B1&gt;$B$21+54),CONCATENATE($A$21,"RC",CHAR(10),"------",CHAR(10),TEXT(($B$21),"dd-mmm")),""))))</f>
        <v/>
      </c>
      <c r="C5" s="160" t="str">
        <f t="shared" ca="1" si="4"/>
        <v/>
      </c>
      <c r="D5" s="160" t="str">
        <f t="shared" ca="1" si="4"/>
        <v/>
      </c>
      <c r="E5" s="160" t="str">
        <f t="shared" ca="1" si="4"/>
        <v/>
      </c>
      <c r="F5" s="160" t="str">
        <f t="shared" ca="1" si="4"/>
        <v/>
      </c>
      <c r="G5" s="160" t="str">
        <f t="shared" ca="1" si="4"/>
        <v/>
      </c>
      <c r="H5" s="160" t="str">
        <f t="shared" ca="1" si="4"/>
        <v/>
      </c>
      <c r="I5" s="160" t="str">
        <f t="shared" ca="1" si="4"/>
        <v/>
      </c>
      <c r="J5" s="160" t="str">
        <f t="shared" ca="1" si="4"/>
        <v/>
      </c>
      <c r="K5" s="160" t="str">
        <f t="shared" ca="1" si="4"/>
        <v/>
      </c>
      <c r="L5" s="160" t="str">
        <f t="shared" ca="1" si="4"/>
        <v/>
      </c>
      <c r="M5" s="160" t="str">
        <f t="shared" ca="1" si="4"/>
        <v/>
      </c>
      <c r="N5" s="160" t="str">
        <f t="shared" ca="1" si="4"/>
        <v/>
      </c>
      <c r="O5" s="160" t="str">
        <f t="shared" ca="1" si="4"/>
        <v/>
      </c>
      <c r="P5" s="160" t="str">
        <f t="shared" ca="1" si="4"/>
        <v/>
      </c>
      <c r="Q5" s="160" t="str">
        <f t="shared" ca="1" si="4"/>
        <v/>
      </c>
      <c r="R5" s="160" t="str">
        <f t="shared" ca="1" si="4"/>
        <v/>
      </c>
      <c r="S5" s="160" t="str">
        <f t="shared" ca="1" si="4"/>
        <v/>
      </c>
      <c r="T5" s="160" t="str">
        <f t="shared" ca="1" si="4"/>
        <v/>
      </c>
      <c r="U5" s="160" t="str">
        <f t="shared" ca="1" si="4"/>
        <v/>
      </c>
      <c r="V5" s="160" t="str">
        <f t="shared" ca="1" si="4"/>
        <v/>
      </c>
      <c r="W5" s="160" t="str">
        <f t="shared" ca="1" si="4"/>
        <v/>
      </c>
      <c r="X5" s="160" t="str">
        <f t="shared" ca="1" si="4"/>
        <v/>
      </c>
      <c r="Y5" s="160" t="str">
        <f t="shared" ca="1" si="4"/>
        <v/>
      </c>
      <c r="Z5" s="160" t="str">
        <f t="shared" ca="1" si="4"/>
        <v/>
      </c>
      <c r="AA5" s="160" t="str">
        <f t="shared" ca="1" si="4"/>
        <v/>
      </c>
      <c r="AB5" s="160" t="str">
        <f t="shared" ca="1" si="4"/>
        <v/>
      </c>
      <c r="AC5" s="160" t="str">
        <f t="shared" ca="1" si="4"/>
        <v/>
      </c>
      <c r="AD5" s="160" t="str">
        <f t="shared" ca="1" si="4"/>
        <v/>
      </c>
      <c r="AE5" s="161" t="str">
        <f t="shared" ca="1" si="4"/>
        <v/>
      </c>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8"/>
      <c r="BI5" s="148"/>
      <c r="BJ5" s="148"/>
      <c r="BK5" s="148"/>
      <c r="BL5" s="148"/>
      <c r="BM5" s="148"/>
      <c r="BN5" s="148"/>
      <c r="BO5" s="148"/>
      <c r="BP5" s="148"/>
      <c r="BQ5" s="148"/>
      <c r="BR5" s="148"/>
      <c r="BS5" s="148"/>
      <c r="BT5" s="148"/>
      <c r="BU5" s="148"/>
      <c r="BV5" s="148"/>
      <c r="BW5" s="148"/>
      <c r="BX5" s="148"/>
      <c r="BY5" s="148"/>
      <c r="BZ5" s="148"/>
      <c r="CA5" s="148"/>
      <c r="CB5" s="148"/>
      <c r="CC5" s="148"/>
      <c r="CD5" s="148"/>
      <c r="CE5" s="148"/>
      <c r="CF5" s="148"/>
      <c r="CG5" s="148"/>
      <c r="CH5" s="148"/>
      <c r="CI5" s="148"/>
      <c r="CJ5" s="148"/>
      <c r="CK5" s="148"/>
      <c r="CL5" s="148"/>
      <c r="CM5" s="148"/>
      <c r="CN5" s="148"/>
      <c r="CO5" s="148"/>
      <c r="CP5" s="148"/>
      <c r="CQ5" s="148"/>
      <c r="CR5" s="148"/>
      <c r="CS5" s="148"/>
      <c r="CT5" s="148"/>
      <c r="CU5" s="148"/>
      <c r="CV5" s="148"/>
      <c r="CW5" s="148"/>
      <c r="CX5" s="148"/>
      <c r="CY5" s="148"/>
      <c r="CZ5" s="148"/>
      <c r="DA5" s="148"/>
      <c r="DB5" s="148"/>
      <c r="DC5" s="148"/>
      <c r="DD5" s="148"/>
      <c r="DE5" s="148"/>
      <c r="DF5" s="148"/>
      <c r="DG5" s="148"/>
      <c r="DH5" s="148"/>
      <c r="DI5" s="148"/>
      <c r="DJ5" s="148"/>
      <c r="DK5" s="148"/>
      <c r="DL5" s="148"/>
      <c r="DM5" s="148"/>
      <c r="DN5" s="148"/>
      <c r="DO5" s="148"/>
      <c r="DP5" s="148"/>
      <c r="DQ5" s="148"/>
      <c r="DR5" s="148"/>
      <c r="DS5" s="148"/>
      <c r="DT5" s="148"/>
      <c r="DU5" s="148"/>
      <c r="DV5" s="148"/>
      <c r="DW5" s="148"/>
      <c r="DX5" s="148"/>
      <c r="DY5" s="148"/>
      <c r="DZ5" s="148"/>
      <c r="EA5" s="148"/>
      <c r="EB5" s="148"/>
      <c r="EC5" s="148"/>
      <c r="ED5" s="148"/>
      <c r="EE5" s="148"/>
      <c r="EF5" s="148"/>
      <c r="EG5" s="148"/>
      <c r="EH5" s="148"/>
      <c r="EI5" s="148"/>
      <c r="EJ5" s="148"/>
      <c r="EK5" s="148"/>
      <c r="EL5" s="148"/>
      <c r="EM5" s="148"/>
      <c r="EN5" s="148"/>
      <c r="EO5" s="148"/>
      <c r="EP5" s="148"/>
      <c r="EQ5" s="148"/>
      <c r="ER5" s="148"/>
      <c r="ES5" s="148"/>
      <c r="ET5" s="148"/>
      <c r="EU5" s="148"/>
      <c r="EV5" s="148"/>
      <c r="EW5" s="148"/>
      <c r="EX5" s="148"/>
      <c r="EY5" s="148"/>
      <c r="EZ5" s="148"/>
      <c r="FA5" s="148"/>
      <c r="FB5" s="148"/>
      <c r="FC5" s="148"/>
      <c r="FD5" s="148"/>
      <c r="FE5" s="148"/>
      <c r="FF5" s="148"/>
      <c r="FG5" s="148"/>
      <c r="FH5" s="148"/>
      <c r="FI5" s="148"/>
      <c r="FJ5" s="148"/>
      <c r="FK5" s="148"/>
      <c r="FL5" s="148"/>
      <c r="FM5" s="148"/>
      <c r="FN5" s="148"/>
      <c r="FO5" s="148"/>
      <c r="FP5" s="148"/>
      <c r="FQ5" s="148"/>
      <c r="FR5" s="148"/>
      <c r="FS5" s="148"/>
      <c r="FT5" s="148"/>
      <c r="FU5" s="148"/>
      <c r="FV5" s="148"/>
      <c r="FW5" s="148"/>
      <c r="FX5" s="148"/>
      <c r="FY5" s="148"/>
      <c r="FZ5" s="148"/>
      <c r="GA5" s="148"/>
      <c r="GB5" s="148"/>
      <c r="GC5" s="148"/>
      <c r="GD5" s="148"/>
      <c r="GE5" s="148"/>
      <c r="GF5" s="148"/>
      <c r="GG5" s="148"/>
      <c r="GH5" s="148"/>
      <c r="GI5" s="148"/>
      <c r="GJ5" s="148"/>
      <c r="GK5" s="148"/>
      <c r="GL5" s="148"/>
      <c r="GM5" s="148"/>
      <c r="GN5" s="148"/>
      <c r="GO5" s="148"/>
      <c r="GP5" s="148"/>
      <c r="GQ5" s="148"/>
      <c r="GR5" s="148"/>
      <c r="GS5" s="148"/>
      <c r="GT5" s="148"/>
      <c r="GU5" s="148"/>
      <c r="GV5" s="148"/>
      <c r="GW5" s="148"/>
      <c r="GX5" s="148"/>
      <c r="GY5" s="148"/>
      <c r="GZ5" s="148"/>
      <c r="HA5" s="148"/>
      <c r="HB5" s="148"/>
      <c r="HC5" s="148"/>
      <c r="HD5" s="148"/>
      <c r="HE5" s="148"/>
      <c r="HF5" s="148"/>
      <c r="HG5" s="148"/>
      <c r="HH5" s="148"/>
      <c r="HI5" s="148"/>
      <c r="HJ5" s="148"/>
      <c r="HK5" s="148"/>
      <c r="HL5" s="148"/>
      <c r="HM5" s="148"/>
      <c r="HN5" s="148"/>
      <c r="HO5" s="148"/>
      <c r="HP5" s="148"/>
      <c r="HQ5" s="148"/>
      <c r="HR5" s="148"/>
      <c r="HS5" s="148"/>
      <c r="HT5" s="148"/>
      <c r="HU5" s="148"/>
      <c r="HV5" s="148"/>
      <c r="HW5" s="148"/>
      <c r="HX5" s="148"/>
      <c r="HY5" s="148"/>
      <c r="HZ5" s="148"/>
      <c r="IA5" s="148"/>
      <c r="IB5" s="148"/>
      <c r="IC5" s="148"/>
      <c r="ID5" s="148"/>
      <c r="IE5" s="148"/>
      <c r="IF5" s="148"/>
      <c r="IG5" s="148"/>
      <c r="IH5" s="148"/>
      <c r="II5" s="148"/>
      <c r="IJ5" s="148"/>
      <c r="IK5" s="148"/>
      <c r="IL5" s="148"/>
      <c r="IM5" s="148"/>
      <c r="IN5" s="148"/>
      <c r="IO5" s="148"/>
      <c r="IP5" s="148"/>
      <c r="IQ5" s="148"/>
      <c r="IR5" s="148"/>
      <c r="IS5" s="148"/>
      <c r="IT5" s="148"/>
      <c r="IU5" s="148"/>
      <c r="IV5" s="148"/>
      <c r="IW5" s="148"/>
      <c r="IX5" s="148"/>
      <c r="IY5" s="148"/>
      <c r="IZ5" s="148"/>
      <c r="JA5" s="148"/>
      <c r="JB5" s="148"/>
      <c r="JC5" s="148"/>
      <c r="JD5" s="148"/>
      <c r="JE5" s="148"/>
      <c r="JF5" s="148"/>
      <c r="JG5" s="148"/>
      <c r="JH5" s="148"/>
      <c r="JI5" s="148"/>
      <c r="JJ5" s="148"/>
      <c r="JK5" s="148"/>
      <c r="JL5" s="148"/>
      <c r="JM5" s="148"/>
      <c r="JN5" s="148"/>
      <c r="JO5" s="148"/>
      <c r="JP5" s="148"/>
      <c r="JQ5" s="148"/>
      <c r="JR5" s="148"/>
      <c r="JS5" s="148"/>
      <c r="JT5" s="148"/>
      <c r="JU5" s="148"/>
      <c r="JV5" s="148"/>
      <c r="JW5" s="148"/>
      <c r="JX5" s="148"/>
      <c r="JY5" s="148"/>
      <c r="JZ5" s="148"/>
      <c r="KA5" s="148"/>
      <c r="KB5" s="148"/>
      <c r="KC5" s="148"/>
      <c r="KD5" s="148"/>
      <c r="KE5" s="148"/>
      <c r="KF5" s="148"/>
      <c r="KG5" s="148"/>
      <c r="KH5" s="148"/>
      <c r="KI5" s="148"/>
      <c r="KJ5" s="148"/>
      <c r="KK5" s="148"/>
      <c r="KL5" s="148"/>
      <c r="KM5" s="148"/>
      <c r="KN5" s="148"/>
      <c r="KO5" s="148"/>
      <c r="KP5" s="148"/>
      <c r="KQ5" s="148"/>
      <c r="KR5" s="148"/>
      <c r="KS5" s="148"/>
      <c r="KT5" s="148"/>
      <c r="KU5" s="148"/>
      <c r="KV5" s="148"/>
      <c r="KW5" s="148"/>
      <c r="KX5" s="148"/>
      <c r="KY5" s="148"/>
      <c r="KZ5" s="148"/>
      <c r="LA5" s="148"/>
      <c r="LB5" s="148"/>
      <c r="LC5" s="148"/>
      <c r="LD5" s="148"/>
      <c r="LE5" s="148"/>
      <c r="LF5" s="148"/>
      <c r="LG5" s="148"/>
      <c r="LH5" s="148"/>
      <c r="LI5" s="148"/>
      <c r="LJ5" s="148"/>
      <c r="LK5" s="148"/>
      <c r="LL5" s="148"/>
      <c r="LM5" s="148"/>
      <c r="LN5" s="148"/>
      <c r="LO5" s="148"/>
      <c r="LP5" s="148"/>
      <c r="LQ5" s="148"/>
      <c r="LR5" s="148"/>
      <c r="LS5" s="148"/>
      <c r="LT5" s="148"/>
      <c r="LU5" s="148"/>
      <c r="LV5" s="148"/>
      <c r="LW5" s="148"/>
      <c r="LX5" s="148"/>
      <c r="LY5" s="148"/>
      <c r="LZ5" s="148"/>
      <c r="MA5" s="148"/>
      <c r="MB5" s="148"/>
      <c r="MC5" s="148"/>
      <c r="MD5" s="148"/>
      <c r="ME5" s="148"/>
      <c r="MF5" s="148"/>
      <c r="MG5" s="148"/>
      <c r="MH5" s="148"/>
      <c r="MI5" s="148"/>
      <c r="MJ5" s="148"/>
      <c r="MK5" s="148"/>
      <c r="ML5" s="148"/>
      <c r="MM5" s="148"/>
      <c r="MN5" s="148"/>
      <c r="MO5" s="148"/>
      <c r="MP5" s="148"/>
      <c r="MQ5" s="148"/>
      <c r="MR5" s="148"/>
      <c r="MS5" s="148"/>
      <c r="MT5" s="148"/>
      <c r="MU5" s="148"/>
      <c r="MV5" s="148"/>
      <c r="MW5" s="148"/>
      <c r="MX5" s="148"/>
      <c r="MY5" s="148"/>
      <c r="MZ5" s="148"/>
      <c r="NA5" s="148"/>
      <c r="NB5" s="148"/>
      <c r="NC5" s="148"/>
      <c r="ND5" s="148"/>
      <c r="NE5" s="148"/>
      <c r="NF5" s="148"/>
      <c r="NG5" s="148"/>
      <c r="NH5" s="148"/>
      <c r="NI5" s="148"/>
      <c r="NJ5" s="148"/>
      <c r="NK5" s="148"/>
      <c r="NL5" s="148"/>
      <c r="NM5" s="148"/>
      <c r="NN5" s="148"/>
      <c r="NO5" s="148"/>
      <c r="NP5" s="148"/>
      <c r="NQ5" s="148"/>
      <c r="NR5" s="148"/>
      <c r="NS5" s="148"/>
      <c r="NT5" s="148"/>
      <c r="NU5" s="148"/>
      <c r="NV5" s="148"/>
      <c r="NW5" s="148"/>
      <c r="NX5" s="148"/>
      <c r="NY5" s="148"/>
      <c r="NZ5" s="148"/>
      <c r="OA5" s="148"/>
      <c r="OB5" s="148"/>
      <c r="OC5" s="148"/>
      <c r="OD5" s="148"/>
      <c r="OE5" s="148"/>
      <c r="OF5" s="148"/>
      <c r="OG5" s="148"/>
      <c r="OH5" s="148"/>
      <c r="OI5" s="148"/>
      <c r="OJ5" s="148"/>
      <c r="OK5" s="148"/>
      <c r="OL5" s="148"/>
      <c r="OM5" s="148"/>
      <c r="ON5" s="148"/>
      <c r="OO5" s="148"/>
      <c r="OP5" s="148"/>
      <c r="OQ5" s="148"/>
      <c r="OR5" s="148"/>
      <c r="OS5" s="148"/>
      <c r="OT5" s="148"/>
      <c r="OU5" s="148"/>
      <c r="OV5" s="148"/>
      <c r="OW5" s="148"/>
      <c r="OX5" s="148"/>
      <c r="OY5" s="148"/>
      <c r="OZ5" s="148"/>
      <c r="PA5" s="148"/>
      <c r="PB5" s="148"/>
      <c r="PC5" s="148"/>
      <c r="PD5" s="148"/>
      <c r="PE5" s="148"/>
      <c r="PF5" s="148"/>
      <c r="PG5" s="148"/>
      <c r="PH5" s="148"/>
      <c r="PI5" s="148"/>
      <c r="PJ5" s="148"/>
      <c r="PK5" s="148"/>
      <c r="PL5" s="148"/>
      <c r="PM5" s="148"/>
      <c r="PN5" s="148"/>
      <c r="PO5" s="148"/>
      <c r="PP5" s="148"/>
      <c r="PQ5" s="148"/>
      <c r="PR5" s="148"/>
      <c r="PS5" s="148"/>
      <c r="PT5" s="148"/>
      <c r="PU5" s="148"/>
      <c r="PV5" s="148"/>
      <c r="PW5" s="148"/>
      <c r="PX5" s="148"/>
      <c r="PY5" s="148"/>
      <c r="PZ5" s="148"/>
      <c r="QA5" s="148"/>
      <c r="QB5" s="148"/>
      <c r="QC5" s="148"/>
      <c r="QD5" s="148"/>
      <c r="QE5" s="148"/>
      <c r="QF5" s="148"/>
      <c r="QG5" s="148"/>
      <c r="QH5" s="148"/>
      <c r="QI5" s="148"/>
      <c r="QJ5" s="148"/>
      <c r="QK5" s="148"/>
      <c r="QL5" s="148"/>
      <c r="QM5" s="148"/>
      <c r="QN5" s="148"/>
      <c r="QO5" s="148"/>
      <c r="QP5" s="148"/>
      <c r="QQ5" s="148"/>
      <c r="QR5" s="148"/>
      <c r="QS5" s="148"/>
      <c r="QT5" s="148"/>
      <c r="QU5" s="148"/>
      <c r="QV5" s="148"/>
      <c r="QW5" s="148"/>
      <c r="QX5" s="148"/>
      <c r="QY5" s="148"/>
      <c r="QZ5" s="148"/>
      <c r="RA5" s="148"/>
      <c r="RB5" s="148"/>
      <c r="RC5" s="148"/>
      <c r="RD5" s="148"/>
      <c r="RE5" s="148"/>
      <c r="RF5" s="148"/>
      <c r="RG5" s="148"/>
      <c r="RH5" s="148"/>
      <c r="RI5" s="148"/>
      <c r="RJ5" s="148"/>
      <c r="RK5" s="148"/>
      <c r="RL5" s="148"/>
      <c r="RM5" s="148"/>
      <c r="RN5" s="148"/>
      <c r="RO5" s="148"/>
      <c r="RP5" s="148"/>
      <c r="RQ5" s="148"/>
      <c r="RR5" s="148"/>
      <c r="RS5" s="148"/>
      <c r="RT5" s="148"/>
      <c r="RU5" s="148"/>
      <c r="RV5" s="148"/>
      <c r="RW5" s="148"/>
      <c r="RX5" s="148"/>
      <c r="RY5" s="148"/>
      <c r="RZ5" s="148"/>
      <c r="SA5" s="148"/>
      <c r="SB5" s="148"/>
      <c r="SC5" s="148"/>
      <c r="SD5" s="148"/>
      <c r="SE5" s="148"/>
      <c r="SF5" s="148"/>
      <c r="SG5" s="148"/>
      <c r="SH5" s="148"/>
      <c r="SI5" s="148"/>
      <c r="SJ5" s="148"/>
      <c r="SK5" s="148"/>
      <c r="SL5" s="148"/>
      <c r="SM5" s="148"/>
      <c r="SN5" s="148"/>
      <c r="SO5" s="148"/>
      <c r="SP5" s="148"/>
      <c r="SQ5" s="148"/>
      <c r="SR5" s="148"/>
      <c r="SS5" s="148"/>
      <c r="ST5" s="148"/>
      <c r="SU5" s="148"/>
      <c r="SV5" s="148"/>
      <c r="SW5" s="148"/>
      <c r="SX5" s="148"/>
      <c r="SY5" s="148"/>
      <c r="SZ5" s="148"/>
      <c r="TA5" s="148"/>
      <c r="TB5" s="148"/>
      <c r="TC5" s="148"/>
      <c r="TD5" s="148"/>
      <c r="TE5" s="148"/>
      <c r="TF5" s="148"/>
      <c r="TG5" s="148"/>
      <c r="TH5" s="148"/>
      <c r="TI5" s="148"/>
      <c r="TJ5" s="148"/>
      <c r="TK5" s="148"/>
      <c r="TL5" s="148"/>
      <c r="TM5" s="148"/>
      <c r="TN5" s="148"/>
      <c r="TO5" s="148"/>
      <c r="TP5" s="148"/>
      <c r="TQ5" s="148"/>
      <c r="TR5" s="148"/>
      <c r="TS5" s="148"/>
      <c r="TT5" s="148"/>
      <c r="TU5" s="148"/>
      <c r="TV5" s="148"/>
      <c r="TW5" s="148"/>
      <c r="TX5" s="148"/>
      <c r="TY5" s="148"/>
      <c r="TZ5" s="148"/>
      <c r="UA5" s="148"/>
      <c r="UB5" s="148"/>
      <c r="UC5" s="148"/>
      <c r="UD5" s="148"/>
      <c r="UE5" s="148"/>
      <c r="UF5" s="148"/>
      <c r="UG5" s="148"/>
      <c r="UH5" s="148"/>
      <c r="UI5" s="148"/>
      <c r="UJ5" s="148"/>
      <c r="UK5" s="148"/>
      <c r="UL5" s="148"/>
      <c r="UM5" s="148"/>
      <c r="UN5" s="148"/>
      <c r="UO5" s="148"/>
      <c r="UP5" s="148"/>
      <c r="UQ5" s="148"/>
      <c r="UR5" s="148"/>
      <c r="US5" s="148"/>
      <c r="UT5" s="148"/>
      <c r="UU5" s="148"/>
      <c r="UV5" s="148"/>
      <c r="UW5" s="148"/>
      <c r="UX5" s="148"/>
      <c r="UY5" s="148"/>
      <c r="UZ5" s="148"/>
      <c r="VA5" s="148"/>
      <c r="VB5" s="148"/>
      <c r="VC5" s="148"/>
      <c r="VD5" s="148"/>
      <c r="VE5" s="148"/>
      <c r="VF5" s="148"/>
      <c r="VG5" s="148"/>
      <c r="VH5" s="148"/>
      <c r="VI5" s="148"/>
      <c r="VJ5" s="148"/>
      <c r="VK5" s="148"/>
      <c r="VL5" s="148"/>
      <c r="VM5" s="148"/>
      <c r="VN5" s="148"/>
      <c r="VO5" s="148"/>
      <c r="VP5" s="148"/>
      <c r="VQ5" s="148"/>
      <c r="VR5" s="148"/>
      <c r="VS5" s="148"/>
      <c r="VT5" s="148"/>
      <c r="VU5" s="148"/>
      <c r="VV5" s="148"/>
      <c r="VW5" s="148"/>
      <c r="VX5" s="148"/>
      <c r="VY5" s="148"/>
      <c r="VZ5" s="148"/>
      <c r="WA5" s="148"/>
      <c r="WB5" s="148"/>
      <c r="WC5" s="148"/>
      <c r="WD5" s="148"/>
      <c r="WE5" s="148"/>
      <c r="WF5" s="148"/>
      <c r="WG5" s="148"/>
      <c r="WH5" s="148"/>
      <c r="WI5" s="148"/>
      <c r="WJ5" s="148"/>
      <c r="WK5" s="148"/>
      <c r="WL5" s="148"/>
      <c r="WM5" s="148"/>
      <c r="WN5" s="148"/>
      <c r="WO5" s="148"/>
      <c r="WP5" s="148"/>
      <c r="WQ5" s="148"/>
      <c r="WR5" s="148"/>
      <c r="WS5" s="148"/>
      <c r="WT5" s="148"/>
      <c r="WU5" s="148"/>
      <c r="WV5" s="148"/>
      <c r="WW5" s="148"/>
      <c r="WX5" s="148"/>
      <c r="WY5" s="148"/>
      <c r="WZ5" s="148"/>
      <c r="XA5" s="148"/>
      <c r="XB5" s="148"/>
      <c r="XC5" s="148"/>
      <c r="XD5" s="148"/>
      <c r="XE5" s="148"/>
      <c r="XF5" s="148"/>
      <c r="XG5" s="148"/>
      <c r="XH5" s="148"/>
      <c r="XI5" s="148"/>
      <c r="XJ5" s="148"/>
      <c r="XK5" s="148"/>
      <c r="XL5" s="148"/>
      <c r="XM5" s="148"/>
      <c r="XN5" s="148"/>
      <c r="XO5" s="148"/>
      <c r="XP5" s="148"/>
      <c r="XQ5" s="148"/>
      <c r="XR5" s="148"/>
      <c r="XS5" s="148"/>
      <c r="XT5" s="148"/>
      <c r="XU5" s="148"/>
      <c r="XV5" s="148"/>
      <c r="XW5" s="148"/>
      <c r="XX5" s="148"/>
      <c r="XY5" s="148"/>
      <c r="XZ5" s="148"/>
      <c r="YA5" s="148"/>
      <c r="YB5" s="148"/>
      <c r="YC5" s="148"/>
      <c r="YD5" s="148"/>
      <c r="YE5" s="148"/>
      <c r="YF5" s="148"/>
      <c r="YG5" s="148"/>
      <c r="YH5" s="148"/>
      <c r="YI5" s="148"/>
      <c r="YJ5" s="148"/>
      <c r="YK5" s="148"/>
      <c r="YL5" s="148"/>
      <c r="YM5" s="148"/>
      <c r="YN5" s="148"/>
      <c r="YO5" s="148"/>
      <c r="YP5" s="148"/>
      <c r="YQ5" s="148"/>
      <c r="YR5" s="148"/>
      <c r="YS5" s="148"/>
      <c r="YT5" s="148"/>
      <c r="YU5" s="148"/>
      <c r="YV5" s="148"/>
      <c r="YW5" s="148"/>
      <c r="YX5" s="148"/>
      <c r="YY5" s="148"/>
      <c r="YZ5" s="148"/>
      <c r="ZA5" s="148"/>
      <c r="ZB5" s="148"/>
      <c r="ZC5" s="148"/>
      <c r="ZD5" s="148"/>
      <c r="ZE5" s="148"/>
      <c r="ZF5" s="148"/>
      <c r="ZG5" s="148"/>
      <c r="ZH5" s="148"/>
      <c r="ZI5" s="148"/>
      <c r="ZJ5" s="148"/>
      <c r="ZK5" s="148"/>
      <c r="ZL5" s="148"/>
      <c r="ZM5" s="148"/>
      <c r="ZN5" s="148"/>
      <c r="ZO5" s="148"/>
      <c r="ZP5" s="148"/>
      <c r="ZQ5" s="148"/>
      <c r="ZR5" s="148"/>
      <c r="ZS5" s="148"/>
      <c r="ZT5" s="148"/>
      <c r="ZU5" s="148"/>
      <c r="ZV5" s="148"/>
      <c r="ZW5" s="148"/>
      <c r="ZX5" s="148"/>
      <c r="ZY5" s="148"/>
      <c r="ZZ5" s="148"/>
      <c r="AAA5" s="148"/>
      <c r="AAB5" s="148"/>
      <c r="AAC5" s="148"/>
      <c r="AAD5" s="148"/>
      <c r="AAE5" s="148"/>
      <c r="AAF5" s="148"/>
      <c r="AAG5" s="148"/>
      <c r="AAH5" s="148"/>
      <c r="AAI5" s="148"/>
      <c r="AAJ5" s="148"/>
      <c r="AAK5" s="148"/>
      <c r="AAL5" s="148"/>
      <c r="AAM5" s="148"/>
      <c r="AAN5" s="148"/>
      <c r="AAO5" s="148"/>
      <c r="AAP5" s="148"/>
      <c r="AAQ5" s="148"/>
      <c r="AAR5" s="148"/>
      <c r="AAS5" s="148"/>
      <c r="AAT5" s="148"/>
      <c r="AAU5" s="148"/>
      <c r="AAV5" s="148"/>
      <c r="AAW5" s="148"/>
      <c r="AAX5" s="148"/>
      <c r="AAY5" s="148"/>
      <c r="AAZ5" s="148"/>
      <c r="ABA5" s="148"/>
      <c r="ABB5" s="148"/>
      <c r="ABC5" s="148"/>
      <c r="ABD5" s="148"/>
      <c r="ABE5" s="148"/>
      <c r="ABF5" s="148"/>
      <c r="ABG5" s="148"/>
      <c r="ABH5" s="148"/>
      <c r="ABI5" s="148"/>
      <c r="ABJ5" s="148"/>
      <c r="ABK5" s="148"/>
      <c r="ABL5" s="148"/>
      <c r="ABM5" s="148"/>
      <c r="ABN5" s="148"/>
      <c r="ABO5" s="148"/>
      <c r="ABP5" s="148"/>
      <c r="ABQ5" s="148"/>
      <c r="ABR5" s="148"/>
      <c r="ABS5" s="148"/>
      <c r="ABT5" s="148"/>
      <c r="ABU5" s="148"/>
      <c r="ABV5" s="148"/>
      <c r="ABW5" s="148"/>
      <c r="ABX5" s="148"/>
      <c r="ABY5" s="148"/>
      <c r="ABZ5" s="148"/>
      <c r="ACA5" s="148"/>
      <c r="ACB5" s="148"/>
      <c r="ACC5" s="148"/>
      <c r="ACD5" s="148"/>
      <c r="ACE5" s="148"/>
      <c r="ACF5" s="148"/>
      <c r="ACG5" s="148"/>
      <c r="ACH5" s="148"/>
      <c r="ACI5" s="148"/>
      <c r="ACJ5" s="148"/>
      <c r="ACK5" s="148"/>
      <c r="ACL5" s="148"/>
      <c r="ACM5" s="148"/>
      <c r="ACN5" s="148"/>
      <c r="ACO5" s="148"/>
      <c r="ACP5" s="148"/>
      <c r="ACQ5" s="148"/>
      <c r="ACR5" s="148"/>
      <c r="ACS5" s="148"/>
      <c r="ACT5" s="148"/>
      <c r="ACU5" s="148"/>
      <c r="ACV5" s="148"/>
      <c r="ACW5" s="148"/>
      <c r="ACX5" s="148"/>
      <c r="ACY5" s="148"/>
      <c r="ACZ5" s="148"/>
      <c r="ADA5" s="148"/>
      <c r="ADB5" s="148"/>
      <c r="ADC5" s="148"/>
      <c r="ADD5" s="148"/>
      <c r="ADE5" s="148"/>
      <c r="ADF5" s="148"/>
      <c r="ADG5" s="148"/>
      <c r="ADH5" s="148"/>
      <c r="ADI5" s="148"/>
      <c r="ADJ5" s="148"/>
      <c r="ADK5" s="148"/>
      <c r="ADL5" s="148"/>
      <c r="ADM5" s="148"/>
      <c r="ADN5" s="148"/>
      <c r="ADO5" s="148"/>
      <c r="ADP5" s="148"/>
      <c r="ADQ5" s="148"/>
      <c r="ADR5" s="148"/>
      <c r="ADS5" s="148"/>
      <c r="ADT5" s="148"/>
      <c r="ADU5" s="148"/>
      <c r="ADV5" s="148"/>
      <c r="ADW5" s="148"/>
      <c r="ADX5" s="148"/>
      <c r="ADY5" s="148"/>
      <c r="ADZ5" s="148"/>
      <c r="AEA5" s="148"/>
      <c r="AEB5" s="148"/>
      <c r="AEC5" s="148"/>
      <c r="AED5" s="148"/>
      <c r="AEE5" s="148"/>
      <c r="AEF5" s="148"/>
      <c r="AEG5" s="148"/>
      <c r="AEH5" s="148"/>
      <c r="AEI5" s="148"/>
      <c r="AEJ5" s="148"/>
      <c r="AEK5" s="148"/>
      <c r="AEL5" s="148"/>
      <c r="AEM5" s="148"/>
      <c r="AEN5" s="148"/>
      <c r="AEO5" s="148"/>
      <c r="AEP5" s="148"/>
      <c r="AEQ5" s="148"/>
      <c r="AER5" s="148"/>
      <c r="AES5" s="148"/>
      <c r="AET5" s="148"/>
      <c r="AEU5" s="148"/>
      <c r="AEV5" s="148"/>
      <c r="AEW5" s="148"/>
      <c r="AEX5" s="148"/>
      <c r="AEY5" s="148"/>
      <c r="AEZ5" s="148"/>
      <c r="AFA5" s="148"/>
      <c r="AFB5" s="148"/>
      <c r="AFC5" s="148"/>
      <c r="AFD5" s="148"/>
      <c r="AFE5" s="148"/>
      <c r="AFF5" s="148"/>
      <c r="AFG5" s="148"/>
      <c r="AFH5" s="148"/>
      <c r="AFI5" s="148"/>
      <c r="AFJ5" s="148"/>
      <c r="AFK5" s="148"/>
      <c r="AFL5" s="148"/>
      <c r="AFM5" s="148"/>
      <c r="AFN5" s="148"/>
      <c r="AFO5" s="148"/>
      <c r="AFP5" s="148"/>
      <c r="AFQ5" s="148"/>
      <c r="AFR5" s="148"/>
      <c r="AFS5" s="148"/>
      <c r="AFT5" s="148"/>
      <c r="AFU5" s="148"/>
      <c r="AFV5" s="148"/>
      <c r="AFW5" s="148"/>
      <c r="AFX5" s="148"/>
      <c r="AFY5" s="148"/>
      <c r="AFZ5" s="148"/>
      <c r="AGA5" s="148"/>
      <c r="AGB5" s="148"/>
      <c r="AGC5" s="148"/>
      <c r="AGD5" s="148"/>
      <c r="AGE5" s="148"/>
      <c r="AGF5" s="148"/>
      <c r="AGG5" s="148"/>
      <c r="AGH5" s="148"/>
      <c r="AGI5" s="148"/>
      <c r="AGJ5" s="148"/>
      <c r="AGK5" s="148"/>
      <c r="AGL5" s="148"/>
      <c r="AGM5" s="148"/>
      <c r="AGN5" s="148"/>
      <c r="AGO5" s="148"/>
      <c r="AGP5" s="148"/>
      <c r="AGQ5" s="148"/>
      <c r="AGR5" s="148"/>
      <c r="AGS5" s="148"/>
      <c r="AGT5" s="148"/>
      <c r="AGU5" s="148"/>
      <c r="AGV5" s="148"/>
      <c r="AGW5" s="148"/>
      <c r="AGX5" s="148"/>
      <c r="AGY5" s="148"/>
      <c r="AGZ5" s="148"/>
      <c r="AHA5" s="148"/>
      <c r="AHB5" s="148"/>
      <c r="AHC5" s="148"/>
      <c r="AHD5" s="148"/>
      <c r="AHE5" s="148"/>
      <c r="AHF5" s="148"/>
      <c r="AHG5" s="148"/>
      <c r="AHH5" s="148"/>
      <c r="AHI5" s="148"/>
      <c r="AHJ5" s="148"/>
      <c r="AHK5" s="148"/>
      <c r="AHL5" s="148"/>
      <c r="AHM5" s="148"/>
      <c r="AHN5" s="148"/>
      <c r="AHO5" s="148"/>
      <c r="AHP5" s="148"/>
      <c r="AHQ5" s="148"/>
      <c r="AHR5" s="148"/>
      <c r="AHS5" s="148"/>
      <c r="AHT5" s="148"/>
      <c r="AHU5" s="148"/>
      <c r="AHV5" s="148"/>
      <c r="AHW5" s="148"/>
      <c r="AHX5" s="148"/>
      <c r="AHY5" s="148"/>
      <c r="AHZ5" s="148"/>
      <c r="AIA5" s="148"/>
      <c r="AIB5" s="148"/>
      <c r="AIC5" s="148"/>
      <c r="AID5" s="148"/>
      <c r="AIE5" s="148"/>
      <c r="AIF5" s="148"/>
      <c r="AIG5" s="148"/>
      <c r="AIH5" s="148"/>
      <c r="AII5" s="148"/>
      <c r="AIJ5" s="148"/>
      <c r="AIK5" s="148"/>
      <c r="AIL5" s="148"/>
      <c r="AIM5" s="148"/>
      <c r="AIN5" s="148"/>
      <c r="AIO5" s="148"/>
      <c r="AIP5" s="148"/>
      <c r="AIQ5" s="148"/>
      <c r="AIR5" s="148"/>
      <c r="AIS5" s="148"/>
      <c r="AIT5" s="148"/>
      <c r="AIU5" s="148"/>
      <c r="AIV5" s="148"/>
      <c r="AIW5" s="148"/>
      <c r="AIX5" s="148"/>
      <c r="AIY5" s="148"/>
      <c r="AIZ5" s="148"/>
      <c r="AJA5" s="148"/>
      <c r="AJB5" s="148"/>
      <c r="AJC5" s="148"/>
      <c r="AJD5" s="148"/>
      <c r="AJE5" s="148"/>
      <c r="AJF5" s="148"/>
      <c r="AJG5" s="148"/>
      <c r="AJH5" s="148"/>
      <c r="AJI5" s="148"/>
      <c r="AJJ5" s="148"/>
      <c r="AJK5" s="148"/>
      <c r="AJL5" s="148"/>
      <c r="AJM5" s="148"/>
      <c r="AJN5" s="148"/>
      <c r="AJO5" s="148"/>
      <c r="AJP5" s="148"/>
      <c r="AJQ5" s="148"/>
      <c r="AJR5" s="148"/>
      <c r="AJS5" s="148"/>
      <c r="AJT5" s="148"/>
      <c r="AJU5" s="148"/>
      <c r="AJV5" s="148"/>
      <c r="AJW5" s="148"/>
      <c r="AJX5" s="148"/>
      <c r="AJY5" s="148"/>
      <c r="AJZ5" s="148"/>
      <c r="AKA5" s="148"/>
      <c r="AKB5" s="148"/>
      <c r="AKC5" s="148"/>
      <c r="AKD5" s="148"/>
      <c r="AKE5" s="148"/>
      <c r="AKF5" s="148"/>
      <c r="AKG5" s="148"/>
      <c r="AKH5" s="148"/>
      <c r="AKI5" s="148"/>
      <c r="AKJ5" s="148"/>
      <c r="AKK5" s="148"/>
      <c r="AKL5" s="148"/>
      <c r="AKM5" s="148"/>
      <c r="AKN5" s="148"/>
      <c r="AKO5" s="148"/>
      <c r="AKP5" s="148"/>
      <c r="AKQ5" s="148"/>
      <c r="AKR5" s="148"/>
      <c r="AKS5" s="148"/>
      <c r="AKT5" s="148"/>
      <c r="AKU5" s="148"/>
      <c r="AKV5" s="148"/>
      <c r="AKW5" s="148"/>
      <c r="AKX5" s="148"/>
      <c r="AKY5" s="148"/>
      <c r="AKZ5" s="148"/>
      <c r="ALA5" s="148"/>
      <c r="ALB5" s="148"/>
      <c r="ALC5" s="148"/>
      <c r="ALD5" s="148"/>
      <c r="ALE5" s="148"/>
      <c r="ALF5" s="148"/>
      <c r="ALG5" s="148"/>
      <c r="ALH5" s="148"/>
      <c r="ALI5" s="148"/>
      <c r="ALJ5" s="148"/>
      <c r="ALK5" s="148"/>
      <c r="ALL5" s="148"/>
      <c r="ALM5" s="148"/>
      <c r="ALN5" s="148"/>
      <c r="ALO5" s="148"/>
      <c r="ALP5" s="148"/>
      <c r="ALQ5" s="148"/>
      <c r="ALR5" s="148"/>
      <c r="ALS5" s="148"/>
      <c r="ALT5" s="148"/>
      <c r="ALU5" s="148"/>
      <c r="ALV5" s="148"/>
      <c r="ALW5" s="148"/>
      <c r="ALX5" s="148"/>
      <c r="ALY5" s="148"/>
      <c r="ALZ5" s="148"/>
      <c r="AMA5" s="148"/>
      <c r="AMB5" s="148"/>
      <c r="AMC5" s="148"/>
      <c r="AMD5" s="148"/>
      <c r="AME5" s="148"/>
      <c r="AMF5" s="148"/>
      <c r="AMG5" s="148"/>
      <c r="AMH5" s="148"/>
      <c r="AMI5" s="148"/>
      <c r="AMJ5" s="148"/>
      <c r="AMK5" s="148"/>
      <c r="AML5" s="148"/>
      <c r="AMM5" s="148"/>
      <c r="AMN5" s="148"/>
      <c r="AMO5" s="148"/>
      <c r="AMP5" s="148"/>
      <c r="AMQ5" s="148"/>
      <c r="AMR5" s="148"/>
      <c r="AMS5" s="148"/>
      <c r="AMT5" s="148"/>
      <c r="AMU5" s="148"/>
      <c r="AMV5" s="148"/>
      <c r="AMW5" s="148"/>
      <c r="AMX5" s="148"/>
      <c r="AMY5" s="148"/>
      <c r="AMZ5" s="148"/>
      <c r="ANA5" s="148"/>
      <c r="ANB5" s="148"/>
      <c r="ANC5" s="148"/>
      <c r="AND5" s="148"/>
      <c r="ANE5" s="148"/>
      <c r="ANF5" s="148"/>
      <c r="ANG5" s="148"/>
      <c r="ANH5" s="148"/>
      <c r="ANI5" s="148"/>
      <c r="ANJ5" s="148"/>
      <c r="ANK5" s="148"/>
      <c r="ANL5" s="148"/>
      <c r="ANM5" s="148"/>
      <c r="ANN5" s="148"/>
      <c r="ANO5" s="148"/>
      <c r="ANP5" s="148"/>
      <c r="ANQ5" s="148"/>
      <c r="ANR5" s="148"/>
      <c r="ANS5" s="148"/>
      <c r="ANT5" s="148"/>
      <c r="ANU5" s="148"/>
      <c r="ANV5" s="148"/>
      <c r="ANW5" s="148"/>
      <c r="ANX5" s="148"/>
      <c r="ANY5" s="148"/>
      <c r="ANZ5" s="148"/>
      <c r="AOA5" s="148"/>
      <c r="AOB5" s="148"/>
      <c r="AOC5" s="148"/>
      <c r="AOD5" s="148"/>
      <c r="AOE5" s="148"/>
      <c r="AOF5" s="148"/>
      <c r="AOG5" s="148"/>
      <c r="AOH5" s="148"/>
      <c r="AOI5" s="148"/>
      <c r="AOJ5" s="148"/>
      <c r="AOK5" s="148"/>
      <c r="AOL5" s="148"/>
      <c r="AOM5" s="148"/>
      <c r="AON5" s="148"/>
      <c r="AOO5" s="148"/>
      <c r="AOP5" s="148"/>
      <c r="AOQ5" s="148"/>
      <c r="AOR5" s="148"/>
      <c r="AOS5" s="148"/>
      <c r="AOT5" s="148"/>
      <c r="AOU5" s="148"/>
      <c r="AOV5" s="148"/>
      <c r="AOW5" s="148"/>
      <c r="AOX5" s="148"/>
      <c r="AOY5" s="148"/>
      <c r="AOZ5" s="148"/>
      <c r="APA5" s="148"/>
      <c r="APB5" s="148"/>
      <c r="APC5" s="148"/>
      <c r="APD5" s="148"/>
      <c r="APE5" s="148"/>
      <c r="APF5" s="148"/>
      <c r="APG5" s="148"/>
      <c r="APH5" s="148"/>
      <c r="API5" s="148"/>
      <c r="APJ5" s="148"/>
      <c r="APK5" s="148"/>
      <c r="APL5" s="148"/>
      <c r="APM5" s="148"/>
      <c r="APN5" s="148"/>
      <c r="APO5" s="148"/>
      <c r="APP5" s="148"/>
      <c r="APQ5" s="148"/>
      <c r="APR5" s="148"/>
      <c r="APS5" s="148"/>
      <c r="APT5" s="148"/>
      <c r="APU5" s="148"/>
      <c r="APV5" s="148"/>
      <c r="APW5" s="148"/>
      <c r="APX5" s="148"/>
      <c r="APY5" s="148"/>
      <c r="APZ5" s="148"/>
      <c r="AQA5" s="148"/>
      <c r="AQB5" s="148"/>
      <c r="AQC5" s="148"/>
      <c r="AQD5" s="148"/>
      <c r="AQE5" s="148"/>
      <c r="AQF5" s="148"/>
      <c r="AQG5" s="148"/>
      <c r="AQH5" s="148"/>
      <c r="AQI5" s="148"/>
      <c r="AQJ5" s="148"/>
      <c r="AQK5" s="148"/>
      <c r="AQL5" s="148"/>
      <c r="AQM5" s="148"/>
      <c r="AQN5" s="148"/>
      <c r="AQO5" s="148"/>
      <c r="AQP5" s="148"/>
      <c r="AQQ5" s="148"/>
      <c r="AQR5" s="148"/>
      <c r="AQS5" s="148"/>
      <c r="AQT5" s="148"/>
      <c r="AQU5" s="148"/>
      <c r="AQV5" s="148"/>
      <c r="AQW5" s="148"/>
      <c r="AQX5" s="148"/>
      <c r="AQY5" s="148"/>
      <c r="AQZ5" s="148"/>
      <c r="ARA5" s="148"/>
      <c r="ARB5" s="148"/>
      <c r="ARC5" s="148"/>
      <c r="ARD5" s="148"/>
      <c r="ARE5" s="148"/>
      <c r="ARF5" s="148"/>
      <c r="ARG5" s="148"/>
      <c r="ARH5" s="148"/>
      <c r="ARI5" s="148"/>
      <c r="ARJ5" s="148"/>
      <c r="ARK5" s="148"/>
      <c r="ARL5" s="148"/>
      <c r="ARM5" s="148"/>
      <c r="ARN5" s="148"/>
      <c r="ARO5" s="148"/>
      <c r="ARP5" s="148"/>
      <c r="ARQ5" s="148"/>
      <c r="ARR5" s="148"/>
      <c r="ARS5" s="148"/>
      <c r="ART5" s="148"/>
      <c r="ARU5" s="148"/>
      <c r="ARV5" s="148"/>
      <c r="ARW5" s="148"/>
      <c r="ARX5" s="148"/>
      <c r="ARY5" s="148"/>
      <c r="ARZ5" s="148"/>
      <c r="ASA5" s="148"/>
      <c r="ASB5" s="148"/>
      <c r="ASC5" s="148"/>
      <c r="ASD5" s="148"/>
      <c r="ASE5" s="148"/>
      <c r="ASF5" s="148"/>
      <c r="ASG5" s="148"/>
      <c r="ASH5" s="148"/>
      <c r="ASI5" s="148"/>
      <c r="ASJ5" s="148"/>
      <c r="ASK5" s="148"/>
      <c r="ASL5" s="148"/>
      <c r="ASM5" s="148"/>
      <c r="ASN5" s="148"/>
      <c r="ASO5" s="148"/>
      <c r="ASP5" s="148"/>
      <c r="ASQ5" s="148"/>
      <c r="ASR5" s="148"/>
      <c r="ASS5" s="148"/>
      <c r="AST5" s="148"/>
      <c r="ASU5" s="148"/>
      <c r="ASV5" s="148"/>
      <c r="ASW5" s="148"/>
      <c r="ASX5" s="148"/>
      <c r="ASY5" s="148"/>
      <c r="ASZ5" s="148"/>
      <c r="ATA5" s="148"/>
      <c r="ATB5" s="148"/>
      <c r="ATC5" s="148"/>
      <c r="ATD5" s="148"/>
      <c r="ATE5" s="148"/>
      <c r="ATF5" s="148"/>
      <c r="ATG5" s="148"/>
      <c r="ATH5" s="148"/>
      <c r="ATI5" s="148"/>
      <c r="ATJ5" s="148"/>
      <c r="ATK5" s="148"/>
      <c r="ATL5" s="148"/>
      <c r="ATM5" s="148"/>
      <c r="ATN5" s="148"/>
      <c r="ATO5" s="148"/>
      <c r="ATP5" s="148"/>
      <c r="ATQ5" s="148"/>
      <c r="ATR5" s="148"/>
      <c r="ATS5" s="148"/>
      <c r="ATT5" s="148"/>
      <c r="ATU5" s="148"/>
      <c r="ATV5" s="148"/>
      <c r="ATW5" s="148"/>
      <c r="ATX5" s="148"/>
      <c r="ATY5" s="148"/>
      <c r="ATZ5" s="148"/>
      <c r="AUA5" s="148"/>
      <c r="AUB5" s="148"/>
      <c r="AUC5" s="148"/>
      <c r="AUD5" s="148"/>
      <c r="AUE5" s="148"/>
      <c r="AUF5" s="148"/>
      <c r="AUG5" s="148"/>
      <c r="AUH5" s="148"/>
      <c r="AUI5" s="148"/>
      <c r="AUJ5" s="148"/>
      <c r="AUK5" s="148"/>
      <c r="AUL5" s="148"/>
      <c r="AUM5" s="148"/>
      <c r="AUN5" s="148"/>
      <c r="AUO5" s="148"/>
      <c r="AUP5" s="148"/>
      <c r="AUQ5" s="148"/>
      <c r="AUR5" s="148"/>
      <c r="AUS5" s="148"/>
      <c r="AUT5" s="148"/>
      <c r="AUU5" s="148"/>
      <c r="AUV5" s="148"/>
      <c r="AUW5" s="148"/>
      <c r="AUX5" s="148"/>
      <c r="AUY5" s="148"/>
      <c r="AUZ5" s="148"/>
      <c r="AVA5" s="148"/>
      <c r="AVB5" s="148"/>
      <c r="AVC5" s="148"/>
      <c r="AVD5" s="148"/>
      <c r="AVE5" s="148"/>
      <c r="AVF5" s="148"/>
      <c r="AVG5" s="148"/>
      <c r="AVH5" s="148"/>
      <c r="AVI5" s="148"/>
      <c r="AVJ5" s="148"/>
      <c r="AVK5" s="148"/>
      <c r="AVL5" s="148"/>
      <c r="AVM5" s="148"/>
      <c r="AVN5" s="148"/>
      <c r="AVO5" s="148"/>
      <c r="AVP5" s="148"/>
      <c r="AVQ5" s="148"/>
      <c r="AVR5" s="148"/>
      <c r="AVS5" s="148"/>
      <c r="AVT5" s="148"/>
      <c r="AVU5" s="148"/>
      <c r="AVV5" s="148"/>
      <c r="AVW5" s="148"/>
      <c r="AVX5" s="148"/>
      <c r="AVY5" s="148"/>
      <c r="AVZ5" s="148"/>
      <c r="AWA5" s="148"/>
      <c r="AWB5" s="148"/>
      <c r="AWC5" s="148"/>
      <c r="AWD5" s="148"/>
      <c r="AWE5" s="148"/>
      <c r="AWF5" s="148"/>
      <c r="AWG5" s="148"/>
      <c r="AWH5" s="148"/>
      <c r="AWI5" s="148"/>
      <c r="AWJ5" s="148"/>
      <c r="AWK5" s="148"/>
      <c r="AWL5" s="148"/>
      <c r="AWM5" s="148"/>
      <c r="AWN5" s="148"/>
      <c r="AWO5" s="148"/>
      <c r="AWP5" s="148"/>
      <c r="AWQ5" s="148"/>
      <c r="AWR5" s="148"/>
      <c r="AWS5" s="148"/>
      <c r="AWT5" s="148"/>
      <c r="AWU5" s="148"/>
      <c r="AWV5" s="148"/>
      <c r="AWW5" s="148"/>
      <c r="AWX5" s="148"/>
      <c r="AWY5" s="148"/>
      <c r="AWZ5" s="148"/>
      <c r="AXA5" s="148"/>
      <c r="AXB5" s="148"/>
      <c r="AXC5" s="148"/>
      <c r="AXD5" s="148"/>
      <c r="AXE5" s="148"/>
      <c r="AXF5" s="148"/>
      <c r="AXG5" s="148"/>
      <c r="AXH5" s="148"/>
      <c r="AXI5" s="148"/>
      <c r="AXJ5" s="148"/>
      <c r="AXK5" s="148"/>
      <c r="AXL5" s="148"/>
      <c r="AXM5" s="148"/>
      <c r="AXN5" s="148"/>
      <c r="AXO5" s="148"/>
      <c r="AXP5" s="148"/>
      <c r="AXQ5" s="148"/>
      <c r="AXR5" s="148"/>
      <c r="AXS5" s="148"/>
      <c r="AXT5" s="148"/>
      <c r="AXU5" s="148"/>
      <c r="AXV5" s="148"/>
      <c r="AXW5" s="148"/>
      <c r="AXX5" s="148"/>
      <c r="AXY5" s="148"/>
      <c r="AXZ5" s="148"/>
      <c r="AYA5" s="148"/>
      <c r="AYB5" s="148"/>
      <c r="AYC5" s="148"/>
      <c r="AYD5" s="148"/>
      <c r="AYE5" s="148"/>
      <c r="AYF5" s="148"/>
      <c r="AYG5" s="148"/>
      <c r="AYH5" s="148"/>
      <c r="AYI5" s="148"/>
      <c r="AYJ5" s="148"/>
      <c r="AYK5" s="148"/>
      <c r="AYL5" s="148"/>
      <c r="AYM5" s="148"/>
      <c r="AYN5" s="148"/>
      <c r="AYO5" s="148"/>
      <c r="AYP5" s="148"/>
      <c r="AYQ5" s="148"/>
      <c r="AYR5" s="148"/>
      <c r="AYS5" s="148"/>
      <c r="AYT5" s="148"/>
      <c r="AYU5" s="148"/>
      <c r="AYV5" s="148"/>
      <c r="AYW5" s="148"/>
      <c r="AYX5" s="148"/>
      <c r="AYY5" s="148"/>
      <c r="AYZ5" s="148"/>
      <c r="AZA5" s="148"/>
      <c r="AZB5" s="148"/>
      <c r="AZC5" s="148"/>
      <c r="AZD5" s="148"/>
      <c r="AZE5" s="148"/>
      <c r="AZF5" s="148"/>
      <c r="AZG5" s="148"/>
      <c r="AZH5" s="148"/>
      <c r="AZI5" s="148"/>
      <c r="AZJ5" s="148"/>
      <c r="AZK5" s="148"/>
      <c r="AZL5" s="148"/>
      <c r="AZM5" s="148"/>
      <c r="AZN5" s="148"/>
      <c r="AZO5" s="148"/>
      <c r="AZP5" s="148"/>
      <c r="AZQ5" s="148"/>
      <c r="AZR5" s="148"/>
      <c r="AZS5" s="148"/>
      <c r="AZT5" s="148"/>
      <c r="AZU5" s="148"/>
      <c r="AZV5" s="148"/>
      <c r="AZW5" s="148"/>
      <c r="AZX5" s="148"/>
      <c r="AZY5" s="148"/>
      <c r="AZZ5" s="148"/>
      <c r="BAA5" s="148"/>
      <c r="BAB5" s="148"/>
      <c r="BAC5" s="148"/>
      <c r="BAD5" s="148"/>
      <c r="BAE5" s="148"/>
      <c r="BAF5" s="148"/>
      <c r="BAG5" s="148"/>
      <c r="BAH5" s="148"/>
      <c r="BAI5" s="148"/>
      <c r="BAJ5" s="148"/>
      <c r="BAK5" s="148"/>
      <c r="BAL5" s="148"/>
      <c r="BAM5" s="148"/>
      <c r="BAN5" s="148"/>
      <c r="BAO5" s="148"/>
      <c r="BAP5" s="148"/>
      <c r="BAQ5" s="148"/>
      <c r="BAR5" s="148"/>
      <c r="BAS5" s="148"/>
      <c r="BAT5" s="148"/>
      <c r="BAU5" s="148"/>
      <c r="BAV5" s="148"/>
      <c r="BAW5" s="148"/>
      <c r="BAX5" s="148"/>
      <c r="BAY5" s="148"/>
      <c r="BAZ5" s="148"/>
      <c r="BBA5" s="148"/>
      <c r="BBB5" s="148"/>
      <c r="BBC5" s="148"/>
      <c r="BBD5" s="148"/>
      <c r="BBE5" s="148"/>
      <c r="BBF5" s="148"/>
      <c r="BBG5" s="148"/>
      <c r="BBH5" s="148"/>
      <c r="BBI5" s="148"/>
      <c r="BBJ5" s="148"/>
      <c r="BBK5" s="148"/>
      <c r="BBL5" s="148"/>
      <c r="BBM5" s="148"/>
      <c r="BBN5" s="148"/>
      <c r="BBO5" s="148"/>
      <c r="BBP5" s="148"/>
      <c r="BBQ5" s="148"/>
      <c r="BBR5" s="148"/>
      <c r="BBS5" s="148"/>
      <c r="BBT5" s="148"/>
      <c r="BBU5" s="148"/>
      <c r="BBV5" s="148"/>
      <c r="BBW5" s="148"/>
      <c r="BBX5" s="148"/>
      <c r="BBY5" s="148"/>
      <c r="BBZ5" s="148"/>
      <c r="BCA5" s="148"/>
      <c r="BCB5" s="148"/>
      <c r="BCC5" s="148"/>
      <c r="BCD5" s="148"/>
      <c r="BCE5" s="148"/>
      <c r="BCF5" s="148"/>
      <c r="BCG5" s="148"/>
      <c r="BCH5" s="148"/>
      <c r="BCI5" s="148"/>
      <c r="BCJ5" s="148"/>
      <c r="BCK5" s="148"/>
      <c r="BCL5" s="148"/>
      <c r="BCM5" s="148"/>
      <c r="BCN5" s="148"/>
      <c r="BCO5" s="148"/>
      <c r="BCP5" s="148"/>
      <c r="BCQ5" s="148"/>
      <c r="BCR5" s="148"/>
      <c r="BCS5" s="148"/>
      <c r="BCT5" s="148"/>
      <c r="BCU5" s="148"/>
      <c r="BCV5" s="148"/>
      <c r="BCW5" s="148"/>
      <c r="BCX5" s="148"/>
      <c r="BCY5" s="148"/>
      <c r="BCZ5" s="148"/>
      <c r="BDA5" s="148"/>
      <c r="BDB5" s="148"/>
      <c r="BDC5" s="148"/>
      <c r="BDD5" s="148"/>
      <c r="BDE5" s="148"/>
      <c r="BDF5" s="148"/>
      <c r="BDG5" s="148"/>
      <c r="BDH5" s="148"/>
      <c r="BDI5" s="148"/>
      <c r="BDJ5" s="148"/>
      <c r="BDK5" s="148"/>
      <c r="BDL5" s="148"/>
      <c r="BDM5" s="148"/>
      <c r="BDN5" s="148"/>
      <c r="BDO5" s="148"/>
      <c r="BDP5" s="148"/>
      <c r="BDQ5" s="148"/>
      <c r="BDR5" s="148"/>
      <c r="BDS5" s="148"/>
      <c r="BDT5" s="148"/>
      <c r="BDU5" s="148"/>
      <c r="BDV5" s="148"/>
      <c r="BDW5" s="148"/>
      <c r="BDX5" s="148"/>
      <c r="BDY5" s="148"/>
      <c r="BDZ5" s="148"/>
      <c r="BEA5" s="148"/>
      <c r="BEB5" s="148"/>
      <c r="BEC5" s="148"/>
      <c r="BED5" s="148"/>
      <c r="BEE5" s="148"/>
      <c r="BEF5" s="148"/>
      <c r="BEG5" s="148"/>
      <c r="BEH5" s="148"/>
      <c r="BEI5" s="148"/>
      <c r="BEJ5" s="148"/>
      <c r="BEK5" s="148"/>
      <c r="BEL5" s="148"/>
      <c r="BEM5" s="148"/>
      <c r="BEN5" s="148"/>
      <c r="BEO5" s="148"/>
      <c r="BEP5" s="148"/>
      <c r="BEQ5" s="148"/>
      <c r="BER5" s="148"/>
      <c r="BES5" s="148"/>
      <c r="BET5" s="148"/>
      <c r="BEU5" s="148"/>
      <c r="BEV5" s="148"/>
      <c r="BEW5" s="148"/>
      <c r="BEX5" s="148"/>
      <c r="BEY5" s="148"/>
      <c r="BEZ5" s="148"/>
      <c r="BFA5" s="148"/>
      <c r="BFB5" s="148"/>
      <c r="BFC5" s="148"/>
      <c r="BFD5" s="148"/>
      <c r="BFE5" s="148"/>
      <c r="BFF5" s="148"/>
      <c r="BFG5" s="148"/>
      <c r="BFH5" s="148"/>
      <c r="BFI5" s="148"/>
      <c r="BFJ5" s="148"/>
      <c r="BFK5" s="148"/>
      <c r="BFL5" s="148"/>
      <c r="BFM5" s="148"/>
      <c r="BFN5" s="148"/>
      <c r="BFO5" s="148"/>
      <c r="BFP5" s="148"/>
      <c r="BFQ5" s="148"/>
      <c r="BFR5" s="148"/>
      <c r="BFS5" s="148"/>
      <c r="BFT5" s="148"/>
      <c r="BFU5" s="148"/>
      <c r="BFV5" s="148"/>
      <c r="BFW5" s="148"/>
      <c r="BFX5" s="148"/>
      <c r="BFY5" s="148"/>
      <c r="BFZ5" s="148"/>
      <c r="BGA5" s="148"/>
      <c r="BGB5" s="148"/>
      <c r="BGC5" s="148"/>
      <c r="BGD5" s="148"/>
      <c r="BGE5" s="148"/>
      <c r="BGF5" s="148"/>
      <c r="BGG5" s="148"/>
      <c r="BGH5" s="148"/>
      <c r="BGI5" s="148"/>
      <c r="BGJ5" s="148"/>
      <c r="BGK5" s="148"/>
      <c r="BGL5" s="148"/>
      <c r="BGM5" s="148"/>
      <c r="BGN5" s="148"/>
      <c r="BGO5" s="148"/>
      <c r="BGP5" s="148"/>
      <c r="BGQ5" s="148"/>
      <c r="BGR5" s="148"/>
      <c r="BGS5" s="148"/>
      <c r="BGT5" s="148"/>
      <c r="BGU5" s="148"/>
      <c r="BGV5" s="148"/>
      <c r="BGW5" s="148"/>
      <c r="BGX5" s="148"/>
      <c r="BGY5" s="148"/>
      <c r="BGZ5" s="148"/>
      <c r="BHA5" s="148"/>
      <c r="BHB5" s="148"/>
      <c r="BHC5" s="148"/>
      <c r="BHD5" s="148"/>
      <c r="BHE5" s="148"/>
      <c r="BHF5" s="148"/>
      <c r="BHG5" s="148"/>
      <c r="BHH5" s="148"/>
      <c r="BHI5" s="148"/>
      <c r="BHJ5" s="148"/>
      <c r="BHK5" s="148"/>
      <c r="BHL5" s="148"/>
      <c r="BHM5" s="148"/>
      <c r="BHN5" s="148"/>
      <c r="BHO5" s="148"/>
      <c r="BHP5" s="148"/>
      <c r="BHQ5" s="148"/>
      <c r="BHR5" s="148"/>
      <c r="BHS5" s="148"/>
      <c r="BHT5" s="148"/>
      <c r="BHU5" s="148"/>
      <c r="BHV5" s="148"/>
      <c r="BHW5" s="148"/>
      <c r="BHX5" s="148"/>
      <c r="BHY5" s="148"/>
      <c r="BHZ5" s="148"/>
      <c r="BIA5" s="148"/>
      <c r="BIB5" s="148"/>
      <c r="BIC5" s="148"/>
      <c r="BID5" s="148"/>
      <c r="BIE5" s="148"/>
      <c r="BIF5" s="148"/>
      <c r="BIG5" s="148"/>
      <c r="BIH5" s="148"/>
      <c r="BII5" s="148"/>
      <c r="BIJ5" s="148"/>
      <c r="BIK5" s="148"/>
      <c r="BIL5" s="148"/>
      <c r="BIM5" s="148"/>
      <c r="BIN5" s="148"/>
      <c r="BIO5" s="148"/>
      <c r="BIP5" s="148"/>
      <c r="BIQ5" s="148"/>
      <c r="BIR5" s="148"/>
      <c r="BIS5" s="148"/>
      <c r="BIT5" s="148"/>
      <c r="BIU5" s="148"/>
      <c r="BIV5" s="148"/>
      <c r="BIW5" s="148"/>
      <c r="BIX5" s="148"/>
      <c r="BIY5" s="148"/>
      <c r="BIZ5" s="148"/>
      <c r="BJA5" s="148"/>
      <c r="BJB5" s="148"/>
      <c r="BJC5" s="148"/>
      <c r="BJD5" s="148"/>
      <c r="BJE5" s="148"/>
      <c r="BJF5" s="148"/>
      <c r="BJG5" s="148"/>
      <c r="BJH5" s="148"/>
      <c r="BJI5" s="148"/>
      <c r="BJJ5" s="148"/>
      <c r="BJK5" s="148"/>
      <c r="BJL5" s="148"/>
      <c r="BJM5" s="148"/>
      <c r="BJN5" s="148"/>
      <c r="BJO5" s="148"/>
      <c r="BJP5" s="148"/>
      <c r="BJQ5" s="148"/>
      <c r="BJR5" s="148"/>
      <c r="BJS5" s="148"/>
      <c r="BJT5" s="148"/>
      <c r="BJU5" s="148"/>
      <c r="BJV5" s="148"/>
      <c r="BJW5" s="148"/>
      <c r="BJX5" s="148"/>
      <c r="BJY5" s="148"/>
      <c r="BJZ5" s="148"/>
      <c r="BKA5" s="148"/>
      <c r="BKB5" s="148"/>
      <c r="BKC5" s="148"/>
      <c r="BKD5" s="148"/>
      <c r="BKE5" s="148"/>
      <c r="BKF5" s="148"/>
      <c r="BKG5" s="148"/>
      <c r="BKH5" s="148"/>
      <c r="BKI5" s="148"/>
      <c r="BKJ5" s="148"/>
      <c r="BKK5" s="148"/>
      <c r="BKL5" s="148"/>
      <c r="BKM5" s="148"/>
      <c r="BKN5" s="148"/>
      <c r="BKO5" s="148"/>
      <c r="BKP5" s="148"/>
      <c r="BKQ5" s="148"/>
      <c r="BKR5" s="148"/>
      <c r="BKS5" s="148"/>
      <c r="BKT5" s="148"/>
      <c r="BKU5" s="148"/>
      <c r="BKV5" s="148"/>
      <c r="BKW5" s="148"/>
      <c r="BKX5" s="148"/>
      <c r="BKY5" s="148"/>
      <c r="BKZ5" s="148"/>
      <c r="BLA5" s="148"/>
      <c r="BLB5" s="148"/>
      <c r="BLC5" s="148"/>
      <c r="BLD5" s="148"/>
      <c r="BLE5" s="148"/>
      <c r="BLF5" s="148"/>
      <c r="BLG5" s="148"/>
      <c r="BLH5" s="148"/>
      <c r="BLI5" s="148"/>
      <c r="BLJ5" s="148"/>
      <c r="BLK5" s="148"/>
      <c r="BLL5" s="148"/>
      <c r="BLM5" s="148"/>
      <c r="BLN5" s="148"/>
      <c r="BLO5" s="148"/>
      <c r="BLP5" s="148"/>
      <c r="BLQ5" s="148"/>
      <c r="BLR5" s="148"/>
      <c r="BLS5" s="148"/>
      <c r="BLT5" s="148"/>
      <c r="BLU5" s="148"/>
      <c r="BLV5" s="148"/>
      <c r="BLW5" s="148"/>
      <c r="BLX5" s="148"/>
      <c r="BLY5" s="148"/>
      <c r="BLZ5" s="148"/>
      <c r="BMA5" s="148"/>
      <c r="BMB5" s="148"/>
      <c r="BMC5" s="148"/>
      <c r="BMD5" s="148"/>
      <c r="BME5" s="148"/>
      <c r="BMF5" s="148"/>
      <c r="BMG5" s="148"/>
      <c r="BMH5" s="148"/>
      <c r="BMI5" s="148"/>
      <c r="BMJ5" s="148"/>
      <c r="BMK5" s="148"/>
      <c r="BML5" s="148"/>
      <c r="BMM5" s="148"/>
      <c r="BMN5" s="148"/>
      <c r="BMO5" s="148"/>
      <c r="BMP5" s="148"/>
      <c r="BMQ5" s="148"/>
      <c r="BMR5" s="148"/>
      <c r="BMS5" s="148"/>
      <c r="BMT5" s="148"/>
      <c r="BMU5" s="148"/>
      <c r="BMV5" s="148"/>
      <c r="BMW5" s="148"/>
      <c r="BMX5" s="148"/>
      <c r="BMY5" s="148"/>
      <c r="BMZ5" s="148"/>
      <c r="BNA5" s="148"/>
      <c r="BNB5" s="148"/>
      <c r="BNC5" s="148"/>
      <c r="BND5" s="148"/>
      <c r="BNE5" s="148"/>
      <c r="BNF5" s="148"/>
      <c r="BNG5" s="148"/>
      <c r="BNH5" s="148"/>
      <c r="BNI5" s="148"/>
      <c r="BNJ5" s="148"/>
      <c r="BNK5" s="148"/>
      <c r="BNL5" s="148"/>
      <c r="BNM5" s="148"/>
      <c r="BNN5" s="148"/>
      <c r="BNO5" s="148"/>
      <c r="BNP5" s="148"/>
      <c r="BNQ5" s="148"/>
      <c r="BNR5" s="148"/>
      <c r="BNS5" s="148"/>
      <c r="BNT5" s="148"/>
      <c r="BNU5" s="148"/>
      <c r="BNV5" s="148"/>
      <c r="BNW5" s="148"/>
      <c r="BNX5" s="148"/>
      <c r="BNY5" s="148"/>
      <c r="BNZ5" s="148"/>
      <c r="BOA5" s="148"/>
      <c r="BOB5" s="148"/>
      <c r="BOC5" s="148"/>
      <c r="BOD5" s="148"/>
      <c r="BOE5" s="148"/>
      <c r="BOF5" s="148"/>
      <c r="BOG5" s="148"/>
      <c r="BOH5" s="148"/>
      <c r="BOI5" s="148"/>
      <c r="BOJ5" s="148"/>
      <c r="BOK5" s="148"/>
      <c r="BOL5" s="148"/>
      <c r="BOM5" s="148"/>
      <c r="BON5" s="148"/>
      <c r="BOO5" s="148"/>
      <c r="BOP5" s="148"/>
      <c r="BOQ5" s="148"/>
      <c r="BOR5" s="148"/>
      <c r="BOS5" s="148"/>
      <c r="BOT5" s="148"/>
      <c r="BOU5" s="148"/>
      <c r="BOV5" s="148"/>
      <c r="BOW5" s="148"/>
      <c r="BOX5" s="148"/>
      <c r="BOY5" s="148"/>
      <c r="BOZ5" s="148"/>
      <c r="BPA5" s="148"/>
      <c r="BPB5" s="148"/>
      <c r="BPC5" s="148"/>
      <c r="BPD5" s="148"/>
      <c r="BPE5" s="148"/>
      <c r="BPF5" s="148"/>
      <c r="BPG5" s="148"/>
      <c r="BPH5" s="148"/>
      <c r="BPI5" s="148"/>
      <c r="BPJ5" s="148"/>
      <c r="BPK5" s="148"/>
      <c r="BPL5" s="148"/>
      <c r="BPM5" s="148"/>
      <c r="BPN5" s="148"/>
      <c r="BPO5" s="148"/>
      <c r="BPP5" s="148"/>
      <c r="BPQ5" s="148"/>
      <c r="BPR5" s="148"/>
      <c r="BPS5" s="148"/>
      <c r="BPT5" s="148"/>
      <c r="BPU5" s="148"/>
      <c r="BPV5" s="148"/>
      <c r="BPW5" s="148"/>
      <c r="BPX5" s="148"/>
      <c r="BPY5" s="148"/>
      <c r="BPZ5" s="148"/>
      <c r="BQA5" s="148"/>
      <c r="BQB5" s="148"/>
      <c r="BQC5" s="148"/>
      <c r="BQD5" s="148"/>
      <c r="BQE5" s="148"/>
      <c r="BQF5" s="148"/>
      <c r="BQG5" s="148"/>
      <c r="BQH5" s="148"/>
      <c r="BQI5" s="148"/>
      <c r="BQJ5" s="148"/>
      <c r="BQK5" s="148"/>
      <c r="BQL5" s="148"/>
      <c r="BQM5" s="148"/>
      <c r="BQN5" s="148"/>
      <c r="BQO5" s="148"/>
      <c r="BQP5" s="148"/>
      <c r="BQQ5" s="148"/>
      <c r="BQR5" s="148"/>
      <c r="BQS5" s="148"/>
      <c r="BQT5" s="148"/>
      <c r="BQU5" s="148"/>
      <c r="BQV5" s="148"/>
      <c r="BQW5" s="148"/>
      <c r="BQX5" s="148"/>
      <c r="BQY5" s="148"/>
      <c r="BQZ5" s="148"/>
      <c r="BRA5" s="148"/>
      <c r="BRB5" s="148"/>
      <c r="BRC5" s="148"/>
      <c r="BRD5" s="148"/>
      <c r="BRE5" s="148"/>
      <c r="BRF5" s="148"/>
      <c r="BRG5" s="148"/>
      <c r="BRH5" s="148"/>
      <c r="BRI5" s="148"/>
      <c r="BRJ5" s="148"/>
      <c r="BRK5" s="148"/>
      <c r="BRL5" s="148"/>
      <c r="BRM5" s="148"/>
      <c r="BRN5" s="148"/>
      <c r="BRO5" s="148"/>
      <c r="BRP5" s="148"/>
      <c r="BRQ5" s="148"/>
      <c r="BRR5" s="148"/>
      <c r="BRS5" s="148"/>
      <c r="BRT5" s="148"/>
      <c r="BRU5" s="148"/>
      <c r="BRV5" s="148"/>
      <c r="BRW5" s="148"/>
      <c r="BRX5" s="148"/>
      <c r="BRY5" s="148"/>
      <c r="BRZ5" s="148"/>
      <c r="BSA5" s="148"/>
      <c r="BSB5" s="148"/>
      <c r="BSC5" s="148"/>
      <c r="BSD5" s="148"/>
      <c r="BSE5" s="148"/>
      <c r="BSF5" s="148"/>
      <c r="BSG5" s="148"/>
      <c r="BSH5" s="148"/>
      <c r="BSI5" s="148"/>
      <c r="BSJ5" s="148"/>
      <c r="BSK5" s="148"/>
      <c r="BSL5" s="148"/>
      <c r="BSM5" s="148"/>
      <c r="BSN5" s="148"/>
      <c r="BSO5" s="148"/>
      <c r="BSP5" s="148"/>
      <c r="BSQ5" s="148"/>
      <c r="BSR5" s="148"/>
      <c r="BSS5" s="148"/>
      <c r="BST5" s="148"/>
      <c r="BSU5" s="148"/>
      <c r="BSV5" s="148"/>
      <c r="BSW5" s="148"/>
      <c r="BSX5" s="148"/>
      <c r="BSY5" s="148"/>
      <c r="BSZ5" s="148"/>
      <c r="BTA5" s="148"/>
      <c r="BTB5" s="148"/>
      <c r="BTC5" s="148"/>
      <c r="BTD5" s="148"/>
      <c r="BTE5" s="148"/>
      <c r="BTF5" s="148"/>
      <c r="BTG5" s="148"/>
      <c r="BTH5" s="148"/>
      <c r="BTI5" s="148"/>
      <c r="BTJ5" s="148"/>
      <c r="BTK5" s="148"/>
      <c r="BTL5" s="148"/>
      <c r="BTM5" s="148"/>
      <c r="BTN5" s="148"/>
      <c r="BTO5" s="148"/>
      <c r="BTP5" s="148"/>
      <c r="BTQ5" s="148"/>
      <c r="BTR5" s="148"/>
      <c r="BTS5" s="148"/>
      <c r="BTT5" s="148"/>
      <c r="BTU5" s="148"/>
      <c r="BTV5" s="148"/>
      <c r="BTW5" s="148"/>
      <c r="BTX5" s="148"/>
      <c r="BTY5" s="148"/>
      <c r="BTZ5" s="148"/>
      <c r="BUA5" s="148"/>
      <c r="BUB5" s="148"/>
      <c r="BUC5" s="148"/>
      <c r="BUD5" s="148"/>
      <c r="BUE5" s="148"/>
      <c r="BUF5" s="148"/>
      <c r="BUG5" s="148"/>
      <c r="BUH5" s="148"/>
      <c r="BUI5" s="148"/>
      <c r="BUJ5" s="148"/>
      <c r="BUK5" s="148"/>
      <c r="BUL5" s="148"/>
      <c r="BUM5" s="148"/>
      <c r="BUN5" s="148"/>
      <c r="BUO5" s="148"/>
      <c r="BUP5" s="148"/>
      <c r="BUQ5" s="148"/>
      <c r="BUR5" s="148"/>
      <c r="BUS5" s="148"/>
      <c r="BUT5" s="148"/>
      <c r="BUU5" s="148"/>
      <c r="BUV5" s="148"/>
      <c r="BUW5" s="148"/>
      <c r="BUX5" s="148"/>
      <c r="BUY5" s="148"/>
      <c r="BUZ5" s="148"/>
      <c r="BVA5" s="148"/>
      <c r="BVB5" s="148"/>
      <c r="BVC5" s="148"/>
      <c r="BVD5" s="148"/>
      <c r="BVE5" s="148"/>
      <c r="BVF5" s="148"/>
      <c r="BVG5" s="148"/>
      <c r="BVH5" s="148"/>
      <c r="BVI5" s="148"/>
      <c r="BVJ5" s="148"/>
      <c r="BVK5" s="148"/>
      <c r="BVL5" s="148"/>
      <c r="BVM5" s="148"/>
      <c r="BVN5" s="148"/>
      <c r="BVO5" s="148"/>
      <c r="BVP5" s="148"/>
      <c r="BVQ5" s="148"/>
      <c r="BVR5" s="148"/>
      <c r="BVS5" s="148"/>
      <c r="BVT5" s="148"/>
      <c r="BVU5" s="148"/>
      <c r="BVV5" s="148"/>
      <c r="BVW5" s="148"/>
      <c r="BVX5" s="148"/>
      <c r="BVY5" s="148"/>
      <c r="BVZ5" s="148"/>
      <c r="BWA5" s="148"/>
      <c r="BWB5" s="148"/>
      <c r="BWC5" s="148"/>
      <c r="BWD5" s="148"/>
      <c r="BWE5" s="148"/>
      <c r="BWF5" s="148"/>
      <c r="BWG5" s="148"/>
      <c r="BWH5" s="148"/>
      <c r="BWI5" s="148"/>
      <c r="BWJ5" s="148"/>
      <c r="BWK5" s="148"/>
      <c r="BWL5" s="148"/>
      <c r="BWM5" s="148"/>
      <c r="BWN5" s="148"/>
      <c r="BWO5" s="148"/>
      <c r="BWP5" s="148"/>
      <c r="BWQ5" s="148"/>
      <c r="BWR5" s="148"/>
      <c r="BWS5" s="148"/>
      <c r="BWT5" s="148"/>
      <c r="BWU5" s="148"/>
      <c r="BWV5" s="148"/>
      <c r="BWW5" s="148"/>
      <c r="BWX5" s="148"/>
      <c r="BWY5" s="148"/>
      <c r="BWZ5" s="148"/>
      <c r="BXA5" s="148"/>
      <c r="BXB5" s="148"/>
      <c r="BXC5" s="148"/>
      <c r="BXD5" s="148"/>
      <c r="BXE5" s="148"/>
      <c r="BXF5" s="148"/>
      <c r="BXG5" s="148"/>
      <c r="BXH5" s="148"/>
      <c r="BXI5" s="148"/>
      <c r="BXJ5" s="148"/>
      <c r="BXK5" s="148"/>
      <c r="BXL5" s="148"/>
      <c r="BXM5" s="148"/>
      <c r="BXN5" s="148"/>
      <c r="BXO5" s="148"/>
      <c r="BXP5" s="148"/>
      <c r="BXQ5" s="148"/>
      <c r="BXR5" s="148"/>
      <c r="BXS5" s="148"/>
      <c r="BXT5" s="148"/>
      <c r="BXU5" s="148"/>
      <c r="BXV5" s="148"/>
      <c r="BXW5" s="148"/>
      <c r="BXX5" s="148"/>
      <c r="BXY5" s="148"/>
      <c r="BXZ5" s="148"/>
      <c r="BYA5" s="148"/>
      <c r="BYB5" s="148"/>
      <c r="BYC5" s="148"/>
      <c r="BYD5" s="148"/>
      <c r="BYE5" s="148"/>
      <c r="BYF5" s="148"/>
      <c r="BYG5" s="148"/>
      <c r="BYH5" s="148"/>
      <c r="BYI5" s="148"/>
      <c r="BYJ5" s="148"/>
      <c r="BYK5" s="148"/>
      <c r="BYL5" s="148"/>
      <c r="BYM5" s="148"/>
      <c r="BYN5" s="148"/>
      <c r="BYO5" s="148"/>
      <c r="BYP5" s="148"/>
      <c r="BYQ5" s="148"/>
      <c r="BYR5" s="148"/>
      <c r="BYS5" s="148"/>
      <c r="BYT5" s="148"/>
      <c r="BYU5" s="148"/>
      <c r="BYV5" s="148"/>
      <c r="BYW5" s="148"/>
      <c r="BYX5" s="148"/>
      <c r="BYY5" s="148"/>
      <c r="BYZ5" s="148"/>
      <c r="BZA5" s="148"/>
      <c r="BZB5" s="148"/>
      <c r="BZC5" s="148"/>
      <c r="BZD5" s="148"/>
      <c r="BZE5" s="148"/>
      <c r="BZF5" s="148"/>
      <c r="BZG5" s="148"/>
      <c r="BZH5" s="148"/>
      <c r="BZI5" s="148"/>
      <c r="BZJ5" s="148"/>
      <c r="BZK5" s="148"/>
      <c r="BZL5" s="148"/>
      <c r="BZM5" s="148"/>
      <c r="BZN5" s="148"/>
      <c r="BZO5" s="148"/>
      <c r="BZP5" s="148"/>
      <c r="BZQ5" s="148"/>
      <c r="BZR5" s="148"/>
      <c r="BZS5" s="148"/>
      <c r="BZT5" s="148"/>
      <c r="BZU5" s="148"/>
      <c r="BZV5" s="148"/>
      <c r="BZW5" s="148"/>
      <c r="BZX5" s="148"/>
      <c r="BZY5" s="148"/>
      <c r="BZZ5" s="148"/>
      <c r="CAA5" s="148"/>
      <c r="CAB5" s="148"/>
      <c r="CAC5" s="148"/>
      <c r="CAD5" s="148"/>
      <c r="CAE5" s="148"/>
      <c r="CAF5" s="148"/>
      <c r="CAG5" s="148"/>
      <c r="CAH5" s="148"/>
      <c r="CAI5" s="148"/>
      <c r="CAJ5" s="148"/>
      <c r="CAK5" s="148"/>
      <c r="CAL5" s="148"/>
      <c r="CAM5" s="148"/>
      <c r="CAN5" s="148"/>
      <c r="CAO5" s="148"/>
      <c r="CAP5" s="148"/>
      <c r="CAQ5" s="148"/>
      <c r="CAR5" s="148"/>
      <c r="CAS5" s="148"/>
      <c r="CAT5" s="148"/>
      <c r="CAU5" s="148"/>
      <c r="CAV5" s="148"/>
      <c r="CAW5" s="148"/>
      <c r="CAX5" s="148"/>
      <c r="CAY5" s="148"/>
      <c r="CAZ5" s="148"/>
      <c r="CBA5" s="148"/>
      <c r="CBB5" s="148"/>
      <c r="CBC5" s="148"/>
      <c r="CBD5" s="148"/>
      <c r="CBE5" s="148"/>
      <c r="CBF5" s="148"/>
      <c r="CBG5" s="148"/>
      <c r="CBH5" s="148"/>
      <c r="CBI5" s="148"/>
      <c r="CBJ5" s="148"/>
      <c r="CBK5" s="148"/>
      <c r="CBL5" s="148"/>
      <c r="CBM5" s="148"/>
      <c r="CBN5" s="148"/>
      <c r="CBO5" s="148"/>
      <c r="CBP5" s="148"/>
      <c r="CBQ5" s="148"/>
      <c r="CBR5" s="148"/>
      <c r="CBS5" s="148"/>
      <c r="CBT5" s="148"/>
      <c r="CBU5" s="148"/>
      <c r="CBV5" s="148"/>
      <c r="CBW5" s="148"/>
      <c r="CBX5" s="148"/>
      <c r="CBY5" s="148"/>
      <c r="CBZ5" s="148"/>
      <c r="CCA5" s="148"/>
      <c r="CCB5" s="148"/>
      <c r="CCC5" s="148"/>
      <c r="CCD5" s="148"/>
      <c r="CCE5" s="148"/>
      <c r="CCF5" s="148"/>
      <c r="CCG5" s="148"/>
      <c r="CCH5" s="148"/>
      <c r="CCI5" s="148"/>
      <c r="CCJ5" s="148"/>
      <c r="CCK5" s="148"/>
      <c r="CCL5" s="148"/>
      <c r="CCM5" s="148"/>
      <c r="CCN5" s="148"/>
      <c r="CCO5" s="148"/>
      <c r="CCP5" s="148"/>
      <c r="CCQ5" s="148"/>
      <c r="CCR5" s="148"/>
      <c r="CCS5" s="148"/>
      <c r="CCT5" s="148"/>
      <c r="CCU5" s="148"/>
      <c r="CCV5" s="148"/>
      <c r="CCW5" s="148"/>
      <c r="CCX5" s="148"/>
      <c r="CCY5" s="148"/>
      <c r="CCZ5" s="148"/>
      <c r="CDA5" s="148"/>
      <c r="CDB5" s="148"/>
      <c r="CDC5" s="148"/>
      <c r="CDD5" s="148"/>
      <c r="CDE5" s="148"/>
      <c r="CDF5" s="148"/>
      <c r="CDG5" s="148"/>
      <c r="CDH5" s="148"/>
      <c r="CDI5" s="148"/>
      <c r="CDJ5" s="148"/>
      <c r="CDK5" s="148"/>
      <c r="CDL5" s="148"/>
      <c r="CDM5" s="148"/>
      <c r="CDN5" s="148"/>
      <c r="CDO5" s="148"/>
      <c r="CDP5" s="148"/>
      <c r="CDQ5" s="148"/>
      <c r="CDR5" s="148"/>
      <c r="CDS5" s="148"/>
      <c r="CDT5" s="148"/>
      <c r="CDU5" s="148"/>
      <c r="CDV5" s="148"/>
      <c r="CDW5" s="148"/>
      <c r="CDX5" s="148"/>
      <c r="CDY5" s="148"/>
      <c r="CDZ5" s="148"/>
      <c r="CEA5" s="148"/>
      <c r="CEB5" s="148"/>
      <c r="CEC5" s="148"/>
      <c r="CED5" s="148"/>
      <c r="CEE5" s="148"/>
      <c r="CEF5" s="148"/>
      <c r="CEG5" s="148"/>
      <c r="CEH5" s="148"/>
      <c r="CEI5" s="148"/>
      <c r="CEJ5" s="148"/>
      <c r="CEK5" s="148"/>
      <c r="CEL5" s="148"/>
      <c r="CEM5" s="148"/>
      <c r="CEN5" s="148"/>
      <c r="CEO5" s="148"/>
      <c r="CEP5" s="148"/>
      <c r="CEQ5" s="148"/>
      <c r="CER5" s="148"/>
      <c r="CES5" s="148"/>
      <c r="CET5" s="148"/>
      <c r="CEU5" s="148"/>
      <c r="CEV5" s="148"/>
      <c r="CEW5" s="148"/>
      <c r="CEX5" s="148"/>
      <c r="CEY5" s="148"/>
      <c r="CEZ5" s="148"/>
      <c r="CFA5" s="148"/>
      <c r="CFB5" s="148"/>
      <c r="CFC5" s="148"/>
      <c r="CFD5" s="148"/>
      <c r="CFE5" s="148"/>
      <c r="CFF5" s="148"/>
      <c r="CFG5" s="148"/>
      <c r="CFH5" s="148"/>
      <c r="CFI5" s="148"/>
      <c r="CFJ5" s="148"/>
      <c r="CFK5" s="148"/>
      <c r="CFL5" s="148"/>
      <c r="CFM5" s="148"/>
      <c r="CFN5" s="148"/>
      <c r="CFO5" s="148"/>
      <c r="CFP5" s="148"/>
      <c r="CFQ5" s="148"/>
      <c r="CFR5" s="148"/>
      <c r="CFS5" s="148"/>
      <c r="CFT5" s="148"/>
      <c r="CFU5" s="148"/>
      <c r="CFV5" s="148"/>
      <c r="CFW5" s="148"/>
      <c r="CFX5" s="148"/>
      <c r="CFY5" s="148"/>
      <c r="CFZ5" s="148"/>
      <c r="CGA5" s="148"/>
      <c r="CGB5" s="148"/>
      <c r="CGC5" s="148"/>
      <c r="CGD5" s="148"/>
      <c r="CGE5" s="148"/>
      <c r="CGF5" s="148"/>
      <c r="CGG5" s="148"/>
      <c r="CGH5" s="148"/>
      <c r="CGI5" s="148"/>
      <c r="CGJ5" s="148"/>
      <c r="CGK5" s="148"/>
      <c r="CGL5" s="148"/>
      <c r="CGM5" s="148"/>
      <c r="CGN5" s="148"/>
      <c r="CGO5" s="148"/>
      <c r="CGP5" s="148"/>
      <c r="CGQ5" s="148"/>
      <c r="CGR5" s="148"/>
      <c r="CGS5" s="148"/>
      <c r="CGT5" s="148"/>
      <c r="CGU5" s="148"/>
      <c r="CGV5" s="148"/>
      <c r="CGW5" s="148"/>
      <c r="CGX5" s="148"/>
      <c r="CGY5" s="148"/>
      <c r="CGZ5" s="148"/>
      <c r="CHA5" s="148"/>
      <c r="CHB5" s="148"/>
      <c r="CHC5" s="148"/>
      <c r="CHD5" s="148"/>
      <c r="CHE5" s="148"/>
      <c r="CHF5" s="148"/>
      <c r="CHG5" s="148"/>
      <c r="CHH5" s="148"/>
      <c r="CHI5" s="148"/>
      <c r="CHJ5" s="148"/>
      <c r="CHK5" s="148"/>
      <c r="CHL5" s="148"/>
      <c r="CHM5" s="148"/>
      <c r="CHN5" s="148"/>
      <c r="CHO5" s="148"/>
      <c r="CHP5" s="148"/>
      <c r="CHQ5" s="148"/>
      <c r="CHR5" s="148"/>
      <c r="CHS5" s="148"/>
      <c r="CHT5" s="148"/>
      <c r="CHU5" s="148"/>
      <c r="CHV5" s="148"/>
      <c r="CHW5" s="148"/>
      <c r="CHX5" s="148"/>
      <c r="CHY5" s="148"/>
      <c r="CHZ5" s="148"/>
      <c r="CIA5" s="148"/>
      <c r="CIB5" s="148"/>
      <c r="CIC5" s="148"/>
      <c r="CID5" s="148"/>
      <c r="CIE5" s="148"/>
      <c r="CIF5" s="148"/>
      <c r="CIG5" s="148"/>
      <c r="CIH5" s="148"/>
      <c r="CII5" s="148"/>
      <c r="CIJ5" s="148"/>
      <c r="CIK5" s="148"/>
      <c r="CIL5" s="148"/>
      <c r="CIM5" s="148"/>
      <c r="CIN5" s="148"/>
      <c r="CIO5" s="148"/>
      <c r="CIP5" s="148"/>
      <c r="CIQ5" s="148"/>
      <c r="CIR5" s="148"/>
      <c r="CIS5" s="148"/>
      <c r="CIT5" s="148"/>
      <c r="CIU5" s="148"/>
      <c r="CIV5" s="148"/>
      <c r="CIW5" s="148"/>
      <c r="CIX5" s="148"/>
      <c r="CIY5" s="148"/>
      <c r="CIZ5" s="148"/>
      <c r="CJA5" s="148"/>
      <c r="CJB5" s="148"/>
      <c r="CJC5" s="148"/>
      <c r="CJD5" s="148"/>
      <c r="CJE5" s="148"/>
      <c r="CJF5" s="148"/>
      <c r="CJG5" s="148"/>
      <c r="CJH5" s="148"/>
      <c r="CJI5" s="148"/>
      <c r="CJJ5" s="148"/>
      <c r="CJK5" s="148"/>
      <c r="CJL5" s="148"/>
      <c r="CJM5" s="148"/>
      <c r="CJN5" s="148"/>
      <c r="CJO5" s="148"/>
      <c r="CJP5" s="148"/>
      <c r="CJQ5" s="148"/>
      <c r="CJR5" s="148"/>
      <c r="CJS5" s="148"/>
      <c r="CJT5" s="148"/>
      <c r="CJU5" s="148"/>
      <c r="CJV5" s="148"/>
      <c r="CJW5" s="148"/>
      <c r="CJX5" s="148"/>
      <c r="CJY5" s="148"/>
      <c r="CJZ5" s="148"/>
      <c r="CKA5" s="148"/>
      <c r="CKB5" s="148"/>
      <c r="CKC5" s="148"/>
      <c r="CKD5" s="148"/>
      <c r="CKE5" s="148"/>
      <c r="CKF5" s="148"/>
      <c r="CKG5" s="148"/>
      <c r="CKH5" s="148"/>
      <c r="CKI5" s="148"/>
      <c r="CKJ5" s="148"/>
      <c r="CKK5" s="148"/>
      <c r="CKL5" s="148"/>
      <c r="CKM5" s="148"/>
      <c r="CKN5" s="148"/>
      <c r="CKO5" s="148"/>
      <c r="CKP5" s="148"/>
      <c r="CKQ5" s="148"/>
      <c r="CKR5" s="148"/>
      <c r="CKS5" s="148"/>
      <c r="CKT5" s="148"/>
      <c r="CKU5" s="148"/>
      <c r="CKV5" s="148"/>
      <c r="CKW5" s="148"/>
      <c r="CKX5" s="148"/>
      <c r="CKY5" s="148"/>
      <c r="CKZ5" s="148"/>
      <c r="CLA5" s="148"/>
      <c r="CLB5" s="148"/>
      <c r="CLC5" s="148"/>
      <c r="CLD5" s="148"/>
      <c r="CLE5" s="148"/>
      <c r="CLF5" s="148"/>
      <c r="CLG5" s="148"/>
      <c r="CLH5" s="148"/>
      <c r="CLI5" s="148"/>
      <c r="CLJ5" s="148"/>
      <c r="CLK5" s="148"/>
      <c r="CLL5" s="148"/>
      <c r="CLM5" s="148"/>
      <c r="CLN5" s="148"/>
      <c r="CLO5" s="148"/>
      <c r="CLP5" s="148"/>
      <c r="CLQ5" s="148"/>
      <c r="CLR5" s="148"/>
      <c r="CLS5" s="148"/>
      <c r="CLT5" s="148"/>
      <c r="CLU5" s="148"/>
      <c r="CLV5" s="148"/>
      <c r="CLW5" s="148"/>
      <c r="CLX5" s="148"/>
      <c r="CLY5" s="148"/>
      <c r="CLZ5" s="148"/>
      <c r="CMA5" s="148"/>
      <c r="CMB5" s="148"/>
      <c r="CMC5" s="148"/>
      <c r="CMD5" s="148"/>
      <c r="CME5" s="148"/>
      <c r="CMF5" s="148"/>
      <c r="CMG5" s="148"/>
      <c r="CMH5" s="148"/>
      <c r="CMI5" s="148"/>
      <c r="CMJ5" s="148"/>
      <c r="CMK5" s="148"/>
      <c r="CML5" s="148"/>
      <c r="CMM5" s="148"/>
      <c r="CMN5" s="148"/>
      <c r="CMO5" s="148"/>
      <c r="CMP5" s="148"/>
      <c r="CMQ5" s="148"/>
      <c r="CMR5" s="148"/>
      <c r="CMS5" s="148"/>
      <c r="CMT5" s="148"/>
      <c r="CMU5" s="148"/>
      <c r="CMV5" s="148"/>
      <c r="CMW5" s="148"/>
      <c r="CMX5" s="148"/>
      <c r="CMY5" s="148"/>
      <c r="CMZ5" s="148"/>
      <c r="CNA5" s="148"/>
      <c r="CNB5" s="148"/>
      <c r="CNC5" s="148"/>
      <c r="CND5" s="148"/>
      <c r="CNE5" s="148"/>
      <c r="CNF5" s="148"/>
      <c r="CNG5" s="148"/>
      <c r="CNH5" s="148"/>
      <c r="CNI5" s="148"/>
      <c r="CNJ5" s="148"/>
      <c r="CNK5" s="148"/>
      <c r="CNL5" s="148"/>
      <c r="CNM5" s="148"/>
      <c r="CNN5" s="148"/>
      <c r="CNO5" s="148"/>
      <c r="CNP5" s="148"/>
      <c r="CNQ5" s="148"/>
      <c r="CNR5" s="148"/>
      <c r="CNS5" s="148"/>
      <c r="CNT5" s="148"/>
      <c r="CNU5" s="148"/>
      <c r="CNV5" s="148"/>
      <c r="CNW5" s="148"/>
      <c r="CNX5" s="148"/>
      <c r="CNY5" s="148"/>
      <c r="CNZ5" s="148"/>
      <c r="COA5" s="148"/>
      <c r="COB5" s="148"/>
      <c r="COC5" s="148"/>
      <c r="COD5" s="148"/>
      <c r="COE5" s="148"/>
      <c r="COF5" s="148"/>
      <c r="COG5" s="148"/>
      <c r="COH5" s="148"/>
      <c r="COI5" s="148"/>
      <c r="COJ5" s="148"/>
      <c r="COK5" s="148"/>
      <c r="COL5" s="148"/>
      <c r="COM5" s="148"/>
      <c r="CON5" s="148"/>
      <c r="COO5" s="148"/>
      <c r="COP5" s="148"/>
      <c r="COQ5" s="148"/>
      <c r="COR5" s="148"/>
      <c r="COS5" s="148"/>
      <c r="COT5" s="148"/>
      <c r="COU5" s="148"/>
      <c r="COV5" s="148"/>
      <c r="COW5" s="148"/>
      <c r="COX5" s="148"/>
      <c r="COY5" s="148"/>
      <c r="COZ5" s="148"/>
      <c r="CPA5" s="148"/>
      <c r="CPB5" s="148"/>
      <c r="CPC5" s="148"/>
      <c r="CPD5" s="148"/>
      <c r="CPE5" s="148"/>
      <c r="CPF5" s="148"/>
      <c r="CPG5" s="148"/>
      <c r="CPH5" s="148"/>
      <c r="CPI5" s="148"/>
      <c r="CPJ5" s="148"/>
      <c r="CPK5" s="148"/>
      <c r="CPL5" s="148"/>
      <c r="CPM5" s="148"/>
      <c r="CPN5" s="148"/>
      <c r="CPO5" s="148"/>
      <c r="CPP5" s="148"/>
      <c r="CPQ5" s="148"/>
      <c r="CPR5" s="148"/>
      <c r="CPS5" s="148"/>
      <c r="CPT5" s="148"/>
      <c r="CPU5" s="148"/>
      <c r="CPV5" s="148"/>
      <c r="CPW5" s="148"/>
      <c r="CPX5" s="148"/>
      <c r="CPY5" s="148"/>
      <c r="CPZ5" s="148"/>
      <c r="CQA5" s="148"/>
      <c r="CQB5" s="148"/>
      <c r="CQC5" s="148"/>
      <c r="CQD5" s="148"/>
      <c r="CQE5" s="148"/>
      <c r="CQF5" s="148"/>
      <c r="CQG5" s="148"/>
      <c r="CQH5" s="148"/>
      <c r="CQI5" s="148"/>
      <c r="CQJ5" s="148"/>
      <c r="CQK5" s="148"/>
      <c r="CQL5" s="148"/>
      <c r="CQM5" s="148"/>
      <c r="CQN5" s="148"/>
      <c r="CQO5" s="148"/>
      <c r="CQP5" s="148"/>
      <c r="CQQ5" s="148"/>
      <c r="CQR5" s="148"/>
      <c r="CQS5" s="148"/>
      <c r="CQT5" s="148"/>
      <c r="CQU5" s="148"/>
      <c r="CQV5" s="148"/>
      <c r="CQW5" s="148"/>
      <c r="CQX5" s="148"/>
      <c r="CQY5" s="148"/>
      <c r="CQZ5" s="148"/>
      <c r="CRA5" s="148"/>
      <c r="CRB5" s="148"/>
      <c r="CRC5" s="148"/>
      <c r="CRD5" s="148"/>
      <c r="CRE5" s="148"/>
      <c r="CRF5" s="148"/>
      <c r="CRG5" s="148"/>
      <c r="CRH5" s="148"/>
      <c r="CRI5" s="148"/>
      <c r="CRJ5" s="148"/>
      <c r="CRK5" s="148"/>
      <c r="CRL5" s="148"/>
      <c r="CRM5" s="148"/>
      <c r="CRN5" s="148"/>
      <c r="CRO5" s="148"/>
      <c r="CRP5" s="148"/>
      <c r="CRQ5" s="148"/>
      <c r="CRR5" s="148"/>
      <c r="CRS5" s="148"/>
      <c r="CRT5" s="148"/>
      <c r="CRU5" s="148"/>
      <c r="CRV5" s="148"/>
      <c r="CRW5" s="148"/>
      <c r="CRX5" s="148"/>
      <c r="CRY5" s="148"/>
      <c r="CRZ5" s="148"/>
      <c r="CSA5" s="148"/>
      <c r="CSB5" s="148"/>
      <c r="CSC5" s="148"/>
      <c r="CSD5" s="148"/>
      <c r="CSE5" s="148"/>
      <c r="CSF5" s="148"/>
      <c r="CSG5" s="148"/>
      <c r="CSH5" s="148"/>
      <c r="CSI5" s="148"/>
      <c r="CSJ5" s="148"/>
      <c r="CSK5" s="148"/>
      <c r="CSL5" s="148"/>
      <c r="CSM5" s="148"/>
      <c r="CSN5" s="148"/>
      <c r="CSO5" s="148"/>
      <c r="CSP5" s="148"/>
      <c r="CSQ5" s="148"/>
      <c r="CSR5" s="148"/>
      <c r="CSS5" s="148"/>
      <c r="CST5" s="148"/>
      <c r="CSU5" s="148"/>
      <c r="CSV5" s="148"/>
      <c r="CSW5" s="148"/>
      <c r="CSX5" s="148"/>
      <c r="CSY5" s="148"/>
      <c r="CSZ5" s="148"/>
      <c r="CTA5" s="148"/>
      <c r="CTB5" s="148"/>
      <c r="CTC5" s="148"/>
      <c r="CTD5" s="148"/>
      <c r="CTE5" s="148"/>
      <c r="CTF5" s="148"/>
      <c r="CTG5" s="148"/>
      <c r="CTH5" s="148"/>
      <c r="CTI5" s="148"/>
      <c r="CTJ5" s="148"/>
      <c r="CTK5" s="148"/>
      <c r="CTL5" s="148"/>
      <c r="CTM5" s="148"/>
      <c r="CTN5" s="148"/>
      <c r="CTO5" s="148"/>
      <c r="CTP5" s="148"/>
      <c r="CTQ5" s="148"/>
      <c r="CTR5" s="148"/>
      <c r="CTS5" s="148"/>
      <c r="CTT5" s="148"/>
      <c r="CTU5" s="148"/>
      <c r="CTV5" s="148"/>
      <c r="CTW5" s="148"/>
      <c r="CTX5" s="148"/>
      <c r="CTY5" s="148"/>
      <c r="CTZ5" s="148"/>
      <c r="CUA5" s="148"/>
      <c r="CUB5" s="148"/>
      <c r="CUC5" s="148"/>
      <c r="CUD5" s="148"/>
      <c r="CUE5" s="148"/>
      <c r="CUF5" s="148"/>
      <c r="CUG5" s="148"/>
      <c r="CUH5" s="148"/>
      <c r="CUI5" s="148"/>
      <c r="CUJ5" s="148"/>
      <c r="CUK5" s="148"/>
      <c r="CUL5" s="148"/>
      <c r="CUM5" s="148"/>
      <c r="CUN5" s="148"/>
      <c r="CUO5" s="148"/>
      <c r="CUP5" s="148"/>
      <c r="CUQ5" s="148"/>
      <c r="CUR5" s="148"/>
      <c r="CUS5" s="148"/>
      <c r="CUT5" s="148"/>
      <c r="CUU5" s="148"/>
      <c r="CUV5" s="148"/>
      <c r="CUW5" s="148"/>
      <c r="CUX5" s="148"/>
      <c r="CUY5" s="148"/>
      <c r="CUZ5" s="148"/>
      <c r="CVA5" s="148"/>
      <c r="CVB5" s="148"/>
      <c r="CVC5" s="148"/>
      <c r="CVD5" s="148"/>
      <c r="CVE5" s="148"/>
      <c r="CVF5" s="148"/>
      <c r="CVG5" s="148"/>
      <c r="CVH5" s="148"/>
      <c r="CVI5" s="148"/>
      <c r="CVJ5" s="148"/>
      <c r="CVK5" s="148"/>
      <c r="CVL5" s="148"/>
      <c r="CVM5" s="148"/>
      <c r="CVN5" s="148"/>
      <c r="CVO5" s="148"/>
      <c r="CVP5" s="148"/>
      <c r="CVQ5" s="148"/>
      <c r="CVR5" s="148"/>
      <c r="CVS5" s="148"/>
      <c r="CVT5" s="148"/>
      <c r="CVU5" s="148"/>
      <c r="CVV5" s="148"/>
      <c r="CVW5" s="148"/>
      <c r="CVX5" s="148"/>
      <c r="CVY5" s="148"/>
      <c r="CVZ5" s="148"/>
      <c r="CWA5" s="148"/>
      <c r="CWB5" s="148"/>
      <c r="CWC5" s="148"/>
      <c r="CWD5" s="148"/>
      <c r="CWE5" s="148"/>
      <c r="CWF5" s="148"/>
      <c r="CWG5" s="148"/>
      <c r="CWH5" s="148"/>
      <c r="CWI5" s="148"/>
      <c r="CWJ5" s="148"/>
      <c r="CWK5" s="148"/>
      <c r="CWL5" s="148"/>
      <c r="CWM5" s="148"/>
      <c r="CWN5" s="148"/>
      <c r="CWO5" s="148"/>
      <c r="CWP5" s="148"/>
      <c r="CWQ5" s="148"/>
      <c r="CWR5" s="148"/>
      <c r="CWS5" s="148"/>
      <c r="CWT5" s="148"/>
      <c r="CWU5" s="148"/>
      <c r="CWV5" s="148"/>
      <c r="CWW5" s="148"/>
      <c r="CWX5" s="148"/>
      <c r="CWY5" s="148"/>
      <c r="CWZ5" s="148"/>
      <c r="CXA5" s="148"/>
      <c r="CXB5" s="148"/>
      <c r="CXC5" s="148"/>
      <c r="CXD5" s="148"/>
      <c r="CXE5" s="148"/>
      <c r="CXF5" s="148"/>
      <c r="CXG5" s="148"/>
      <c r="CXH5" s="148"/>
      <c r="CXI5" s="148"/>
      <c r="CXJ5" s="148"/>
      <c r="CXK5" s="148"/>
      <c r="CXL5" s="148"/>
      <c r="CXM5" s="148"/>
      <c r="CXN5" s="148"/>
      <c r="CXO5" s="148"/>
      <c r="CXP5" s="148"/>
      <c r="CXQ5" s="148"/>
      <c r="CXR5" s="148"/>
      <c r="CXS5" s="148"/>
      <c r="CXT5" s="148"/>
      <c r="CXU5" s="148"/>
      <c r="CXV5" s="148"/>
      <c r="CXW5" s="148"/>
      <c r="CXX5" s="148"/>
      <c r="CXY5" s="148"/>
      <c r="CXZ5" s="148"/>
      <c r="CYA5" s="148"/>
      <c r="CYB5" s="148"/>
      <c r="CYC5" s="148"/>
      <c r="CYD5" s="148"/>
      <c r="CYE5" s="148"/>
      <c r="CYF5" s="148"/>
      <c r="CYG5" s="148"/>
      <c r="CYH5" s="148"/>
      <c r="CYI5" s="148"/>
      <c r="CYJ5" s="148"/>
      <c r="CYK5" s="148"/>
      <c r="CYL5" s="148"/>
      <c r="CYM5" s="148"/>
      <c r="CYN5" s="148"/>
      <c r="CYO5" s="148"/>
      <c r="CYP5" s="148"/>
      <c r="CYQ5" s="148"/>
      <c r="CYR5" s="148"/>
      <c r="CYS5" s="148"/>
      <c r="CYT5" s="148"/>
      <c r="CYU5" s="148"/>
      <c r="CYV5" s="148"/>
      <c r="CYW5" s="148"/>
      <c r="CYX5" s="148"/>
      <c r="CYY5" s="148"/>
      <c r="CYZ5" s="148"/>
      <c r="CZA5" s="148"/>
      <c r="CZB5" s="148"/>
      <c r="CZC5" s="148"/>
      <c r="CZD5" s="148"/>
      <c r="CZE5" s="148"/>
      <c r="CZF5" s="148"/>
      <c r="CZG5" s="148"/>
      <c r="CZH5" s="148"/>
      <c r="CZI5" s="148"/>
      <c r="CZJ5" s="148"/>
      <c r="CZK5" s="148"/>
      <c r="CZL5" s="148"/>
      <c r="CZM5" s="148"/>
      <c r="CZN5" s="148"/>
      <c r="CZO5" s="148"/>
      <c r="CZP5" s="148"/>
      <c r="CZQ5" s="148"/>
      <c r="CZR5" s="148"/>
      <c r="CZS5" s="148"/>
      <c r="CZT5" s="148"/>
      <c r="CZU5" s="148"/>
      <c r="CZV5" s="148"/>
      <c r="CZW5" s="148"/>
      <c r="CZX5" s="148"/>
      <c r="CZY5" s="148"/>
      <c r="CZZ5" s="148"/>
      <c r="DAA5" s="148"/>
      <c r="DAB5" s="148"/>
      <c r="DAC5" s="148"/>
      <c r="DAD5" s="148"/>
      <c r="DAE5" s="148"/>
      <c r="DAF5" s="148"/>
      <c r="DAG5" s="148"/>
      <c r="DAH5" s="148"/>
      <c r="DAI5" s="148"/>
      <c r="DAJ5" s="148"/>
      <c r="DAK5" s="148"/>
      <c r="DAL5" s="148"/>
      <c r="DAM5" s="148"/>
      <c r="DAN5" s="148"/>
      <c r="DAO5" s="148"/>
      <c r="DAP5" s="148"/>
      <c r="DAQ5" s="148"/>
      <c r="DAR5" s="148"/>
      <c r="DAS5" s="148"/>
      <c r="DAT5" s="148"/>
      <c r="DAU5" s="148"/>
      <c r="DAV5" s="148"/>
      <c r="DAW5" s="148"/>
      <c r="DAX5" s="148"/>
      <c r="DAY5" s="148"/>
      <c r="DAZ5" s="148"/>
      <c r="DBA5" s="148"/>
      <c r="DBB5" s="148"/>
      <c r="DBC5" s="148"/>
      <c r="DBD5" s="148"/>
      <c r="DBE5" s="148"/>
      <c r="DBF5" s="148"/>
      <c r="DBG5" s="148"/>
      <c r="DBH5" s="148"/>
      <c r="DBI5" s="148"/>
      <c r="DBJ5" s="148"/>
      <c r="DBK5" s="148"/>
      <c r="DBL5" s="148"/>
      <c r="DBM5" s="148"/>
      <c r="DBN5" s="148"/>
      <c r="DBO5" s="148"/>
      <c r="DBP5" s="148"/>
      <c r="DBQ5" s="148"/>
      <c r="DBR5" s="148"/>
      <c r="DBS5" s="148"/>
      <c r="DBT5" s="148"/>
      <c r="DBU5" s="148"/>
      <c r="DBV5" s="148"/>
      <c r="DBW5" s="148"/>
      <c r="DBX5" s="148"/>
      <c r="DBY5" s="148"/>
      <c r="DBZ5" s="148"/>
      <c r="DCA5" s="148"/>
      <c r="DCB5" s="148"/>
      <c r="DCC5" s="148"/>
      <c r="DCD5" s="148"/>
      <c r="DCE5" s="148"/>
      <c r="DCF5" s="148"/>
      <c r="DCG5" s="148"/>
      <c r="DCH5" s="148"/>
      <c r="DCI5" s="148"/>
      <c r="DCJ5" s="148"/>
      <c r="DCK5" s="148"/>
      <c r="DCL5" s="148"/>
      <c r="DCM5" s="148"/>
      <c r="DCN5" s="148"/>
      <c r="DCO5" s="148"/>
      <c r="DCP5" s="148"/>
      <c r="DCQ5" s="148"/>
      <c r="DCR5" s="148"/>
      <c r="DCS5" s="148"/>
      <c r="DCT5" s="148"/>
      <c r="DCU5" s="148"/>
      <c r="DCV5" s="148"/>
      <c r="DCW5" s="148"/>
      <c r="DCX5" s="148"/>
      <c r="DCY5" s="148"/>
      <c r="DCZ5" s="148"/>
      <c r="DDA5" s="148"/>
      <c r="DDB5" s="148"/>
      <c r="DDC5" s="148"/>
      <c r="DDD5" s="148"/>
      <c r="DDE5" s="148"/>
      <c r="DDF5" s="148"/>
      <c r="DDG5" s="148"/>
      <c r="DDH5" s="148"/>
      <c r="DDI5" s="148"/>
      <c r="DDJ5" s="148"/>
      <c r="DDK5" s="148"/>
      <c r="DDL5" s="148"/>
      <c r="DDM5" s="148"/>
      <c r="DDN5" s="148"/>
      <c r="DDO5" s="148"/>
      <c r="DDP5" s="148"/>
      <c r="DDQ5" s="148"/>
      <c r="DDR5" s="148"/>
      <c r="DDS5" s="148"/>
      <c r="DDT5" s="148"/>
      <c r="DDU5" s="148"/>
      <c r="DDV5" s="148"/>
      <c r="DDW5" s="148"/>
      <c r="DDX5" s="148"/>
      <c r="DDY5" s="148"/>
      <c r="DDZ5" s="148"/>
      <c r="DEA5" s="148"/>
      <c r="DEB5" s="148"/>
      <c r="DEC5" s="148"/>
      <c r="DED5" s="148"/>
      <c r="DEE5" s="148"/>
      <c r="DEF5" s="148"/>
      <c r="DEG5" s="148"/>
      <c r="DEH5" s="148"/>
      <c r="DEI5" s="148"/>
      <c r="DEJ5" s="148"/>
      <c r="DEK5" s="148"/>
      <c r="DEL5" s="148"/>
      <c r="DEM5" s="148"/>
      <c r="DEN5" s="148"/>
      <c r="DEO5" s="148"/>
      <c r="DEP5" s="148"/>
      <c r="DEQ5" s="148"/>
      <c r="DER5" s="148"/>
      <c r="DES5" s="148"/>
      <c r="DET5" s="148"/>
      <c r="DEU5" s="148"/>
      <c r="DEV5" s="148"/>
      <c r="DEW5" s="148"/>
      <c r="DEX5" s="148"/>
      <c r="DEY5" s="148"/>
      <c r="DEZ5" s="148"/>
      <c r="DFA5" s="148"/>
      <c r="DFB5" s="148"/>
      <c r="DFC5" s="148"/>
      <c r="DFD5" s="148"/>
      <c r="DFE5" s="148"/>
      <c r="DFF5" s="148"/>
      <c r="DFG5" s="148"/>
      <c r="DFH5" s="148"/>
      <c r="DFI5" s="148"/>
      <c r="DFJ5" s="148"/>
      <c r="DFK5" s="148"/>
      <c r="DFL5" s="148"/>
      <c r="DFM5" s="148"/>
      <c r="DFN5" s="148"/>
      <c r="DFO5" s="148"/>
      <c r="DFP5" s="148"/>
      <c r="DFQ5" s="148"/>
      <c r="DFR5" s="148"/>
      <c r="DFS5" s="148"/>
      <c r="DFT5" s="148"/>
      <c r="DFU5" s="148"/>
      <c r="DFV5" s="148"/>
      <c r="DFW5" s="148"/>
      <c r="DFX5" s="148"/>
      <c r="DFY5" s="148"/>
      <c r="DFZ5" s="148"/>
      <c r="DGA5" s="148"/>
      <c r="DGB5" s="148"/>
      <c r="DGC5" s="148"/>
      <c r="DGD5" s="148"/>
      <c r="DGE5" s="148"/>
      <c r="DGF5" s="148"/>
      <c r="DGG5" s="148"/>
      <c r="DGH5" s="148"/>
      <c r="DGI5" s="148"/>
      <c r="DGJ5" s="148"/>
      <c r="DGK5" s="148"/>
      <c r="DGL5" s="148"/>
      <c r="DGM5" s="148"/>
      <c r="DGN5" s="148"/>
      <c r="DGO5" s="148"/>
      <c r="DGP5" s="148"/>
      <c r="DGQ5" s="148"/>
      <c r="DGR5" s="148"/>
      <c r="DGS5" s="148"/>
      <c r="DGT5" s="148"/>
      <c r="DGU5" s="148"/>
      <c r="DGV5" s="148"/>
      <c r="DGW5" s="148"/>
      <c r="DGX5" s="148"/>
      <c r="DGY5" s="148"/>
      <c r="DGZ5" s="148"/>
      <c r="DHA5" s="148"/>
      <c r="DHB5" s="148"/>
      <c r="DHC5" s="148"/>
      <c r="DHD5" s="148"/>
      <c r="DHE5" s="148"/>
      <c r="DHF5" s="148"/>
      <c r="DHG5" s="148"/>
      <c r="DHH5" s="148"/>
      <c r="DHI5" s="148"/>
      <c r="DHJ5" s="148"/>
      <c r="DHK5" s="148"/>
      <c r="DHL5" s="148"/>
      <c r="DHM5" s="148"/>
      <c r="DHN5" s="148"/>
      <c r="DHO5" s="148"/>
      <c r="DHP5" s="148"/>
      <c r="DHQ5" s="148"/>
      <c r="DHR5" s="148"/>
      <c r="DHS5" s="148"/>
      <c r="DHT5" s="148"/>
      <c r="DHU5" s="148"/>
      <c r="DHV5" s="148"/>
      <c r="DHW5" s="148"/>
      <c r="DHX5" s="148"/>
      <c r="DHY5" s="148"/>
      <c r="DHZ5" s="148"/>
      <c r="DIA5" s="148"/>
      <c r="DIB5" s="148"/>
      <c r="DIC5" s="148"/>
      <c r="DID5" s="148"/>
      <c r="DIE5" s="148"/>
      <c r="DIF5" s="148"/>
      <c r="DIG5" s="148"/>
      <c r="DIH5" s="148"/>
      <c r="DII5" s="148"/>
      <c r="DIJ5" s="148"/>
      <c r="DIK5" s="148"/>
      <c r="DIL5" s="148"/>
      <c r="DIM5" s="148"/>
      <c r="DIN5" s="148"/>
      <c r="DIO5" s="148"/>
      <c r="DIP5" s="148"/>
      <c r="DIQ5" s="148"/>
      <c r="DIR5" s="148"/>
      <c r="DIS5" s="148"/>
      <c r="DIT5" s="148"/>
      <c r="DIU5" s="148"/>
      <c r="DIV5" s="148"/>
      <c r="DIW5" s="148"/>
      <c r="DIX5" s="148"/>
      <c r="DIY5" s="148"/>
      <c r="DIZ5" s="148"/>
      <c r="DJA5" s="148"/>
      <c r="DJB5" s="148"/>
      <c r="DJC5" s="148"/>
      <c r="DJD5" s="148"/>
      <c r="DJE5" s="148"/>
      <c r="DJF5" s="148"/>
      <c r="DJG5" s="148"/>
      <c r="DJH5" s="148"/>
      <c r="DJI5" s="148"/>
      <c r="DJJ5" s="148"/>
      <c r="DJK5" s="148"/>
      <c r="DJL5" s="148"/>
      <c r="DJM5" s="148"/>
      <c r="DJN5" s="148"/>
      <c r="DJO5" s="148"/>
      <c r="DJP5" s="148"/>
      <c r="DJQ5" s="148"/>
      <c r="DJR5" s="148"/>
      <c r="DJS5" s="148"/>
      <c r="DJT5" s="148"/>
      <c r="DJU5" s="148"/>
      <c r="DJV5" s="148"/>
      <c r="DJW5" s="148"/>
      <c r="DJX5" s="148"/>
      <c r="DJY5" s="148"/>
      <c r="DJZ5" s="148"/>
      <c r="DKA5" s="148"/>
      <c r="DKB5" s="148"/>
      <c r="DKC5" s="148"/>
      <c r="DKD5" s="148"/>
      <c r="DKE5" s="148"/>
      <c r="DKF5" s="148"/>
      <c r="DKG5" s="148"/>
      <c r="DKH5" s="148"/>
      <c r="DKI5" s="148"/>
      <c r="DKJ5" s="148"/>
      <c r="DKK5" s="148"/>
      <c r="DKL5" s="148"/>
      <c r="DKM5" s="148"/>
      <c r="DKN5" s="148"/>
      <c r="DKO5" s="148"/>
      <c r="DKP5" s="148"/>
      <c r="DKQ5" s="148"/>
      <c r="DKR5" s="148"/>
      <c r="DKS5" s="148"/>
      <c r="DKT5" s="148"/>
      <c r="DKU5" s="148"/>
      <c r="DKV5" s="148"/>
      <c r="DKW5" s="148"/>
      <c r="DKX5" s="148"/>
      <c r="DKY5" s="148"/>
      <c r="DKZ5" s="148"/>
      <c r="DLA5" s="148"/>
      <c r="DLB5" s="148"/>
      <c r="DLC5" s="148"/>
      <c r="DLD5" s="148"/>
      <c r="DLE5" s="148"/>
      <c r="DLF5" s="148"/>
      <c r="DLG5" s="148"/>
      <c r="DLH5" s="148"/>
      <c r="DLI5" s="148"/>
      <c r="DLJ5" s="148"/>
      <c r="DLK5" s="148"/>
      <c r="DLL5" s="148"/>
      <c r="DLM5" s="148"/>
      <c r="DLN5" s="148"/>
      <c r="DLO5" s="148"/>
      <c r="DLP5" s="148"/>
      <c r="DLQ5" s="148"/>
      <c r="DLR5" s="148"/>
      <c r="DLS5" s="148"/>
      <c r="DLT5" s="148"/>
      <c r="DLU5" s="148"/>
      <c r="DLV5" s="148"/>
      <c r="DLW5" s="148"/>
      <c r="DLX5" s="148"/>
      <c r="DLY5" s="148"/>
      <c r="DLZ5" s="148"/>
      <c r="DMA5" s="148"/>
      <c r="DMB5" s="148"/>
      <c r="DMC5" s="148"/>
      <c r="DMD5" s="148"/>
      <c r="DME5" s="148"/>
      <c r="DMF5" s="148"/>
      <c r="DMG5" s="148"/>
      <c r="DMH5" s="148"/>
      <c r="DMI5" s="148"/>
      <c r="DMJ5" s="148"/>
      <c r="DMK5" s="148"/>
      <c r="DML5" s="148"/>
      <c r="DMM5" s="148"/>
      <c r="DMN5" s="148"/>
      <c r="DMO5" s="148"/>
      <c r="DMP5" s="148"/>
      <c r="DMQ5" s="148"/>
      <c r="DMR5" s="148"/>
      <c r="DMS5" s="148"/>
      <c r="DMT5" s="148"/>
      <c r="DMU5" s="148"/>
      <c r="DMV5" s="148"/>
      <c r="DMW5" s="148"/>
      <c r="DMX5" s="148"/>
      <c r="DMY5" s="148"/>
      <c r="DMZ5" s="148"/>
      <c r="DNA5" s="148"/>
      <c r="DNB5" s="148"/>
      <c r="DNC5" s="148"/>
      <c r="DND5" s="148"/>
      <c r="DNE5" s="148"/>
      <c r="DNF5" s="148"/>
      <c r="DNG5" s="148"/>
      <c r="DNH5" s="148"/>
      <c r="DNI5" s="148"/>
      <c r="DNJ5" s="148"/>
      <c r="DNK5" s="148"/>
      <c r="DNL5" s="148"/>
      <c r="DNM5" s="148"/>
      <c r="DNN5" s="148"/>
      <c r="DNO5" s="148"/>
      <c r="DNP5" s="148"/>
      <c r="DNQ5" s="148"/>
      <c r="DNR5" s="148"/>
      <c r="DNS5" s="148"/>
      <c r="DNT5" s="148"/>
      <c r="DNU5" s="148"/>
      <c r="DNV5" s="148"/>
      <c r="DNW5" s="148"/>
      <c r="DNX5" s="148"/>
      <c r="DNY5" s="148"/>
      <c r="DNZ5" s="148"/>
      <c r="DOA5" s="148"/>
      <c r="DOB5" s="148"/>
      <c r="DOC5" s="148"/>
      <c r="DOD5" s="148"/>
      <c r="DOE5" s="148"/>
      <c r="DOF5" s="148"/>
      <c r="DOG5" s="148"/>
      <c r="DOH5" s="148"/>
      <c r="DOI5" s="148"/>
      <c r="DOJ5" s="148"/>
      <c r="DOK5" s="148"/>
      <c r="DOL5" s="148"/>
      <c r="DOM5" s="148"/>
      <c r="DON5" s="148"/>
      <c r="DOO5" s="148"/>
      <c r="DOP5" s="148"/>
      <c r="DOQ5" s="148"/>
      <c r="DOR5" s="148"/>
      <c r="DOS5" s="148"/>
      <c r="DOT5" s="148"/>
      <c r="DOU5" s="148"/>
      <c r="DOV5" s="148"/>
      <c r="DOW5" s="148"/>
      <c r="DOX5" s="148"/>
      <c r="DOY5" s="148"/>
      <c r="DOZ5" s="148"/>
      <c r="DPA5" s="148"/>
      <c r="DPB5" s="148"/>
      <c r="DPC5" s="148"/>
      <c r="DPD5" s="148"/>
      <c r="DPE5" s="148"/>
      <c r="DPF5" s="148"/>
      <c r="DPG5" s="148"/>
      <c r="DPH5" s="148"/>
      <c r="DPI5" s="148"/>
      <c r="DPJ5" s="148"/>
      <c r="DPK5" s="148"/>
      <c r="DPL5" s="148"/>
      <c r="DPM5" s="148"/>
      <c r="DPN5" s="148"/>
      <c r="DPO5" s="148"/>
      <c r="DPP5" s="148"/>
      <c r="DPQ5" s="148"/>
      <c r="DPR5" s="148"/>
      <c r="DPS5" s="148"/>
      <c r="DPT5" s="148"/>
      <c r="DPU5" s="148"/>
      <c r="DPV5" s="148"/>
      <c r="DPW5" s="148"/>
      <c r="DPX5" s="148"/>
      <c r="DPY5" s="148"/>
      <c r="DPZ5" s="148"/>
      <c r="DQA5" s="148"/>
      <c r="DQB5" s="148"/>
      <c r="DQC5" s="148"/>
      <c r="DQD5" s="148"/>
      <c r="DQE5" s="148"/>
      <c r="DQF5" s="148"/>
      <c r="DQG5" s="148"/>
      <c r="DQH5" s="148"/>
      <c r="DQI5" s="148"/>
      <c r="DQJ5" s="148"/>
      <c r="DQK5" s="148"/>
      <c r="DQL5" s="148"/>
      <c r="DQM5" s="148"/>
      <c r="DQN5" s="148"/>
      <c r="DQO5" s="148"/>
      <c r="DQP5" s="148"/>
      <c r="DQQ5" s="148"/>
      <c r="DQR5" s="148"/>
      <c r="DQS5" s="148"/>
      <c r="DQT5" s="148"/>
      <c r="DQU5" s="148"/>
      <c r="DQV5" s="148"/>
      <c r="DQW5" s="148"/>
      <c r="DQX5" s="148"/>
      <c r="DQY5" s="148"/>
      <c r="DQZ5" s="148"/>
      <c r="DRA5" s="148"/>
      <c r="DRB5" s="148"/>
      <c r="DRC5" s="148"/>
      <c r="DRD5" s="148"/>
      <c r="DRE5" s="148"/>
      <c r="DRF5" s="148"/>
      <c r="DRG5" s="148"/>
      <c r="DRH5" s="148"/>
      <c r="DRI5" s="148"/>
      <c r="DRJ5" s="148"/>
      <c r="DRK5" s="148"/>
      <c r="DRL5" s="148"/>
      <c r="DRM5" s="148"/>
      <c r="DRN5" s="148"/>
      <c r="DRO5" s="148"/>
      <c r="DRP5" s="148"/>
      <c r="DRQ5" s="148"/>
      <c r="DRR5" s="148"/>
      <c r="DRS5" s="148"/>
      <c r="DRT5" s="148"/>
      <c r="DRU5" s="148"/>
      <c r="DRV5" s="148"/>
      <c r="DRW5" s="148"/>
      <c r="DRX5" s="148"/>
      <c r="DRY5" s="148"/>
      <c r="DRZ5" s="148"/>
      <c r="DSA5" s="148"/>
      <c r="DSB5" s="148"/>
      <c r="DSC5" s="148"/>
      <c r="DSD5" s="148"/>
      <c r="DSE5" s="148"/>
      <c r="DSF5" s="148"/>
      <c r="DSG5" s="148"/>
      <c r="DSH5" s="148"/>
      <c r="DSI5" s="148"/>
      <c r="DSJ5" s="148"/>
      <c r="DSK5" s="148"/>
      <c r="DSL5" s="148"/>
      <c r="DSM5" s="148"/>
      <c r="DSN5" s="148"/>
      <c r="DSO5" s="148"/>
      <c r="DSP5" s="148"/>
      <c r="DSQ5" s="148"/>
      <c r="DSR5" s="148"/>
      <c r="DSS5" s="148"/>
      <c r="DST5" s="148"/>
      <c r="DSU5" s="148"/>
      <c r="DSV5" s="148"/>
      <c r="DSW5" s="148"/>
      <c r="DSX5" s="148"/>
      <c r="DSY5" s="148"/>
      <c r="DSZ5" s="148"/>
      <c r="DTA5" s="148"/>
      <c r="DTB5" s="148"/>
      <c r="DTC5" s="148"/>
      <c r="DTD5" s="148"/>
      <c r="DTE5" s="148"/>
      <c r="DTF5" s="148"/>
      <c r="DTG5" s="148"/>
      <c r="DTH5" s="148"/>
      <c r="DTI5" s="148"/>
      <c r="DTJ5" s="148"/>
      <c r="DTK5" s="148"/>
      <c r="DTL5" s="148"/>
      <c r="DTM5" s="148"/>
      <c r="DTN5" s="148"/>
      <c r="DTO5" s="148"/>
      <c r="DTP5" s="148"/>
      <c r="DTQ5" s="148"/>
      <c r="DTR5" s="148"/>
      <c r="DTS5" s="148"/>
      <c r="DTT5" s="148"/>
      <c r="DTU5" s="148"/>
      <c r="DTV5" s="148"/>
      <c r="DTW5" s="148"/>
      <c r="DTX5" s="148"/>
      <c r="DTY5" s="148"/>
      <c r="DTZ5" s="148"/>
      <c r="DUA5" s="148"/>
      <c r="DUB5" s="148"/>
      <c r="DUC5" s="148"/>
      <c r="DUD5" s="148"/>
      <c r="DUE5" s="148"/>
      <c r="DUF5" s="148"/>
      <c r="DUG5" s="148"/>
      <c r="DUH5" s="148"/>
      <c r="DUI5" s="148"/>
      <c r="DUJ5" s="148"/>
      <c r="DUK5" s="148"/>
      <c r="DUL5" s="148"/>
      <c r="DUM5" s="148"/>
      <c r="DUN5" s="148"/>
      <c r="DUO5" s="148"/>
      <c r="DUP5" s="148"/>
      <c r="DUQ5" s="148"/>
      <c r="DUR5" s="148"/>
      <c r="DUS5" s="148"/>
      <c r="DUT5" s="148"/>
      <c r="DUU5" s="148"/>
      <c r="DUV5" s="148"/>
      <c r="DUW5" s="148"/>
      <c r="DUX5" s="148"/>
      <c r="DUY5" s="148"/>
      <c r="DUZ5" s="148"/>
      <c r="DVA5" s="148"/>
      <c r="DVB5" s="148"/>
      <c r="DVC5" s="148"/>
      <c r="DVD5" s="148"/>
      <c r="DVE5" s="148"/>
      <c r="DVF5" s="148"/>
      <c r="DVG5" s="148"/>
      <c r="DVH5" s="148"/>
      <c r="DVI5" s="148"/>
      <c r="DVJ5" s="148"/>
      <c r="DVK5" s="148"/>
      <c r="DVL5" s="148"/>
      <c r="DVM5" s="148"/>
      <c r="DVN5" s="148"/>
      <c r="DVO5" s="148"/>
      <c r="DVP5" s="148"/>
      <c r="DVQ5" s="148"/>
      <c r="DVR5" s="148"/>
      <c r="DVS5" s="148"/>
      <c r="DVT5" s="148"/>
      <c r="DVU5" s="148"/>
      <c r="DVV5" s="148"/>
      <c r="DVW5" s="148"/>
      <c r="DVX5" s="148"/>
      <c r="DVY5" s="148"/>
      <c r="DVZ5" s="148"/>
      <c r="DWA5" s="148"/>
      <c r="DWB5" s="148"/>
      <c r="DWC5" s="148"/>
      <c r="DWD5" s="148"/>
      <c r="DWE5" s="148"/>
      <c r="DWF5" s="148"/>
      <c r="DWG5" s="148"/>
      <c r="DWH5" s="148"/>
      <c r="DWI5" s="148"/>
      <c r="DWJ5" s="148"/>
      <c r="DWK5" s="148"/>
      <c r="DWL5" s="148"/>
      <c r="DWM5" s="148"/>
      <c r="DWN5" s="148"/>
      <c r="DWO5" s="148"/>
      <c r="DWP5" s="148"/>
      <c r="DWQ5" s="148"/>
      <c r="DWR5" s="148"/>
      <c r="DWS5" s="148"/>
      <c r="DWT5" s="148"/>
      <c r="DWU5" s="148"/>
      <c r="DWV5" s="148"/>
      <c r="DWW5" s="148"/>
      <c r="DWX5" s="148"/>
      <c r="DWY5" s="148"/>
      <c r="DWZ5" s="148"/>
      <c r="DXA5" s="148"/>
      <c r="DXB5" s="148"/>
      <c r="DXC5" s="148"/>
      <c r="DXD5" s="148"/>
      <c r="DXE5" s="148"/>
      <c r="DXF5" s="148"/>
      <c r="DXG5" s="148"/>
      <c r="DXH5" s="148"/>
      <c r="DXI5" s="148"/>
      <c r="DXJ5" s="148"/>
      <c r="DXK5" s="148"/>
      <c r="DXL5" s="148"/>
      <c r="DXM5" s="148"/>
      <c r="DXN5" s="148"/>
      <c r="DXO5" s="148"/>
      <c r="DXP5" s="148"/>
      <c r="DXQ5" s="148"/>
      <c r="DXR5" s="148"/>
      <c r="DXS5" s="148"/>
      <c r="DXT5" s="148"/>
      <c r="DXU5" s="148"/>
      <c r="DXV5" s="148"/>
      <c r="DXW5" s="148"/>
      <c r="DXX5" s="148"/>
      <c r="DXY5" s="148"/>
      <c r="DXZ5" s="148"/>
      <c r="DYA5" s="148"/>
      <c r="DYB5" s="148"/>
      <c r="DYC5" s="148"/>
      <c r="DYD5" s="148"/>
      <c r="DYE5" s="148"/>
      <c r="DYF5" s="148"/>
      <c r="DYG5" s="148"/>
      <c r="DYH5" s="148"/>
      <c r="DYI5" s="148"/>
      <c r="DYJ5" s="148"/>
      <c r="DYK5" s="148"/>
      <c r="DYL5" s="148"/>
      <c r="DYM5" s="148"/>
      <c r="DYN5" s="148"/>
      <c r="DYO5" s="148"/>
      <c r="DYP5" s="148"/>
      <c r="DYQ5" s="148"/>
      <c r="DYR5" s="148"/>
      <c r="DYS5" s="148"/>
      <c r="DYT5" s="148"/>
      <c r="DYU5" s="148"/>
      <c r="DYV5" s="148"/>
      <c r="DYW5" s="148"/>
      <c r="DYX5" s="148"/>
      <c r="DYY5" s="148"/>
      <c r="DYZ5" s="148"/>
      <c r="DZA5" s="148"/>
      <c r="DZB5" s="148"/>
      <c r="DZC5" s="148"/>
      <c r="DZD5" s="148"/>
      <c r="DZE5" s="148"/>
      <c r="DZF5" s="148"/>
      <c r="DZG5" s="148"/>
      <c r="DZH5" s="148"/>
      <c r="DZI5" s="148"/>
      <c r="DZJ5" s="148"/>
      <c r="DZK5" s="148"/>
      <c r="DZL5" s="148"/>
      <c r="DZM5" s="148"/>
      <c r="DZN5" s="148"/>
      <c r="DZO5" s="148"/>
      <c r="DZP5" s="148"/>
      <c r="DZQ5" s="148"/>
      <c r="DZR5" s="148"/>
      <c r="DZS5" s="148"/>
      <c r="DZT5" s="148"/>
      <c r="DZU5" s="148"/>
      <c r="DZV5" s="148"/>
      <c r="DZW5" s="148"/>
      <c r="DZX5" s="148"/>
      <c r="DZY5" s="148"/>
      <c r="DZZ5" s="148"/>
      <c r="EAA5" s="148"/>
      <c r="EAB5" s="148"/>
      <c r="EAC5" s="148"/>
      <c r="EAD5" s="148"/>
      <c r="EAE5" s="148"/>
      <c r="EAF5" s="148"/>
      <c r="EAG5" s="148"/>
      <c r="EAH5" s="148"/>
      <c r="EAI5" s="148"/>
      <c r="EAJ5" s="148"/>
      <c r="EAK5" s="148"/>
      <c r="EAL5" s="148"/>
      <c r="EAM5" s="148"/>
      <c r="EAN5" s="148"/>
      <c r="EAO5" s="148"/>
      <c r="EAP5" s="148"/>
      <c r="EAQ5" s="148"/>
      <c r="EAR5" s="148"/>
      <c r="EAS5" s="148"/>
      <c r="EAT5" s="148"/>
      <c r="EAU5" s="148"/>
      <c r="EAV5" s="148"/>
      <c r="EAW5" s="148"/>
      <c r="EAX5" s="148"/>
      <c r="EAY5" s="148"/>
      <c r="EAZ5" s="148"/>
      <c r="EBA5" s="148"/>
      <c r="EBB5" s="148"/>
      <c r="EBC5" s="148"/>
      <c r="EBD5" s="148"/>
      <c r="EBE5" s="148"/>
      <c r="EBF5" s="148"/>
      <c r="EBG5" s="148"/>
      <c r="EBH5" s="148"/>
      <c r="EBI5" s="148"/>
      <c r="EBJ5" s="148"/>
      <c r="EBK5" s="148"/>
      <c r="EBL5" s="148"/>
      <c r="EBM5" s="148"/>
      <c r="EBN5" s="148"/>
      <c r="EBO5" s="148"/>
      <c r="EBP5" s="148"/>
      <c r="EBQ5" s="148"/>
      <c r="EBR5" s="148"/>
      <c r="EBS5" s="148"/>
      <c r="EBT5" s="148"/>
      <c r="EBU5" s="148"/>
      <c r="EBV5" s="148"/>
      <c r="EBW5" s="148"/>
      <c r="EBX5" s="148"/>
      <c r="EBY5" s="148"/>
      <c r="EBZ5" s="148"/>
      <c r="ECA5" s="148"/>
      <c r="ECB5" s="148"/>
      <c r="ECC5" s="148"/>
      <c r="ECD5" s="148"/>
      <c r="ECE5" s="148"/>
      <c r="ECF5" s="148"/>
      <c r="ECG5" s="148"/>
      <c r="ECH5" s="148"/>
      <c r="ECI5" s="148"/>
      <c r="ECJ5" s="148"/>
      <c r="ECK5" s="148"/>
      <c r="ECL5" s="148"/>
      <c r="ECM5" s="148"/>
      <c r="ECN5" s="148"/>
      <c r="ECO5" s="148"/>
      <c r="ECP5" s="148"/>
      <c r="ECQ5" s="148"/>
      <c r="ECR5" s="148"/>
      <c r="ECS5" s="148"/>
      <c r="ECT5" s="148"/>
      <c r="ECU5" s="148"/>
      <c r="ECV5" s="148"/>
      <c r="ECW5" s="148"/>
      <c r="ECX5" s="148"/>
      <c r="ECY5" s="148"/>
      <c r="ECZ5" s="148"/>
      <c r="EDA5" s="148"/>
      <c r="EDB5" s="148"/>
      <c r="EDC5" s="148"/>
      <c r="EDD5" s="148"/>
      <c r="EDE5" s="148"/>
      <c r="EDF5" s="148"/>
      <c r="EDG5" s="148"/>
      <c r="EDH5" s="148"/>
      <c r="EDI5" s="148"/>
      <c r="EDJ5" s="148"/>
      <c r="EDK5" s="148"/>
      <c r="EDL5" s="148"/>
      <c r="EDM5" s="148"/>
      <c r="EDN5" s="148"/>
      <c r="EDO5" s="148"/>
      <c r="EDP5" s="148"/>
      <c r="EDQ5" s="148"/>
      <c r="EDR5" s="148"/>
      <c r="EDS5" s="148"/>
      <c r="EDT5" s="148"/>
      <c r="EDU5" s="148"/>
      <c r="EDV5" s="148"/>
      <c r="EDW5" s="148"/>
      <c r="EDX5" s="148"/>
      <c r="EDY5" s="148"/>
      <c r="EDZ5" s="148"/>
      <c r="EEA5" s="148"/>
      <c r="EEB5" s="148"/>
      <c r="EEC5" s="148"/>
      <c r="EED5" s="148"/>
      <c r="EEE5" s="148"/>
      <c r="EEF5" s="148"/>
      <c r="EEG5" s="148"/>
      <c r="EEH5" s="148"/>
      <c r="EEI5" s="148"/>
      <c r="EEJ5" s="148"/>
      <c r="EEK5" s="148"/>
      <c r="EEL5" s="148"/>
      <c r="EEM5" s="148"/>
      <c r="EEN5" s="148"/>
      <c r="EEO5" s="148"/>
      <c r="EEP5" s="148"/>
      <c r="EEQ5" s="148"/>
      <c r="EER5" s="148"/>
      <c r="EES5" s="148"/>
      <c r="EET5" s="148"/>
      <c r="EEU5" s="148"/>
      <c r="EEV5" s="148"/>
      <c r="EEW5" s="148"/>
      <c r="EEX5" s="148"/>
      <c r="EEY5" s="148"/>
      <c r="EEZ5" s="148"/>
      <c r="EFA5" s="148"/>
      <c r="EFB5" s="148"/>
      <c r="EFC5" s="148"/>
      <c r="EFD5" s="148"/>
      <c r="EFE5" s="148"/>
      <c r="EFF5" s="148"/>
      <c r="EFG5" s="148"/>
      <c r="EFH5" s="148"/>
      <c r="EFI5" s="148"/>
      <c r="EFJ5" s="148"/>
      <c r="EFK5" s="148"/>
      <c r="EFL5" s="148"/>
      <c r="EFM5" s="148"/>
      <c r="EFN5" s="148"/>
      <c r="EFO5" s="148"/>
      <c r="EFP5" s="148"/>
      <c r="EFQ5" s="148"/>
      <c r="EFR5" s="148"/>
      <c r="EFS5" s="148"/>
      <c r="EFT5" s="148"/>
      <c r="EFU5" s="148"/>
      <c r="EFV5" s="148"/>
      <c r="EFW5" s="148"/>
      <c r="EFX5" s="148"/>
      <c r="EFY5" s="148"/>
      <c r="EFZ5" s="148"/>
      <c r="EGA5" s="148"/>
      <c r="EGB5" s="148"/>
      <c r="EGC5" s="148"/>
      <c r="EGD5" s="148"/>
      <c r="EGE5" s="148"/>
      <c r="EGF5" s="148"/>
      <c r="EGG5" s="148"/>
      <c r="EGH5" s="148"/>
      <c r="EGI5" s="148"/>
      <c r="EGJ5" s="148"/>
      <c r="EGK5" s="148"/>
      <c r="EGL5" s="148"/>
      <c r="EGM5" s="148"/>
      <c r="EGN5" s="148"/>
      <c r="EGO5" s="148"/>
      <c r="EGP5" s="148"/>
      <c r="EGQ5" s="148"/>
      <c r="EGR5" s="148"/>
      <c r="EGS5" s="148"/>
      <c r="EGT5" s="148"/>
      <c r="EGU5" s="148"/>
      <c r="EGV5" s="148"/>
      <c r="EGW5" s="148"/>
      <c r="EGX5" s="148"/>
      <c r="EGY5" s="148"/>
      <c r="EGZ5" s="148"/>
      <c r="EHA5" s="148"/>
      <c r="EHB5" s="148"/>
      <c r="EHC5" s="148"/>
      <c r="EHD5" s="148"/>
      <c r="EHE5" s="148"/>
      <c r="EHF5" s="148"/>
      <c r="EHG5" s="148"/>
      <c r="EHH5" s="148"/>
      <c r="EHI5" s="148"/>
      <c r="EHJ5" s="148"/>
      <c r="EHK5" s="148"/>
      <c r="EHL5" s="148"/>
      <c r="EHM5" s="148"/>
      <c r="EHN5" s="148"/>
      <c r="EHO5" s="148"/>
      <c r="EHP5" s="148"/>
      <c r="EHQ5" s="148"/>
      <c r="EHR5" s="148"/>
      <c r="EHS5" s="148"/>
      <c r="EHT5" s="148"/>
      <c r="EHU5" s="148"/>
      <c r="EHV5" s="148"/>
      <c r="EHW5" s="148"/>
      <c r="EHX5" s="148"/>
      <c r="EHY5" s="148"/>
      <c r="EHZ5" s="148"/>
      <c r="EIA5" s="148"/>
      <c r="EIB5" s="148"/>
      <c r="EIC5" s="148"/>
      <c r="EID5" s="148"/>
      <c r="EIE5" s="148"/>
      <c r="EIF5" s="148"/>
      <c r="EIG5" s="148"/>
      <c r="EIH5" s="148"/>
      <c r="EII5" s="148"/>
      <c r="EIJ5" s="148"/>
      <c r="EIK5" s="148"/>
      <c r="EIL5" s="148"/>
      <c r="EIM5" s="148"/>
      <c r="EIN5" s="148"/>
      <c r="EIO5" s="148"/>
      <c r="EIP5" s="148"/>
      <c r="EIQ5" s="148"/>
      <c r="EIR5" s="148"/>
      <c r="EIS5" s="148"/>
      <c r="EIT5" s="148"/>
      <c r="EIU5" s="148"/>
      <c r="EIV5" s="148"/>
      <c r="EIW5" s="148"/>
      <c r="EIX5" s="148"/>
      <c r="EIY5" s="148"/>
      <c r="EIZ5" s="148"/>
      <c r="EJA5" s="148"/>
      <c r="EJB5" s="148"/>
      <c r="EJC5" s="148"/>
      <c r="EJD5" s="148"/>
      <c r="EJE5" s="148"/>
      <c r="EJF5" s="148"/>
      <c r="EJG5" s="148"/>
      <c r="EJH5" s="148"/>
      <c r="EJI5" s="148"/>
      <c r="EJJ5" s="148"/>
      <c r="EJK5" s="148"/>
      <c r="EJL5" s="148"/>
      <c r="EJM5" s="148"/>
      <c r="EJN5" s="148"/>
      <c r="EJO5" s="148"/>
      <c r="EJP5" s="148"/>
      <c r="EJQ5" s="148"/>
      <c r="EJR5" s="148"/>
      <c r="EJS5" s="148"/>
      <c r="EJT5" s="148"/>
      <c r="EJU5" s="148"/>
      <c r="EJV5" s="148"/>
      <c r="EJW5" s="148"/>
      <c r="EJX5" s="148"/>
      <c r="EJY5" s="148"/>
      <c r="EJZ5" s="148"/>
      <c r="EKA5" s="148"/>
      <c r="EKB5" s="148"/>
      <c r="EKC5" s="148"/>
      <c r="EKD5" s="148"/>
      <c r="EKE5" s="148"/>
      <c r="EKF5" s="148"/>
      <c r="EKG5" s="148"/>
      <c r="EKH5" s="148"/>
      <c r="EKI5" s="148"/>
      <c r="EKJ5" s="148"/>
      <c r="EKK5" s="148"/>
      <c r="EKL5" s="148"/>
      <c r="EKM5" s="148"/>
      <c r="EKN5" s="148"/>
      <c r="EKO5" s="148"/>
      <c r="EKP5" s="148"/>
      <c r="EKQ5" s="148"/>
      <c r="EKR5" s="148"/>
      <c r="EKS5" s="148"/>
      <c r="EKT5" s="148"/>
      <c r="EKU5" s="148"/>
      <c r="EKV5" s="148"/>
      <c r="EKW5" s="148"/>
      <c r="EKX5" s="148"/>
      <c r="EKY5" s="148"/>
      <c r="EKZ5" s="148"/>
      <c r="ELA5" s="148"/>
      <c r="ELB5" s="148"/>
      <c r="ELC5" s="148"/>
      <c r="ELD5" s="148"/>
      <c r="ELE5" s="148"/>
      <c r="ELF5" s="148"/>
      <c r="ELG5" s="148"/>
      <c r="ELH5" s="148"/>
      <c r="ELI5" s="148"/>
      <c r="ELJ5" s="148"/>
      <c r="ELK5" s="148"/>
      <c r="ELL5" s="148"/>
      <c r="ELM5" s="148"/>
      <c r="ELN5" s="148"/>
      <c r="ELO5" s="148"/>
      <c r="ELP5" s="148"/>
      <c r="ELQ5" s="148"/>
      <c r="ELR5" s="148"/>
      <c r="ELS5" s="148"/>
      <c r="ELT5" s="148"/>
      <c r="ELU5" s="148"/>
      <c r="ELV5" s="148"/>
      <c r="ELW5" s="148"/>
      <c r="ELX5" s="148"/>
      <c r="ELY5" s="148"/>
      <c r="ELZ5" s="148"/>
      <c r="EMA5" s="148"/>
      <c r="EMB5" s="148"/>
      <c r="EMC5" s="148"/>
      <c r="EMD5" s="148"/>
      <c r="EME5" s="148"/>
      <c r="EMF5" s="148"/>
      <c r="EMG5" s="148"/>
      <c r="EMH5" s="148"/>
      <c r="EMI5" s="148"/>
      <c r="EMJ5" s="148"/>
      <c r="EMK5" s="148"/>
      <c r="EML5" s="148"/>
      <c r="EMM5" s="148"/>
      <c r="EMN5" s="148"/>
      <c r="EMO5" s="148"/>
      <c r="EMP5" s="148"/>
      <c r="EMQ5" s="148"/>
      <c r="EMR5" s="148"/>
      <c r="EMS5" s="148"/>
      <c r="EMT5" s="148"/>
      <c r="EMU5" s="148"/>
      <c r="EMV5" s="148"/>
      <c r="EMW5" s="148"/>
      <c r="EMX5" s="148"/>
      <c r="EMY5" s="148"/>
      <c r="EMZ5" s="148"/>
      <c r="ENA5" s="148"/>
      <c r="ENB5" s="148"/>
      <c r="ENC5" s="148"/>
      <c r="END5" s="148"/>
      <c r="ENE5" s="148"/>
      <c r="ENF5" s="148"/>
      <c r="ENG5" s="148"/>
      <c r="ENH5" s="148"/>
      <c r="ENI5" s="148"/>
      <c r="ENJ5" s="148"/>
      <c r="ENK5" s="148"/>
      <c r="ENL5" s="148"/>
      <c r="ENM5" s="148"/>
      <c r="ENN5" s="148"/>
      <c r="ENO5" s="148"/>
      <c r="ENP5" s="148"/>
      <c r="ENQ5" s="148"/>
      <c r="ENR5" s="148"/>
      <c r="ENS5" s="148"/>
      <c r="ENT5" s="148"/>
      <c r="ENU5" s="148"/>
      <c r="ENV5" s="148"/>
      <c r="ENW5" s="148"/>
      <c r="ENX5" s="148"/>
      <c r="ENY5" s="148"/>
      <c r="ENZ5" s="148"/>
      <c r="EOA5" s="148"/>
      <c r="EOB5" s="148"/>
      <c r="EOC5" s="148"/>
      <c r="EOD5" s="148"/>
      <c r="EOE5" s="148"/>
      <c r="EOF5" s="148"/>
      <c r="EOG5" s="148"/>
      <c r="EOH5" s="148"/>
      <c r="EOI5" s="148"/>
      <c r="EOJ5" s="148"/>
      <c r="EOK5" s="148"/>
      <c r="EOL5" s="148"/>
      <c r="EOM5" s="148"/>
      <c r="EON5" s="148"/>
      <c r="EOO5" s="148"/>
      <c r="EOP5" s="148"/>
      <c r="EOQ5" s="148"/>
      <c r="EOR5" s="148"/>
      <c r="EOS5" s="148"/>
      <c r="EOT5" s="148"/>
      <c r="EOU5" s="148"/>
      <c r="EOV5" s="148"/>
      <c r="EOW5" s="148"/>
      <c r="EOX5" s="148"/>
      <c r="EOY5" s="148"/>
      <c r="EOZ5" s="148"/>
      <c r="EPA5" s="148"/>
      <c r="EPB5" s="148"/>
      <c r="EPC5" s="148"/>
      <c r="EPD5" s="148"/>
      <c r="EPE5" s="148"/>
      <c r="EPF5" s="148"/>
      <c r="EPG5" s="148"/>
      <c r="EPH5" s="148"/>
      <c r="EPI5" s="148"/>
      <c r="EPJ5" s="148"/>
      <c r="EPK5" s="148"/>
      <c r="EPL5" s="148"/>
      <c r="EPM5" s="148"/>
      <c r="EPN5" s="148"/>
      <c r="EPO5" s="148"/>
      <c r="EPP5" s="148"/>
      <c r="EPQ5" s="148"/>
      <c r="EPR5" s="148"/>
      <c r="EPS5" s="148"/>
      <c r="EPT5" s="148"/>
      <c r="EPU5" s="148"/>
      <c r="EPV5" s="148"/>
      <c r="EPW5" s="148"/>
      <c r="EPX5" s="148"/>
      <c r="EPY5" s="148"/>
      <c r="EPZ5" s="148"/>
      <c r="EQA5" s="148"/>
      <c r="EQB5" s="148"/>
      <c r="EQC5" s="148"/>
      <c r="EQD5" s="148"/>
      <c r="EQE5" s="148"/>
      <c r="EQF5" s="148"/>
      <c r="EQG5" s="148"/>
      <c r="EQH5" s="148"/>
      <c r="EQI5" s="148"/>
      <c r="EQJ5" s="148"/>
      <c r="EQK5" s="148"/>
      <c r="EQL5" s="148"/>
      <c r="EQM5" s="148"/>
      <c r="EQN5" s="148"/>
      <c r="EQO5" s="148"/>
      <c r="EQP5" s="148"/>
      <c r="EQQ5" s="148"/>
      <c r="EQR5" s="148"/>
      <c r="EQS5" s="148"/>
      <c r="EQT5" s="148"/>
      <c r="EQU5" s="148"/>
      <c r="EQV5" s="148"/>
      <c r="EQW5" s="148"/>
      <c r="EQX5" s="148"/>
      <c r="EQY5" s="148"/>
      <c r="EQZ5" s="148"/>
      <c r="ERA5" s="148"/>
      <c r="ERB5" s="148"/>
      <c r="ERC5" s="148"/>
      <c r="ERD5" s="148"/>
      <c r="ERE5" s="148"/>
      <c r="ERF5" s="148"/>
      <c r="ERG5" s="148"/>
      <c r="ERH5" s="148"/>
      <c r="ERI5" s="148"/>
      <c r="ERJ5" s="148"/>
      <c r="ERK5" s="148"/>
      <c r="ERL5" s="148"/>
      <c r="ERM5" s="148"/>
      <c r="ERN5" s="148"/>
      <c r="ERO5" s="148"/>
      <c r="ERP5" s="148"/>
      <c r="ERQ5" s="148"/>
      <c r="ERR5" s="148"/>
      <c r="ERS5" s="148"/>
      <c r="ERT5" s="148"/>
      <c r="ERU5" s="148"/>
      <c r="ERV5" s="148"/>
      <c r="ERW5" s="148"/>
      <c r="ERX5" s="148"/>
      <c r="ERY5" s="148"/>
      <c r="ERZ5" s="148"/>
      <c r="ESA5" s="148"/>
      <c r="ESB5" s="148"/>
      <c r="ESC5" s="148"/>
      <c r="ESD5" s="148"/>
      <c r="ESE5" s="148"/>
      <c r="ESF5" s="148"/>
      <c r="ESG5" s="148"/>
      <c r="ESH5" s="148"/>
      <c r="ESI5" s="148"/>
      <c r="ESJ5" s="148"/>
      <c r="ESK5" s="148"/>
      <c r="ESL5" s="148"/>
      <c r="ESM5" s="148"/>
      <c r="ESN5" s="148"/>
      <c r="ESO5" s="148"/>
      <c r="ESP5" s="148"/>
      <c r="ESQ5" s="148"/>
      <c r="ESR5" s="148"/>
      <c r="ESS5" s="148"/>
      <c r="EST5" s="148"/>
      <c r="ESU5" s="148"/>
      <c r="ESV5" s="148"/>
      <c r="ESW5" s="148"/>
      <c r="ESX5" s="148"/>
      <c r="ESY5" s="148"/>
      <c r="ESZ5" s="148"/>
      <c r="ETA5" s="148"/>
      <c r="ETB5" s="148"/>
      <c r="ETC5" s="148"/>
      <c r="ETD5" s="148"/>
      <c r="ETE5" s="148"/>
      <c r="ETF5" s="148"/>
      <c r="ETG5" s="148"/>
      <c r="ETH5" s="148"/>
      <c r="ETI5" s="148"/>
      <c r="ETJ5" s="148"/>
      <c r="ETK5" s="148"/>
      <c r="ETL5" s="148"/>
      <c r="ETM5" s="148"/>
      <c r="ETN5" s="148"/>
      <c r="ETO5" s="148"/>
      <c r="ETP5" s="148"/>
      <c r="ETQ5" s="148"/>
      <c r="ETR5" s="148"/>
      <c r="ETS5" s="148"/>
      <c r="ETT5" s="148"/>
      <c r="ETU5" s="148"/>
      <c r="ETV5" s="148"/>
      <c r="ETW5" s="148"/>
      <c r="ETX5" s="148"/>
      <c r="ETY5" s="148"/>
      <c r="ETZ5" s="148"/>
      <c r="EUA5" s="148"/>
      <c r="EUB5" s="148"/>
      <c r="EUC5" s="148"/>
      <c r="EUD5" s="148"/>
      <c r="EUE5" s="148"/>
      <c r="EUF5" s="148"/>
      <c r="EUG5" s="148"/>
      <c r="EUH5" s="148"/>
      <c r="EUI5" s="148"/>
      <c r="EUJ5" s="148"/>
      <c r="EUK5" s="148"/>
      <c r="EUL5" s="148"/>
      <c r="EUM5" s="148"/>
      <c r="EUN5" s="148"/>
      <c r="EUO5" s="148"/>
      <c r="EUP5" s="148"/>
      <c r="EUQ5" s="148"/>
      <c r="EUR5" s="148"/>
      <c r="EUS5" s="148"/>
      <c r="EUT5" s="148"/>
      <c r="EUU5" s="148"/>
      <c r="EUV5" s="148"/>
      <c r="EUW5" s="148"/>
      <c r="EUX5" s="148"/>
      <c r="EUY5" s="148"/>
      <c r="EUZ5" s="148"/>
      <c r="EVA5" s="148"/>
      <c r="EVB5" s="148"/>
      <c r="EVC5" s="148"/>
      <c r="EVD5" s="148"/>
      <c r="EVE5" s="148"/>
      <c r="EVF5" s="148"/>
      <c r="EVG5" s="148"/>
      <c r="EVH5" s="148"/>
      <c r="EVI5" s="148"/>
      <c r="EVJ5" s="148"/>
      <c r="EVK5" s="148"/>
      <c r="EVL5" s="148"/>
      <c r="EVM5" s="148"/>
      <c r="EVN5" s="148"/>
      <c r="EVO5" s="148"/>
      <c r="EVP5" s="148"/>
      <c r="EVQ5" s="148"/>
      <c r="EVR5" s="148"/>
      <c r="EVS5" s="148"/>
      <c r="EVT5" s="148"/>
      <c r="EVU5" s="148"/>
      <c r="EVV5" s="148"/>
      <c r="EVW5" s="148"/>
      <c r="EVX5" s="148"/>
      <c r="EVY5" s="148"/>
      <c r="EVZ5" s="148"/>
      <c r="EWA5" s="148"/>
      <c r="EWB5" s="148"/>
      <c r="EWC5" s="148"/>
      <c r="EWD5" s="148"/>
      <c r="EWE5" s="148"/>
      <c r="EWF5" s="148"/>
      <c r="EWG5" s="148"/>
      <c r="EWH5" s="148"/>
      <c r="EWI5" s="148"/>
      <c r="EWJ5" s="148"/>
      <c r="EWK5" s="148"/>
      <c r="EWL5" s="148"/>
      <c r="EWM5" s="148"/>
      <c r="EWN5" s="148"/>
      <c r="EWO5" s="148"/>
      <c r="EWP5" s="148"/>
      <c r="EWQ5" s="148"/>
      <c r="EWR5" s="148"/>
      <c r="EWS5" s="148"/>
      <c r="EWT5" s="148"/>
      <c r="EWU5" s="148"/>
      <c r="EWV5" s="148"/>
      <c r="EWW5" s="148"/>
      <c r="EWX5" s="148"/>
      <c r="EWY5" s="148"/>
      <c r="EWZ5" s="148"/>
      <c r="EXA5" s="148"/>
      <c r="EXB5" s="148"/>
      <c r="EXC5" s="148"/>
      <c r="EXD5" s="148"/>
      <c r="EXE5" s="148"/>
      <c r="EXF5" s="148"/>
      <c r="EXG5" s="148"/>
      <c r="EXH5" s="148"/>
      <c r="EXI5" s="148"/>
      <c r="EXJ5" s="148"/>
      <c r="EXK5" s="148"/>
      <c r="EXL5" s="148"/>
      <c r="EXM5" s="148"/>
      <c r="EXN5" s="148"/>
      <c r="EXO5" s="148"/>
      <c r="EXP5" s="148"/>
      <c r="EXQ5" s="148"/>
      <c r="EXR5" s="148"/>
      <c r="EXS5" s="148"/>
      <c r="EXT5" s="148"/>
      <c r="EXU5" s="148"/>
      <c r="EXV5" s="148"/>
      <c r="EXW5" s="148"/>
      <c r="EXX5" s="148"/>
      <c r="EXY5" s="148"/>
      <c r="EXZ5" s="148"/>
      <c r="EYA5" s="148"/>
      <c r="EYB5" s="148"/>
      <c r="EYC5" s="148"/>
      <c r="EYD5" s="148"/>
      <c r="EYE5" s="148"/>
      <c r="EYF5" s="148"/>
      <c r="EYG5" s="148"/>
      <c r="EYH5" s="148"/>
      <c r="EYI5" s="148"/>
      <c r="EYJ5" s="148"/>
      <c r="EYK5" s="148"/>
      <c r="EYL5" s="148"/>
      <c r="EYM5" s="148"/>
      <c r="EYN5" s="148"/>
      <c r="EYO5" s="148"/>
      <c r="EYP5" s="148"/>
      <c r="EYQ5" s="148"/>
      <c r="EYR5" s="148"/>
      <c r="EYS5" s="148"/>
      <c r="EYT5" s="148"/>
      <c r="EYU5" s="148"/>
      <c r="EYV5" s="148"/>
      <c r="EYW5" s="148"/>
      <c r="EYX5" s="148"/>
      <c r="EYY5" s="148"/>
      <c r="EYZ5" s="148"/>
      <c r="EZA5" s="148"/>
      <c r="EZB5" s="148"/>
      <c r="EZC5" s="148"/>
      <c r="EZD5" s="148"/>
      <c r="EZE5" s="148"/>
      <c r="EZF5" s="148"/>
      <c r="EZG5" s="148"/>
      <c r="EZH5" s="148"/>
      <c r="EZI5" s="148"/>
      <c r="EZJ5" s="148"/>
      <c r="EZK5" s="148"/>
      <c r="EZL5" s="148"/>
      <c r="EZM5" s="148"/>
      <c r="EZN5" s="148"/>
      <c r="EZO5" s="148"/>
      <c r="EZP5" s="148"/>
      <c r="EZQ5" s="148"/>
      <c r="EZR5" s="148"/>
      <c r="EZS5" s="148"/>
      <c r="EZT5" s="148"/>
      <c r="EZU5" s="148"/>
      <c r="EZV5" s="148"/>
      <c r="EZW5" s="148"/>
      <c r="EZX5" s="148"/>
      <c r="EZY5" s="148"/>
      <c r="EZZ5" s="148"/>
      <c r="FAA5" s="148"/>
      <c r="FAB5" s="148"/>
      <c r="FAC5" s="148"/>
      <c r="FAD5" s="148"/>
      <c r="FAE5" s="148"/>
      <c r="FAF5" s="148"/>
      <c r="FAG5" s="148"/>
      <c r="FAH5" s="148"/>
      <c r="FAI5" s="148"/>
      <c r="FAJ5" s="148"/>
      <c r="FAK5" s="148"/>
      <c r="FAL5" s="148"/>
      <c r="FAM5" s="148"/>
      <c r="FAN5" s="148"/>
      <c r="FAO5" s="148"/>
      <c r="FAP5" s="148"/>
      <c r="FAQ5" s="148"/>
      <c r="FAR5" s="148"/>
      <c r="FAS5" s="148"/>
      <c r="FAT5" s="148"/>
      <c r="FAU5" s="148"/>
      <c r="FAV5" s="148"/>
      <c r="FAW5" s="148"/>
      <c r="FAX5" s="148"/>
      <c r="FAY5" s="148"/>
      <c r="FAZ5" s="148"/>
      <c r="FBA5" s="148"/>
      <c r="FBB5" s="148"/>
      <c r="FBC5" s="148"/>
      <c r="FBD5" s="148"/>
      <c r="FBE5" s="148"/>
      <c r="FBF5" s="148"/>
      <c r="FBG5" s="148"/>
      <c r="FBH5" s="148"/>
      <c r="FBI5" s="148"/>
      <c r="FBJ5" s="148"/>
      <c r="FBK5" s="148"/>
      <c r="FBL5" s="148"/>
      <c r="FBM5" s="148"/>
      <c r="FBN5" s="148"/>
      <c r="FBO5" s="148"/>
      <c r="FBP5" s="148"/>
      <c r="FBQ5" s="148"/>
      <c r="FBR5" s="148"/>
      <c r="FBS5" s="148"/>
      <c r="FBT5" s="148"/>
      <c r="FBU5" s="148"/>
      <c r="FBV5" s="148"/>
      <c r="FBW5" s="148"/>
      <c r="FBX5" s="148"/>
      <c r="FBY5" s="148"/>
      <c r="FBZ5" s="148"/>
      <c r="FCA5" s="148"/>
      <c r="FCB5" s="148"/>
      <c r="FCC5" s="148"/>
      <c r="FCD5" s="148"/>
      <c r="FCE5" s="148"/>
      <c r="FCF5" s="148"/>
      <c r="FCG5" s="148"/>
      <c r="FCH5" s="148"/>
      <c r="FCI5" s="148"/>
      <c r="FCJ5" s="148"/>
      <c r="FCK5" s="148"/>
      <c r="FCL5" s="148"/>
      <c r="FCM5" s="148"/>
      <c r="FCN5" s="148"/>
      <c r="FCO5" s="148"/>
      <c r="FCP5" s="148"/>
      <c r="FCQ5" s="148"/>
      <c r="FCR5" s="148"/>
      <c r="FCS5" s="148"/>
      <c r="FCT5" s="148"/>
      <c r="FCU5" s="148"/>
      <c r="FCV5" s="148"/>
      <c r="FCW5" s="148"/>
      <c r="FCX5" s="148"/>
      <c r="FCY5" s="148"/>
      <c r="FCZ5" s="148"/>
      <c r="FDA5" s="148"/>
      <c r="FDB5" s="148"/>
      <c r="FDC5" s="148"/>
      <c r="FDD5" s="148"/>
      <c r="FDE5" s="148"/>
      <c r="FDF5" s="148"/>
      <c r="FDG5" s="148"/>
      <c r="FDH5" s="148"/>
      <c r="FDI5" s="148"/>
      <c r="FDJ5" s="148"/>
      <c r="FDK5" s="148"/>
      <c r="FDL5" s="148"/>
      <c r="FDM5" s="148"/>
      <c r="FDN5" s="148"/>
      <c r="FDO5" s="148"/>
      <c r="FDP5" s="148"/>
      <c r="FDQ5" s="148"/>
      <c r="FDR5" s="148"/>
      <c r="FDS5" s="148"/>
      <c r="FDT5" s="148"/>
      <c r="FDU5" s="148"/>
      <c r="FDV5" s="148"/>
      <c r="FDW5" s="148"/>
      <c r="FDX5" s="148"/>
      <c r="FDY5" s="148"/>
      <c r="FDZ5" s="148"/>
      <c r="FEA5" s="148"/>
      <c r="FEB5" s="148"/>
      <c r="FEC5" s="148"/>
      <c r="FED5" s="148"/>
      <c r="FEE5" s="148"/>
      <c r="FEF5" s="148"/>
      <c r="FEG5" s="148"/>
      <c r="FEH5" s="148"/>
      <c r="FEI5" s="148"/>
      <c r="FEJ5" s="148"/>
      <c r="FEK5" s="148"/>
      <c r="FEL5" s="148"/>
      <c r="FEM5" s="148"/>
      <c r="FEN5" s="148"/>
      <c r="FEO5" s="148"/>
      <c r="FEP5" s="148"/>
      <c r="FEQ5" s="148"/>
      <c r="FER5" s="148"/>
      <c r="FES5" s="148"/>
      <c r="FET5" s="148"/>
      <c r="FEU5" s="148"/>
      <c r="FEV5" s="148"/>
      <c r="FEW5" s="148"/>
      <c r="FEX5" s="148"/>
      <c r="FEY5" s="148"/>
      <c r="FEZ5" s="148"/>
      <c r="FFA5" s="148"/>
      <c r="FFB5" s="148"/>
      <c r="FFC5" s="148"/>
      <c r="FFD5" s="148"/>
      <c r="FFE5" s="148"/>
      <c r="FFF5" s="148"/>
      <c r="FFG5" s="148"/>
      <c r="FFH5" s="148"/>
      <c r="FFI5" s="148"/>
      <c r="FFJ5" s="148"/>
      <c r="FFK5" s="148"/>
      <c r="FFL5" s="148"/>
      <c r="FFM5" s="148"/>
      <c r="FFN5" s="148"/>
      <c r="FFO5" s="148"/>
      <c r="FFP5" s="148"/>
      <c r="FFQ5" s="148"/>
      <c r="FFR5" s="148"/>
      <c r="FFS5" s="148"/>
      <c r="FFT5" s="148"/>
      <c r="FFU5" s="148"/>
      <c r="FFV5" s="148"/>
      <c r="FFW5" s="148"/>
      <c r="FFX5" s="148"/>
      <c r="FFY5" s="148"/>
      <c r="FFZ5" s="148"/>
      <c r="FGA5" s="148"/>
      <c r="FGB5" s="148"/>
      <c r="FGC5" s="148"/>
      <c r="FGD5" s="148"/>
      <c r="FGE5" s="148"/>
      <c r="FGF5" s="148"/>
      <c r="FGG5" s="148"/>
      <c r="FGH5" s="148"/>
      <c r="FGI5" s="148"/>
      <c r="FGJ5" s="148"/>
      <c r="FGK5" s="148"/>
      <c r="FGL5" s="148"/>
      <c r="FGM5" s="148"/>
      <c r="FGN5" s="148"/>
      <c r="FGO5" s="148"/>
      <c r="FGP5" s="148"/>
      <c r="FGQ5" s="148"/>
      <c r="FGR5" s="148"/>
      <c r="FGS5" s="148"/>
      <c r="FGT5" s="148"/>
      <c r="FGU5" s="148"/>
      <c r="FGV5" s="148"/>
      <c r="FGW5" s="148"/>
      <c r="FGX5" s="148"/>
      <c r="FGY5" s="148"/>
      <c r="FGZ5" s="148"/>
      <c r="FHA5" s="148"/>
      <c r="FHB5" s="148"/>
      <c r="FHC5" s="148"/>
      <c r="FHD5" s="148"/>
      <c r="FHE5" s="148"/>
      <c r="FHF5" s="148"/>
      <c r="FHG5" s="148"/>
      <c r="FHH5" s="148"/>
      <c r="FHI5" s="148"/>
      <c r="FHJ5" s="148"/>
      <c r="FHK5" s="148"/>
      <c r="FHL5" s="148"/>
      <c r="FHM5" s="148"/>
      <c r="FHN5" s="148"/>
      <c r="FHO5" s="148"/>
      <c r="FHP5" s="148"/>
      <c r="FHQ5" s="148"/>
      <c r="FHR5" s="148"/>
      <c r="FHS5" s="148"/>
      <c r="FHT5" s="148"/>
      <c r="FHU5" s="148"/>
      <c r="FHV5" s="148"/>
      <c r="FHW5" s="148"/>
      <c r="FHX5" s="148"/>
      <c r="FHY5" s="148"/>
      <c r="FHZ5" s="148"/>
      <c r="FIA5" s="148"/>
      <c r="FIB5" s="148"/>
      <c r="FIC5" s="148"/>
      <c r="FID5" s="148"/>
      <c r="FIE5" s="148"/>
      <c r="FIF5" s="148"/>
      <c r="FIG5" s="148"/>
      <c r="FIH5" s="148"/>
      <c r="FII5" s="148"/>
      <c r="FIJ5" s="148"/>
      <c r="FIK5" s="148"/>
      <c r="FIL5" s="148"/>
      <c r="FIM5" s="148"/>
      <c r="FIN5" s="148"/>
      <c r="FIO5" s="148"/>
      <c r="FIP5" s="148"/>
      <c r="FIQ5" s="148"/>
      <c r="FIR5" s="148"/>
      <c r="FIS5" s="148"/>
      <c r="FIT5" s="148"/>
      <c r="FIU5" s="148"/>
      <c r="FIV5" s="148"/>
      <c r="FIW5" s="148"/>
      <c r="FIX5" s="148"/>
      <c r="FIY5" s="148"/>
      <c r="FIZ5" s="148"/>
      <c r="FJA5" s="148"/>
      <c r="FJB5" s="148"/>
      <c r="FJC5" s="148"/>
      <c r="FJD5" s="148"/>
      <c r="FJE5" s="148"/>
      <c r="FJF5" s="148"/>
      <c r="FJG5" s="148"/>
      <c r="FJH5" s="148"/>
      <c r="FJI5" s="148"/>
      <c r="FJJ5" s="148"/>
      <c r="FJK5" s="148"/>
      <c r="FJL5" s="148"/>
      <c r="FJM5" s="148"/>
      <c r="FJN5" s="148"/>
      <c r="FJO5" s="148"/>
      <c r="FJP5" s="148"/>
      <c r="FJQ5" s="148"/>
      <c r="FJR5" s="148"/>
      <c r="FJS5" s="148"/>
      <c r="FJT5" s="148"/>
      <c r="FJU5" s="148"/>
      <c r="FJV5" s="148"/>
      <c r="FJW5" s="148"/>
      <c r="FJX5" s="148"/>
      <c r="FJY5" s="148"/>
      <c r="FJZ5" s="148"/>
      <c r="FKA5" s="148"/>
      <c r="FKB5" s="148"/>
      <c r="FKC5" s="148"/>
      <c r="FKD5" s="148"/>
      <c r="FKE5" s="148"/>
      <c r="FKF5" s="148"/>
      <c r="FKG5" s="148"/>
      <c r="FKH5" s="148"/>
      <c r="FKI5" s="148"/>
      <c r="FKJ5" s="148"/>
      <c r="FKK5" s="148"/>
      <c r="FKL5" s="148"/>
      <c r="FKM5" s="148"/>
      <c r="FKN5" s="148"/>
      <c r="FKO5" s="148"/>
      <c r="FKP5" s="148"/>
      <c r="FKQ5" s="148"/>
      <c r="FKR5" s="148"/>
      <c r="FKS5" s="148"/>
      <c r="FKT5" s="148"/>
      <c r="FKU5" s="148"/>
      <c r="FKV5" s="148"/>
      <c r="FKW5" s="148"/>
      <c r="FKX5" s="148"/>
      <c r="FKY5" s="148"/>
      <c r="FKZ5" s="148"/>
      <c r="FLA5" s="148"/>
      <c r="FLB5" s="148"/>
      <c r="FLC5" s="148"/>
      <c r="FLD5" s="148"/>
      <c r="FLE5" s="148"/>
      <c r="FLF5" s="148"/>
      <c r="FLG5" s="148"/>
      <c r="FLH5" s="148"/>
      <c r="FLI5" s="148"/>
      <c r="FLJ5" s="148"/>
      <c r="FLK5" s="148"/>
      <c r="FLL5" s="148"/>
      <c r="FLM5" s="148"/>
      <c r="FLN5" s="148"/>
      <c r="FLO5" s="148"/>
      <c r="FLP5" s="148"/>
      <c r="FLQ5" s="148"/>
      <c r="FLR5" s="148"/>
      <c r="FLS5" s="148"/>
      <c r="FLT5" s="148"/>
      <c r="FLU5" s="148"/>
      <c r="FLV5" s="148"/>
      <c r="FLW5" s="148"/>
      <c r="FLX5" s="148"/>
      <c r="FLY5" s="148"/>
      <c r="FLZ5" s="148"/>
      <c r="FMA5" s="148"/>
      <c r="FMB5" s="148"/>
      <c r="FMC5" s="148"/>
      <c r="FMD5" s="148"/>
      <c r="FME5" s="148"/>
      <c r="FMF5" s="148"/>
      <c r="FMG5" s="148"/>
      <c r="FMH5" s="148"/>
      <c r="FMI5" s="148"/>
      <c r="FMJ5" s="148"/>
      <c r="FMK5" s="148"/>
      <c r="FML5" s="148"/>
      <c r="FMM5" s="148"/>
      <c r="FMN5" s="148"/>
      <c r="FMO5" s="148"/>
      <c r="FMP5" s="148"/>
      <c r="FMQ5" s="148"/>
      <c r="FMR5" s="148"/>
      <c r="FMS5" s="148"/>
      <c r="FMT5" s="148"/>
      <c r="FMU5" s="148"/>
      <c r="FMV5" s="148"/>
      <c r="FMW5" s="148"/>
      <c r="FMX5" s="148"/>
      <c r="FMY5" s="148"/>
      <c r="FMZ5" s="148"/>
      <c r="FNA5" s="148"/>
      <c r="FNB5" s="148"/>
      <c r="FNC5" s="148"/>
      <c r="FND5" s="148"/>
      <c r="FNE5" s="148"/>
      <c r="FNF5" s="148"/>
      <c r="FNG5" s="148"/>
      <c r="FNH5" s="148"/>
      <c r="FNI5" s="148"/>
      <c r="FNJ5" s="148"/>
      <c r="FNK5" s="148"/>
      <c r="FNL5" s="148"/>
      <c r="FNM5" s="148"/>
      <c r="FNN5" s="148"/>
      <c r="FNO5" s="148"/>
      <c r="FNP5" s="148"/>
      <c r="FNQ5" s="148"/>
      <c r="FNR5" s="148"/>
      <c r="FNS5" s="148"/>
      <c r="FNT5" s="148"/>
      <c r="FNU5" s="148"/>
      <c r="FNV5" s="148"/>
      <c r="FNW5" s="148"/>
      <c r="FNX5" s="148"/>
      <c r="FNY5" s="148"/>
      <c r="FNZ5" s="148"/>
      <c r="FOA5" s="148"/>
      <c r="FOB5" s="148"/>
      <c r="FOC5" s="148"/>
      <c r="FOD5" s="148"/>
      <c r="FOE5" s="148"/>
      <c r="FOF5" s="148"/>
      <c r="FOG5" s="148"/>
      <c r="FOH5" s="148"/>
      <c r="FOI5" s="148"/>
      <c r="FOJ5" s="148"/>
      <c r="FOK5" s="148"/>
      <c r="FOL5" s="148"/>
      <c r="FOM5" s="148"/>
      <c r="FON5" s="148"/>
      <c r="FOO5" s="148"/>
      <c r="FOP5" s="148"/>
      <c r="FOQ5" s="148"/>
      <c r="FOR5" s="148"/>
      <c r="FOS5" s="148"/>
      <c r="FOT5" s="148"/>
      <c r="FOU5" s="148"/>
      <c r="FOV5" s="148"/>
      <c r="FOW5" s="148"/>
      <c r="FOX5" s="148"/>
      <c r="FOY5" s="148"/>
      <c r="FOZ5" s="148"/>
      <c r="FPA5" s="148"/>
      <c r="FPB5" s="148"/>
      <c r="FPC5" s="148"/>
      <c r="FPD5" s="148"/>
      <c r="FPE5" s="148"/>
      <c r="FPF5" s="148"/>
      <c r="FPG5" s="148"/>
      <c r="FPH5" s="148"/>
      <c r="FPI5" s="148"/>
      <c r="FPJ5" s="148"/>
      <c r="FPK5" s="148"/>
      <c r="FPL5" s="148"/>
      <c r="FPM5" s="148"/>
      <c r="FPN5" s="148"/>
      <c r="FPO5" s="148"/>
      <c r="FPP5" s="148"/>
      <c r="FPQ5" s="148"/>
      <c r="FPR5" s="148"/>
      <c r="FPS5" s="148"/>
      <c r="FPT5" s="148"/>
      <c r="FPU5" s="148"/>
      <c r="FPV5" s="148"/>
      <c r="FPW5" s="148"/>
      <c r="FPX5" s="148"/>
      <c r="FPY5" s="148"/>
      <c r="FPZ5" s="148"/>
      <c r="FQA5" s="148"/>
      <c r="FQB5" s="148"/>
      <c r="FQC5" s="148"/>
      <c r="FQD5" s="148"/>
      <c r="FQE5" s="148"/>
      <c r="FQF5" s="148"/>
      <c r="FQG5" s="148"/>
      <c r="FQH5" s="148"/>
      <c r="FQI5" s="148"/>
      <c r="FQJ5" s="148"/>
      <c r="FQK5" s="148"/>
      <c r="FQL5" s="148"/>
      <c r="FQM5" s="148"/>
      <c r="FQN5" s="148"/>
      <c r="FQO5" s="148"/>
      <c r="FQP5" s="148"/>
      <c r="FQQ5" s="148"/>
      <c r="FQR5" s="148"/>
      <c r="FQS5" s="148"/>
      <c r="FQT5" s="148"/>
      <c r="FQU5" s="148"/>
      <c r="FQV5" s="148"/>
      <c r="FQW5" s="148"/>
      <c r="FQX5" s="148"/>
      <c r="FQY5" s="148"/>
      <c r="FQZ5" s="148"/>
      <c r="FRA5" s="148"/>
      <c r="FRB5" s="148"/>
      <c r="FRC5" s="148"/>
      <c r="FRD5" s="148"/>
      <c r="FRE5" s="148"/>
      <c r="FRF5" s="148"/>
      <c r="FRG5" s="148"/>
      <c r="FRH5" s="148"/>
      <c r="FRI5" s="148"/>
      <c r="FRJ5" s="148"/>
      <c r="FRK5" s="148"/>
      <c r="FRL5" s="148"/>
      <c r="FRM5" s="148"/>
      <c r="FRN5" s="148"/>
      <c r="FRO5" s="148"/>
      <c r="FRP5" s="148"/>
      <c r="FRQ5" s="148"/>
      <c r="FRR5" s="148"/>
      <c r="FRS5" s="148"/>
      <c r="FRT5" s="148"/>
      <c r="FRU5" s="148"/>
      <c r="FRV5" s="148"/>
      <c r="FRW5" s="148"/>
      <c r="FRX5" s="148"/>
      <c r="FRY5" s="148"/>
      <c r="FRZ5" s="148"/>
      <c r="FSA5" s="148"/>
      <c r="FSB5" s="148"/>
      <c r="FSC5" s="148"/>
      <c r="FSD5" s="148"/>
      <c r="FSE5" s="148"/>
      <c r="FSF5" s="148"/>
      <c r="FSG5" s="148"/>
      <c r="FSH5" s="148"/>
      <c r="FSI5" s="148"/>
      <c r="FSJ5" s="148"/>
      <c r="FSK5" s="148"/>
      <c r="FSL5" s="148"/>
      <c r="FSM5" s="148"/>
      <c r="FSN5" s="148"/>
      <c r="FSO5" s="148"/>
      <c r="FSP5" s="148"/>
      <c r="FSQ5" s="148"/>
      <c r="FSR5" s="148"/>
      <c r="FSS5" s="148"/>
      <c r="FST5" s="148"/>
      <c r="FSU5" s="148"/>
      <c r="FSV5" s="148"/>
      <c r="FSW5" s="148"/>
      <c r="FSX5" s="148"/>
      <c r="FSY5" s="148"/>
      <c r="FSZ5" s="148"/>
      <c r="FTA5" s="148"/>
      <c r="FTB5" s="148"/>
      <c r="FTC5" s="148"/>
      <c r="FTD5" s="148"/>
      <c r="FTE5" s="148"/>
      <c r="FTF5" s="148"/>
      <c r="FTG5" s="148"/>
      <c r="FTH5" s="148"/>
      <c r="FTI5" s="148"/>
      <c r="FTJ5" s="148"/>
      <c r="FTK5" s="148"/>
      <c r="FTL5" s="148"/>
      <c r="FTM5" s="148"/>
      <c r="FTN5" s="148"/>
      <c r="FTO5" s="148"/>
      <c r="FTP5" s="148"/>
      <c r="FTQ5" s="148"/>
      <c r="FTR5" s="148"/>
      <c r="FTS5" s="148"/>
      <c r="FTT5" s="148"/>
      <c r="FTU5" s="148"/>
      <c r="FTV5" s="148"/>
      <c r="FTW5" s="148"/>
      <c r="FTX5" s="148"/>
      <c r="FTY5" s="148"/>
      <c r="FTZ5" s="148"/>
      <c r="FUA5" s="148"/>
      <c r="FUB5" s="148"/>
      <c r="FUC5" s="148"/>
      <c r="FUD5" s="148"/>
      <c r="FUE5" s="148"/>
      <c r="FUF5" s="148"/>
      <c r="FUG5" s="148"/>
      <c r="FUH5" s="148"/>
      <c r="FUI5" s="148"/>
      <c r="FUJ5" s="148"/>
      <c r="FUK5" s="148"/>
      <c r="FUL5" s="148"/>
      <c r="FUM5" s="148"/>
      <c r="FUN5" s="148"/>
      <c r="FUO5" s="148"/>
      <c r="FUP5" s="148"/>
      <c r="FUQ5" s="148"/>
      <c r="FUR5" s="148"/>
      <c r="FUS5" s="148"/>
      <c r="FUT5" s="148"/>
      <c r="FUU5" s="148"/>
      <c r="FUV5" s="148"/>
      <c r="FUW5" s="148"/>
      <c r="FUX5" s="148"/>
      <c r="FUY5" s="148"/>
      <c r="FUZ5" s="148"/>
      <c r="FVA5" s="148"/>
      <c r="FVB5" s="148"/>
      <c r="FVC5" s="148"/>
      <c r="FVD5" s="148"/>
      <c r="FVE5" s="148"/>
      <c r="FVF5" s="148"/>
      <c r="FVG5" s="148"/>
      <c r="FVH5" s="148"/>
      <c r="FVI5" s="148"/>
      <c r="FVJ5" s="148"/>
      <c r="FVK5" s="148"/>
      <c r="FVL5" s="148"/>
      <c r="FVM5" s="148"/>
      <c r="FVN5" s="148"/>
      <c r="FVO5" s="148"/>
      <c r="FVP5" s="148"/>
      <c r="FVQ5" s="148"/>
      <c r="FVR5" s="148"/>
      <c r="FVS5" s="148"/>
      <c r="FVT5" s="148"/>
      <c r="FVU5" s="148"/>
      <c r="FVV5" s="148"/>
      <c r="FVW5" s="148"/>
      <c r="FVX5" s="148"/>
      <c r="FVY5" s="148"/>
      <c r="FVZ5" s="148"/>
      <c r="FWA5" s="148"/>
      <c r="FWB5" s="148"/>
      <c r="FWC5" s="148"/>
      <c r="FWD5" s="148"/>
      <c r="FWE5" s="148"/>
      <c r="FWF5" s="148"/>
      <c r="FWG5" s="148"/>
      <c r="FWH5" s="148"/>
      <c r="FWI5" s="148"/>
      <c r="FWJ5" s="148"/>
      <c r="FWK5" s="148"/>
      <c r="FWL5" s="148"/>
      <c r="FWM5" s="148"/>
      <c r="FWN5" s="148"/>
      <c r="FWO5" s="148"/>
      <c r="FWP5" s="148"/>
      <c r="FWQ5" s="148"/>
      <c r="FWR5" s="148"/>
      <c r="FWS5" s="148"/>
      <c r="FWT5" s="148"/>
      <c r="FWU5" s="148"/>
      <c r="FWV5" s="148"/>
      <c r="FWW5" s="148"/>
      <c r="FWX5" s="148"/>
      <c r="FWY5" s="148"/>
      <c r="FWZ5" s="148"/>
      <c r="FXA5" s="148"/>
      <c r="FXB5" s="148"/>
      <c r="FXC5" s="148"/>
      <c r="FXD5" s="148"/>
      <c r="FXE5" s="148"/>
      <c r="FXF5" s="148"/>
      <c r="FXG5" s="148"/>
      <c r="FXH5" s="148"/>
      <c r="FXI5" s="148"/>
      <c r="FXJ5" s="148"/>
      <c r="FXK5" s="148"/>
      <c r="FXL5" s="148"/>
      <c r="FXM5" s="148"/>
      <c r="FXN5" s="148"/>
      <c r="FXO5" s="148"/>
      <c r="FXP5" s="148"/>
      <c r="FXQ5" s="148"/>
      <c r="FXR5" s="148"/>
      <c r="FXS5" s="148"/>
      <c r="FXT5" s="148"/>
      <c r="FXU5" s="148"/>
      <c r="FXV5" s="148"/>
      <c r="FXW5" s="148"/>
      <c r="FXX5" s="148"/>
      <c r="FXY5" s="148"/>
      <c r="FXZ5" s="148"/>
      <c r="FYA5" s="148"/>
      <c r="FYB5" s="148"/>
      <c r="FYC5" s="148"/>
      <c r="FYD5" s="148"/>
      <c r="FYE5" s="148"/>
      <c r="FYF5" s="148"/>
      <c r="FYG5" s="148"/>
      <c r="FYH5" s="148"/>
      <c r="FYI5" s="148"/>
      <c r="FYJ5" s="148"/>
      <c r="FYK5" s="148"/>
      <c r="FYL5" s="148"/>
      <c r="FYM5" s="148"/>
      <c r="FYN5" s="148"/>
      <c r="FYO5" s="148"/>
      <c r="FYP5" s="148"/>
      <c r="FYQ5" s="148"/>
      <c r="FYR5" s="148"/>
      <c r="FYS5" s="148"/>
      <c r="FYT5" s="148"/>
      <c r="FYU5" s="148"/>
      <c r="FYV5" s="148"/>
      <c r="FYW5" s="148"/>
      <c r="FYX5" s="148"/>
      <c r="FYY5" s="148"/>
      <c r="FYZ5" s="148"/>
      <c r="FZA5" s="148"/>
      <c r="FZB5" s="148"/>
      <c r="FZC5" s="148"/>
      <c r="FZD5" s="148"/>
      <c r="FZE5" s="148"/>
      <c r="FZF5" s="148"/>
      <c r="FZG5" s="148"/>
      <c r="FZH5" s="148"/>
      <c r="FZI5" s="148"/>
      <c r="FZJ5" s="148"/>
      <c r="FZK5" s="148"/>
      <c r="FZL5" s="148"/>
      <c r="FZM5" s="148"/>
      <c r="FZN5" s="148"/>
      <c r="FZO5" s="148"/>
      <c r="FZP5" s="148"/>
      <c r="FZQ5" s="148"/>
      <c r="FZR5" s="148"/>
      <c r="FZS5" s="148"/>
      <c r="FZT5" s="148"/>
      <c r="FZU5" s="148"/>
      <c r="FZV5" s="148"/>
      <c r="FZW5" s="148"/>
      <c r="FZX5" s="148"/>
      <c r="FZY5" s="148"/>
      <c r="FZZ5" s="148"/>
      <c r="GAA5" s="148"/>
      <c r="GAB5" s="148"/>
      <c r="GAC5" s="148"/>
      <c r="GAD5" s="148"/>
      <c r="GAE5" s="148"/>
      <c r="GAF5" s="148"/>
      <c r="GAG5" s="148"/>
      <c r="GAH5" s="148"/>
      <c r="GAI5" s="148"/>
      <c r="GAJ5" s="148"/>
      <c r="GAK5" s="148"/>
      <c r="GAL5" s="148"/>
      <c r="GAM5" s="148"/>
      <c r="GAN5" s="148"/>
      <c r="GAO5" s="148"/>
      <c r="GAP5" s="148"/>
      <c r="GAQ5" s="148"/>
      <c r="GAR5" s="148"/>
      <c r="GAS5" s="148"/>
      <c r="GAT5" s="148"/>
      <c r="GAU5" s="148"/>
      <c r="GAV5" s="148"/>
      <c r="GAW5" s="148"/>
      <c r="GAX5" s="148"/>
      <c r="GAY5" s="148"/>
      <c r="GAZ5" s="148"/>
      <c r="GBA5" s="148"/>
      <c r="GBB5" s="148"/>
      <c r="GBC5" s="148"/>
      <c r="GBD5" s="148"/>
      <c r="GBE5" s="148"/>
      <c r="GBF5" s="148"/>
      <c r="GBG5" s="148"/>
      <c r="GBH5" s="148"/>
      <c r="GBI5" s="148"/>
      <c r="GBJ5" s="148"/>
      <c r="GBK5" s="148"/>
      <c r="GBL5" s="148"/>
      <c r="GBM5" s="148"/>
      <c r="GBN5" s="148"/>
      <c r="GBO5" s="148"/>
      <c r="GBP5" s="148"/>
      <c r="GBQ5" s="148"/>
      <c r="GBR5" s="148"/>
      <c r="GBS5" s="148"/>
      <c r="GBT5" s="148"/>
      <c r="GBU5" s="148"/>
      <c r="GBV5" s="148"/>
      <c r="GBW5" s="148"/>
      <c r="GBX5" s="148"/>
      <c r="GBY5" s="148"/>
      <c r="GBZ5" s="148"/>
      <c r="GCA5" s="148"/>
      <c r="GCB5" s="148"/>
      <c r="GCC5" s="148"/>
      <c r="GCD5" s="148"/>
      <c r="GCE5" s="148"/>
      <c r="GCF5" s="148"/>
      <c r="GCG5" s="148"/>
      <c r="GCH5" s="148"/>
      <c r="GCI5" s="148"/>
      <c r="GCJ5" s="148"/>
      <c r="GCK5" s="148"/>
      <c r="GCL5" s="148"/>
      <c r="GCM5" s="148"/>
      <c r="GCN5" s="148"/>
      <c r="GCO5" s="148"/>
      <c r="GCP5" s="148"/>
      <c r="GCQ5" s="148"/>
      <c r="GCR5" s="148"/>
      <c r="GCS5" s="148"/>
      <c r="GCT5" s="148"/>
      <c r="GCU5" s="148"/>
      <c r="GCV5" s="148"/>
      <c r="GCW5" s="148"/>
      <c r="GCX5" s="148"/>
      <c r="GCY5" s="148"/>
      <c r="GCZ5" s="148"/>
      <c r="GDA5" s="148"/>
      <c r="GDB5" s="148"/>
      <c r="GDC5" s="148"/>
      <c r="GDD5" s="148"/>
      <c r="GDE5" s="148"/>
      <c r="GDF5" s="148"/>
      <c r="GDG5" s="148"/>
      <c r="GDH5" s="148"/>
      <c r="GDI5" s="148"/>
      <c r="GDJ5" s="148"/>
      <c r="GDK5" s="148"/>
      <c r="GDL5" s="148"/>
      <c r="GDM5" s="148"/>
      <c r="GDN5" s="148"/>
      <c r="GDO5" s="148"/>
      <c r="GDP5" s="148"/>
      <c r="GDQ5" s="148"/>
      <c r="GDR5" s="148"/>
      <c r="GDS5" s="148"/>
      <c r="GDT5" s="148"/>
      <c r="GDU5" s="148"/>
      <c r="GDV5" s="148"/>
      <c r="GDW5" s="148"/>
      <c r="GDX5" s="148"/>
      <c r="GDY5" s="148"/>
      <c r="GDZ5" s="148"/>
      <c r="GEA5" s="148"/>
      <c r="GEB5" s="148"/>
      <c r="GEC5" s="148"/>
      <c r="GED5" s="148"/>
      <c r="GEE5" s="148"/>
      <c r="GEF5" s="148"/>
      <c r="GEG5" s="148"/>
      <c r="GEH5" s="148"/>
      <c r="GEI5" s="148"/>
      <c r="GEJ5" s="148"/>
      <c r="GEK5" s="148"/>
      <c r="GEL5" s="148"/>
      <c r="GEM5" s="148"/>
      <c r="GEN5" s="148"/>
      <c r="GEO5" s="148"/>
      <c r="GEP5" s="148"/>
      <c r="GEQ5" s="148"/>
      <c r="GER5" s="148"/>
      <c r="GES5" s="148"/>
      <c r="GET5" s="148"/>
      <c r="GEU5" s="148"/>
      <c r="GEV5" s="148"/>
      <c r="GEW5" s="148"/>
      <c r="GEX5" s="148"/>
      <c r="GEY5" s="148"/>
      <c r="GEZ5" s="148"/>
      <c r="GFA5" s="148"/>
      <c r="GFB5" s="148"/>
      <c r="GFC5" s="148"/>
      <c r="GFD5" s="148"/>
      <c r="GFE5" s="148"/>
      <c r="GFF5" s="148"/>
      <c r="GFG5" s="148"/>
      <c r="GFH5" s="148"/>
      <c r="GFI5" s="148"/>
      <c r="GFJ5" s="148"/>
      <c r="GFK5" s="148"/>
      <c r="GFL5" s="148"/>
      <c r="GFM5" s="148"/>
      <c r="GFN5" s="148"/>
      <c r="GFO5" s="148"/>
      <c r="GFP5" s="148"/>
      <c r="GFQ5" s="148"/>
      <c r="GFR5" s="148"/>
      <c r="GFS5" s="148"/>
      <c r="GFT5" s="148"/>
      <c r="GFU5" s="148"/>
      <c r="GFV5" s="148"/>
      <c r="GFW5" s="148"/>
      <c r="GFX5" s="148"/>
      <c r="GFY5" s="148"/>
      <c r="GFZ5" s="148"/>
      <c r="GGA5" s="148"/>
      <c r="GGB5" s="148"/>
      <c r="GGC5" s="148"/>
      <c r="GGD5" s="148"/>
      <c r="GGE5" s="148"/>
      <c r="GGF5" s="148"/>
      <c r="GGG5" s="148"/>
      <c r="GGH5" s="148"/>
      <c r="GGI5" s="148"/>
      <c r="GGJ5" s="148"/>
      <c r="GGK5" s="148"/>
      <c r="GGL5" s="148"/>
      <c r="GGM5" s="148"/>
      <c r="GGN5" s="148"/>
      <c r="GGO5" s="148"/>
      <c r="GGP5" s="148"/>
      <c r="GGQ5" s="148"/>
      <c r="GGR5" s="148"/>
      <c r="GGS5" s="148"/>
      <c r="GGT5" s="148"/>
      <c r="GGU5" s="148"/>
      <c r="GGV5" s="148"/>
      <c r="GGW5" s="148"/>
      <c r="GGX5" s="148"/>
      <c r="GGY5" s="148"/>
      <c r="GGZ5" s="148"/>
      <c r="GHA5" s="148"/>
      <c r="GHB5" s="148"/>
      <c r="GHC5" s="148"/>
      <c r="GHD5" s="148"/>
      <c r="GHE5" s="148"/>
      <c r="GHF5" s="148"/>
      <c r="GHG5" s="148"/>
      <c r="GHH5" s="148"/>
      <c r="GHI5" s="148"/>
      <c r="GHJ5" s="148"/>
      <c r="GHK5" s="148"/>
      <c r="GHL5" s="148"/>
      <c r="GHM5" s="148"/>
      <c r="GHN5" s="148"/>
      <c r="GHO5" s="148"/>
      <c r="GHP5" s="148"/>
      <c r="GHQ5" s="148"/>
      <c r="GHR5" s="148"/>
      <c r="GHS5" s="148"/>
      <c r="GHT5" s="148"/>
      <c r="GHU5" s="148"/>
      <c r="GHV5" s="148"/>
      <c r="GHW5" s="148"/>
      <c r="GHX5" s="148"/>
      <c r="GHY5" s="148"/>
      <c r="GHZ5" s="148"/>
      <c r="GIA5" s="148"/>
      <c r="GIB5" s="148"/>
      <c r="GIC5" s="148"/>
      <c r="GID5" s="148"/>
      <c r="GIE5" s="148"/>
      <c r="GIF5" s="148"/>
      <c r="GIG5" s="148"/>
      <c r="GIH5" s="148"/>
      <c r="GII5" s="148"/>
      <c r="GIJ5" s="148"/>
      <c r="GIK5" s="148"/>
      <c r="GIL5" s="148"/>
      <c r="GIM5" s="148"/>
      <c r="GIN5" s="148"/>
      <c r="GIO5" s="148"/>
      <c r="GIP5" s="148"/>
      <c r="GIQ5" s="148"/>
      <c r="GIR5" s="148"/>
      <c r="GIS5" s="148"/>
      <c r="GIT5" s="148"/>
      <c r="GIU5" s="148"/>
      <c r="GIV5" s="148"/>
      <c r="GIW5" s="148"/>
      <c r="GIX5" s="148"/>
      <c r="GIY5" s="148"/>
      <c r="GIZ5" s="148"/>
      <c r="GJA5" s="148"/>
      <c r="GJB5" s="148"/>
      <c r="GJC5" s="148"/>
      <c r="GJD5" s="148"/>
      <c r="GJE5" s="148"/>
      <c r="GJF5" s="148"/>
      <c r="GJG5" s="148"/>
      <c r="GJH5" s="148"/>
      <c r="GJI5" s="148"/>
      <c r="GJJ5" s="148"/>
      <c r="GJK5" s="148"/>
      <c r="GJL5" s="148"/>
      <c r="GJM5" s="148"/>
      <c r="GJN5" s="148"/>
      <c r="GJO5" s="148"/>
      <c r="GJP5" s="148"/>
      <c r="GJQ5" s="148"/>
      <c r="GJR5" s="148"/>
      <c r="GJS5" s="148"/>
      <c r="GJT5" s="148"/>
      <c r="GJU5" s="148"/>
      <c r="GJV5" s="148"/>
      <c r="GJW5" s="148"/>
      <c r="GJX5" s="148"/>
      <c r="GJY5" s="148"/>
      <c r="GJZ5" s="148"/>
      <c r="GKA5" s="148"/>
      <c r="GKB5" s="148"/>
      <c r="GKC5" s="148"/>
      <c r="GKD5" s="148"/>
      <c r="GKE5" s="148"/>
      <c r="GKF5" s="148"/>
      <c r="GKG5" s="148"/>
      <c r="GKH5" s="148"/>
      <c r="GKI5" s="148"/>
      <c r="GKJ5" s="148"/>
      <c r="GKK5" s="148"/>
      <c r="GKL5" s="148"/>
      <c r="GKM5" s="148"/>
      <c r="GKN5" s="148"/>
      <c r="GKO5" s="148"/>
      <c r="GKP5" s="148"/>
      <c r="GKQ5" s="148"/>
      <c r="GKR5" s="148"/>
      <c r="GKS5" s="148"/>
      <c r="GKT5" s="148"/>
      <c r="GKU5" s="148"/>
      <c r="GKV5" s="148"/>
      <c r="GKW5" s="148"/>
      <c r="GKX5" s="148"/>
      <c r="GKY5" s="148"/>
      <c r="GKZ5" s="148"/>
      <c r="GLA5" s="148"/>
      <c r="GLB5" s="148"/>
      <c r="GLC5" s="148"/>
      <c r="GLD5" s="148"/>
      <c r="GLE5" s="148"/>
      <c r="GLF5" s="148"/>
      <c r="GLG5" s="148"/>
      <c r="GLH5" s="148"/>
      <c r="GLI5" s="148"/>
      <c r="GLJ5" s="148"/>
      <c r="GLK5" s="148"/>
      <c r="GLL5" s="148"/>
      <c r="GLM5" s="148"/>
      <c r="GLN5" s="148"/>
      <c r="GLO5" s="148"/>
      <c r="GLP5" s="148"/>
      <c r="GLQ5" s="148"/>
      <c r="GLR5" s="148"/>
      <c r="GLS5" s="148"/>
      <c r="GLT5" s="148"/>
      <c r="GLU5" s="148"/>
      <c r="GLV5" s="148"/>
      <c r="GLW5" s="148"/>
      <c r="GLX5" s="148"/>
      <c r="GLY5" s="148"/>
      <c r="GLZ5" s="148"/>
      <c r="GMA5" s="148"/>
      <c r="GMB5" s="148"/>
      <c r="GMC5" s="148"/>
      <c r="GMD5" s="148"/>
      <c r="GME5" s="148"/>
      <c r="GMF5" s="148"/>
      <c r="GMG5" s="148"/>
      <c r="GMH5" s="148"/>
      <c r="GMI5" s="148"/>
      <c r="GMJ5" s="148"/>
      <c r="GMK5" s="148"/>
      <c r="GML5" s="148"/>
      <c r="GMM5" s="148"/>
      <c r="GMN5" s="148"/>
      <c r="GMO5" s="148"/>
      <c r="GMP5" s="148"/>
      <c r="GMQ5" s="148"/>
      <c r="GMR5" s="148"/>
      <c r="GMS5" s="148"/>
      <c r="GMT5" s="148"/>
      <c r="GMU5" s="148"/>
      <c r="GMV5" s="148"/>
      <c r="GMW5" s="148"/>
      <c r="GMX5" s="148"/>
      <c r="GMY5" s="148"/>
      <c r="GMZ5" s="148"/>
      <c r="GNA5" s="148"/>
      <c r="GNB5" s="148"/>
      <c r="GNC5" s="148"/>
      <c r="GND5" s="148"/>
      <c r="GNE5" s="148"/>
      <c r="GNF5" s="148"/>
      <c r="GNG5" s="148"/>
      <c r="GNH5" s="148"/>
      <c r="GNI5" s="148"/>
      <c r="GNJ5" s="148"/>
      <c r="GNK5" s="148"/>
      <c r="GNL5" s="148"/>
      <c r="GNM5" s="148"/>
      <c r="GNN5" s="148"/>
      <c r="GNO5" s="148"/>
      <c r="GNP5" s="148"/>
      <c r="GNQ5" s="148"/>
      <c r="GNR5" s="148"/>
      <c r="GNS5" s="148"/>
      <c r="GNT5" s="148"/>
      <c r="GNU5" s="148"/>
      <c r="GNV5" s="148"/>
      <c r="GNW5" s="148"/>
      <c r="GNX5" s="148"/>
      <c r="GNY5" s="148"/>
      <c r="GNZ5" s="148"/>
      <c r="GOA5" s="148"/>
      <c r="GOB5" s="148"/>
      <c r="GOC5" s="148"/>
      <c r="GOD5" s="148"/>
      <c r="GOE5" s="148"/>
      <c r="GOF5" s="148"/>
      <c r="GOG5" s="148"/>
      <c r="GOH5" s="148"/>
      <c r="GOI5" s="148"/>
      <c r="GOJ5" s="148"/>
      <c r="GOK5" s="148"/>
      <c r="GOL5" s="148"/>
      <c r="GOM5" s="148"/>
      <c r="GON5" s="148"/>
      <c r="GOO5" s="148"/>
      <c r="GOP5" s="148"/>
      <c r="GOQ5" s="148"/>
      <c r="GOR5" s="148"/>
      <c r="GOS5" s="148"/>
      <c r="GOT5" s="148"/>
      <c r="GOU5" s="148"/>
      <c r="GOV5" s="148"/>
      <c r="GOW5" s="148"/>
      <c r="GOX5" s="148"/>
      <c r="GOY5" s="148"/>
      <c r="GOZ5" s="148"/>
      <c r="GPA5" s="148"/>
      <c r="GPB5" s="148"/>
      <c r="GPC5" s="148"/>
      <c r="GPD5" s="148"/>
      <c r="GPE5" s="148"/>
      <c r="GPF5" s="148"/>
      <c r="GPG5" s="148"/>
      <c r="GPH5" s="148"/>
      <c r="GPI5" s="148"/>
      <c r="GPJ5" s="148"/>
      <c r="GPK5" s="148"/>
      <c r="GPL5" s="148"/>
      <c r="GPM5" s="148"/>
      <c r="GPN5" s="148"/>
      <c r="GPO5" s="148"/>
      <c r="GPP5" s="148"/>
      <c r="GPQ5" s="148"/>
      <c r="GPR5" s="148"/>
      <c r="GPS5" s="148"/>
      <c r="GPT5" s="148"/>
      <c r="GPU5" s="148"/>
      <c r="GPV5" s="148"/>
      <c r="GPW5" s="148"/>
      <c r="GPX5" s="148"/>
      <c r="GPY5" s="148"/>
      <c r="GPZ5" s="148"/>
      <c r="GQA5" s="148"/>
      <c r="GQB5" s="148"/>
      <c r="GQC5" s="148"/>
      <c r="GQD5" s="148"/>
      <c r="GQE5" s="148"/>
      <c r="GQF5" s="148"/>
      <c r="GQG5" s="148"/>
      <c r="GQH5" s="148"/>
      <c r="GQI5" s="148"/>
      <c r="GQJ5" s="148"/>
      <c r="GQK5" s="148"/>
      <c r="GQL5" s="148"/>
      <c r="GQM5" s="148"/>
      <c r="GQN5" s="148"/>
      <c r="GQO5" s="148"/>
      <c r="GQP5" s="148"/>
      <c r="GQQ5" s="148"/>
      <c r="GQR5" s="148"/>
      <c r="GQS5" s="148"/>
      <c r="GQT5" s="148"/>
      <c r="GQU5" s="148"/>
      <c r="GQV5" s="148"/>
      <c r="GQW5" s="148"/>
      <c r="GQX5" s="148"/>
      <c r="GQY5" s="148"/>
      <c r="GQZ5" s="148"/>
      <c r="GRA5" s="148"/>
      <c r="GRB5" s="148"/>
      <c r="GRC5" s="148"/>
      <c r="GRD5" s="148"/>
      <c r="GRE5" s="148"/>
      <c r="GRF5" s="148"/>
      <c r="GRG5" s="148"/>
      <c r="GRH5" s="148"/>
      <c r="GRI5" s="148"/>
      <c r="GRJ5" s="148"/>
      <c r="GRK5" s="148"/>
      <c r="GRL5" s="148"/>
      <c r="GRM5" s="148"/>
      <c r="GRN5" s="148"/>
      <c r="GRO5" s="148"/>
      <c r="GRP5" s="148"/>
      <c r="GRQ5" s="148"/>
      <c r="GRR5" s="148"/>
      <c r="GRS5" s="148"/>
      <c r="GRT5" s="148"/>
      <c r="GRU5" s="148"/>
      <c r="GRV5" s="148"/>
      <c r="GRW5" s="148"/>
      <c r="GRX5" s="148"/>
      <c r="GRY5" s="148"/>
      <c r="GRZ5" s="148"/>
      <c r="GSA5" s="148"/>
      <c r="GSB5" s="148"/>
      <c r="GSC5" s="148"/>
      <c r="GSD5" s="148"/>
      <c r="GSE5" s="148"/>
      <c r="GSF5" s="148"/>
      <c r="GSG5" s="148"/>
      <c r="GSH5" s="148"/>
      <c r="GSI5" s="148"/>
      <c r="GSJ5" s="148"/>
      <c r="GSK5" s="148"/>
      <c r="GSL5" s="148"/>
      <c r="GSM5" s="148"/>
      <c r="GSN5" s="148"/>
      <c r="GSO5" s="148"/>
      <c r="GSP5" s="148"/>
      <c r="GSQ5" s="148"/>
      <c r="GSR5" s="148"/>
      <c r="GSS5" s="148"/>
      <c r="GST5" s="148"/>
      <c r="GSU5" s="148"/>
      <c r="GSV5" s="148"/>
      <c r="GSW5" s="148"/>
      <c r="GSX5" s="148"/>
      <c r="GSY5" s="148"/>
      <c r="GSZ5" s="148"/>
      <c r="GTA5" s="148"/>
      <c r="GTB5" s="148"/>
      <c r="GTC5" s="148"/>
      <c r="GTD5" s="148"/>
      <c r="GTE5" s="148"/>
      <c r="GTF5" s="148"/>
      <c r="GTG5" s="148"/>
      <c r="GTH5" s="148"/>
      <c r="GTI5" s="148"/>
      <c r="GTJ5" s="148"/>
      <c r="GTK5" s="148"/>
      <c r="GTL5" s="148"/>
      <c r="GTM5" s="148"/>
      <c r="GTN5" s="148"/>
      <c r="GTO5" s="148"/>
      <c r="GTP5" s="148"/>
      <c r="GTQ5" s="148"/>
      <c r="GTR5" s="148"/>
      <c r="GTS5" s="148"/>
      <c r="GTT5" s="148"/>
      <c r="GTU5" s="148"/>
      <c r="GTV5" s="148"/>
      <c r="GTW5" s="148"/>
      <c r="GTX5" s="148"/>
      <c r="GTY5" s="148"/>
      <c r="GTZ5" s="148"/>
      <c r="GUA5" s="148"/>
      <c r="GUB5" s="148"/>
      <c r="GUC5" s="148"/>
      <c r="GUD5" s="148"/>
      <c r="GUE5" s="148"/>
      <c r="GUF5" s="148"/>
      <c r="GUG5" s="148"/>
      <c r="GUH5" s="148"/>
      <c r="GUI5" s="148"/>
      <c r="GUJ5" s="148"/>
      <c r="GUK5" s="148"/>
      <c r="GUL5" s="148"/>
      <c r="GUM5" s="148"/>
      <c r="GUN5" s="148"/>
      <c r="GUO5" s="148"/>
      <c r="GUP5" s="148"/>
      <c r="GUQ5" s="148"/>
      <c r="GUR5" s="148"/>
      <c r="GUS5" s="148"/>
      <c r="GUT5" s="148"/>
      <c r="GUU5" s="148"/>
      <c r="GUV5" s="148"/>
      <c r="GUW5" s="148"/>
      <c r="GUX5" s="148"/>
      <c r="GUY5" s="148"/>
      <c r="GUZ5" s="148"/>
      <c r="GVA5" s="148"/>
      <c r="GVB5" s="148"/>
      <c r="GVC5" s="148"/>
      <c r="GVD5" s="148"/>
      <c r="GVE5" s="148"/>
      <c r="GVF5" s="148"/>
      <c r="GVG5" s="148"/>
      <c r="GVH5" s="148"/>
      <c r="GVI5" s="148"/>
      <c r="GVJ5" s="148"/>
      <c r="GVK5" s="148"/>
      <c r="GVL5" s="148"/>
      <c r="GVM5" s="148"/>
      <c r="GVN5" s="148"/>
      <c r="GVO5" s="148"/>
      <c r="GVP5" s="148"/>
      <c r="GVQ5" s="148"/>
      <c r="GVR5" s="148"/>
      <c r="GVS5" s="148"/>
      <c r="GVT5" s="148"/>
      <c r="GVU5" s="148"/>
      <c r="GVV5" s="148"/>
      <c r="GVW5" s="148"/>
      <c r="GVX5" s="148"/>
      <c r="GVY5" s="148"/>
      <c r="GVZ5" s="148"/>
      <c r="GWA5" s="148"/>
      <c r="GWB5" s="148"/>
      <c r="GWC5" s="148"/>
      <c r="GWD5" s="148"/>
      <c r="GWE5" s="148"/>
      <c r="GWF5" s="148"/>
      <c r="GWG5" s="148"/>
      <c r="GWH5" s="148"/>
      <c r="GWI5" s="148"/>
      <c r="GWJ5" s="148"/>
      <c r="GWK5" s="148"/>
      <c r="GWL5" s="148"/>
      <c r="GWM5" s="148"/>
      <c r="GWN5" s="148"/>
      <c r="GWO5" s="148"/>
      <c r="GWP5" s="148"/>
      <c r="GWQ5" s="148"/>
      <c r="GWR5" s="148"/>
      <c r="GWS5" s="148"/>
      <c r="GWT5" s="148"/>
      <c r="GWU5" s="148"/>
      <c r="GWV5" s="148"/>
      <c r="GWW5" s="148"/>
      <c r="GWX5" s="148"/>
      <c r="GWY5" s="148"/>
      <c r="GWZ5" s="148"/>
      <c r="GXA5" s="148"/>
      <c r="GXB5" s="148"/>
      <c r="GXC5" s="148"/>
      <c r="GXD5" s="148"/>
      <c r="GXE5" s="148"/>
      <c r="GXF5" s="148"/>
      <c r="GXG5" s="148"/>
      <c r="GXH5" s="148"/>
      <c r="GXI5" s="148"/>
      <c r="GXJ5" s="148"/>
      <c r="GXK5" s="148"/>
      <c r="GXL5" s="148"/>
      <c r="GXM5" s="148"/>
      <c r="GXN5" s="148"/>
      <c r="GXO5" s="148"/>
      <c r="GXP5" s="148"/>
      <c r="GXQ5" s="148"/>
      <c r="GXR5" s="148"/>
      <c r="GXS5" s="148"/>
      <c r="GXT5" s="148"/>
      <c r="GXU5" s="148"/>
      <c r="GXV5" s="148"/>
      <c r="GXW5" s="148"/>
      <c r="GXX5" s="148"/>
      <c r="GXY5" s="148"/>
      <c r="GXZ5" s="148"/>
      <c r="GYA5" s="148"/>
      <c r="GYB5" s="148"/>
      <c r="GYC5" s="148"/>
      <c r="GYD5" s="148"/>
      <c r="GYE5" s="148"/>
      <c r="GYF5" s="148"/>
      <c r="GYG5" s="148"/>
      <c r="GYH5" s="148"/>
      <c r="GYI5" s="148"/>
      <c r="GYJ5" s="148"/>
      <c r="GYK5" s="148"/>
      <c r="GYL5" s="148"/>
      <c r="GYM5" s="148"/>
      <c r="GYN5" s="148"/>
      <c r="GYO5" s="148"/>
      <c r="GYP5" s="148"/>
      <c r="GYQ5" s="148"/>
      <c r="GYR5" s="148"/>
      <c r="GYS5" s="148"/>
      <c r="GYT5" s="148"/>
      <c r="GYU5" s="148"/>
      <c r="GYV5" s="148"/>
      <c r="GYW5" s="148"/>
      <c r="GYX5" s="148"/>
      <c r="GYY5" s="148"/>
      <c r="GYZ5" s="148"/>
      <c r="GZA5" s="148"/>
      <c r="GZB5" s="148"/>
      <c r="GZC5" s="148"/>
      <c r="GZD5" s="148"/>
      <c r="GZE5" s="148"/>
      <c r="GZF5" s="148"/>
      <c r="GZG5" s="148"/>
      <c r="GZH5" s="148"/>
      <c r="GZI5" s="148"/>
      <c r="GZJ5" s="148"/>
      <c r="GZK5" s="148"/>
      <c r="GZL5" s="148"/>
      <c r="GZM5" s="148"/>
      <c r="GZN5" s="148"/>
      <c r="GZO5" s="148"/>
      <c r="GZP5" s="148"/>
      <c r="GZQ5" s="148"/>
      <c r="GZR5" s="148"/>
      <c r="GZS5" s="148"/>
      <c r="GZT5" s="148"/>
      <c r="GZU5" s="148"/>
      <c r="GZV5" s="148"/>
      <c r="GZW5" s="148"/>
      <c r="GZX5" s="148"/>
      <c r="GZY5" s="148"/>
      <c r="GZZ5" s="148"/>
      <c r="HAA5" s="148"/>
      <c r="HAB5" s="148"/>
      <c r="HAC5" s="148"/>
      <c r="HAD5" s="148"/>
      <c r="HAE5" s="148"/>
      <c r="HAF5" s="148"/>
      <c r="HAG5" s="148"/>
      <c r="HAH5" s="148"/>
      <c r="HAI5" s="148"/>
      <c r="HAJ5" s="148"/>
      <c r="HAK5" s="148"/>
      <c r="HAL5" s="148"/>
      <c r="HAM5" s="148"/>
      <c r="HAN5" s="148"/>
      <c r="HAO5" s="148"/>
      <c r="HAP5" s="148"/>
      <c r="HAQ5" s="148"/>
      <c r="HAR5" s="148"/>
      <c r="HAS5" s="148"/>
      <c r="HAT5" s="148"/>
      <c r="HAU5" s="148"/>
      <c r="HAV5" s="148"/>
      <c r="HAW5" s="148"/>
      <c r="HAX5" s="148"/>
      <c r="HAY5" s="148"/>
      <c r="HAZ5" s="148"/>
      <c r="HBA5" s="148"/>
      <c r="HBB5" s="148"/>
      <c r="HBC5" s="148"/>
      <c r="HBD5" s="148"/>
      <c r="HBE5" s="148"/>
      <c r="HBF5" s="148"/>
      <c r="HBG5" s="148"/>
      <c r="HBH5" s="148"/>
      <c r="HBI5" s="148"/>
      <c r="HBJ5" s="148"/>
      <c r="HBK5" s="148"/>
      <c r="HBL5" s="148"/>
      <c r="HBM5" s="148"/>
      <c r="HBN5" s="148"/>
      <c r="HBO5" s="148"/>
      <c r="HBP5" s="148"/>
      <c r="HBQ5" s="148"/>
      <c r="HBR5" s="148"/>
      <c r="HBS5" s="148"/>
      <c r="HBT5" s="148"/>
      <c r="HBU5" s="148"/>
      <c r="HBV5" s="148"/>
      <c r="HBW5" s="148"/>
      <c r="HBX5" s="148"/>
      <c r="HBY5" s="148"/>
      <c r="HBZ5" s="148"/>
      <c r="HCA5" s="148"/>
      <c r="HCB5" s="148"/>
      <c r="HCC5" s="148"/>
      <c r="HCD5" s="148"/>
      <c r="HCE5" s="148"/>
      <c r="HCF5" s="148"/>
      <c r="HCG5" s="148"/>
      <c r="HCH5" s="148"/>
      <c r="HCI5" s="148"/>
      <c r="HCJ5" s="148"/>
      <c r="HCK5" s="148"/>
      <c r="HCL5" s="148"/>
      <c r="HCM5" s="148"/>
      <c r="HCN5" s="148"/>
      <c r="HCO5" s="148"/>
      <c r="HCP5" s="148"/>
      <c r="HCQ5" s="148"/>
      <c r="HCR5" s="148"/>
      <c r="HCS5" s="148"/>
      <c r="HCT5" s="148"/>
      <c r="HCU5" s="148"/>
      <c r="HCV5" s="148"/>
      <c r="HCW5" s="148"/>
      <c r="HCX5" s="148"/>
      <c r="HCY5" s="148"/>
      <c r="HCZ5" s="148"/>
      <c r="HDA5" s="148"/>
      <c r="HDB5" s="148"/>
      <c r="HDC5" s="148"/>
      <c r="HDD5" s="148"/>
      <c r="HDE5" s="148"/>
      <c r="HDF5" s="148"/>
      <c r="HDG5" s="148"/>
      <c r="HDH5" s="148"/>
      <c r="HDI5" s="148"/>
      <c r="HDJ5" s="148"/>
      <c r="HDK5" s="148"/>
      <c r="HDL5" s="148"/>
      <c r="HDM5" s="148"/>
      <c r="HDN5" s="148"/>
      <c r="HDO5" s="148"/>
      <c r="HDP5" s="148"/>
      <c r="HDQ5" s="148"/>
      <c r="HDR5" s="148"/>
      <c r="HDS5" s="148"/>
      <c r="HDT5" s="148"/>
      <c r="HDU5" s="148"/>
      <c r="HDV5" s="148"/>
      <c r="HDW5" s="148"/>
      <c r="HDX5" s="148"/>
      <c r="HDY5" s="148"/>
      <c r="HDZ5" s="148"/>
      <c r="HEA5" s="148"/>
      <c r="HEB5" s="148"/>
      <c r="HEC5" s="148"/>
      <c r="HED5" s="148"/>
      <c r="HEE5" s="148"/>
      <c r="HEF5" s="148"/>
      <c r="HEG5" s="148"/>
      <c r="HEH5" s="148"/>
      <c r="HEI5" s="148"/>
      <c r="HEJ5" s="148"/>
      <c r="HEK5" s="148"/>
      <c r="HEL5" s="148"/>
      <c r="HEM5" s="148"/>
      <c r="HEN5" s="148"/>
      <c r="HEO5" s="148"/>
      <c r="HEP5" s="148"/>
      <c r="HEQ5" s="148"/>
      <c r="HER5" s="148"/>
      <c r="HES5" s="148"/>
      <c r="HET5" s="148"/>
      <c r="HEU5" s="148"/>
      <c r="HEV5" s="148"/>
      <c r="HEW5" s="148"/>
      <c r="HEX5" s="148"/>
      <c r="HEY5" s="148"/>
      <c r="HEZ5" s="148"/>
      <c r="HFA5" s="148"/>
      <c r="HFB5" s="148"/>
      <c r="HFC5" s="148"/>
      <c r="HFD5" s="148"/>
      <c r="HFE5" s="148"/>
      <c r="HFF5" s="148"/>
      <c r="HFG5" s="148"/>
      <c r="HFH5" s="148"/>
      <c r="HFI5" s="148"/>
      <c r="HFJ5" s="148"/>
      <c r="HFK5" s="148"/>
      <c r="HFL5" s="148"/>
      <c r="HFM5" s="148"/>
      <c r="HFN5" s="148"/>
      <c r="HFO5" s="148"/>
      <c r="HFP5" s="148"/>
      <c r="HFQ5" s="148"/>
      <c r="HFR5" s="148"/>
      <c r="HFS5" s="148"/>
      <c r="HFT5" s="148"/>
      <c r="HFU5" s="148"/>
      <c r="HFV5" s="148"/>
      <c r="HFW5" s="148"/>
      <c r="HFX5" s="148"/>
      <c r="HFY5" s="148"/>
      <c r="HFZ5" s="148"/>
      <c r="HGA5" s="148"/>
      <c r="HGB5" s="148"/>
      <c r="HGC5" s="148"/>
      <c r="HGD5" s="148"/>
      <c r="HGE5" s="148"/>
      <c r="HGF5" s="148"/>
      <c r="HGG5" s="148"/>
      <c r="HGH5" s="148"/>
      <c r="HGI5" s="148"/>
      <c r="HGJ5" s="148"/>
      <c r="HGK5" s="148"/>
      <c r="HGL5" s="148"/>
      <c r="HGM5" s="148"/>
      <c r="HGN5" s="148"/>
      <c r="HGO5" s="148"/>
      <c r="HGP5" s="148"/>
      <c r="HGQ5" s="148"/>
      <c r="HGR5" s="148"/>
      <c r="HGS5" s="148"/>
      <c r="HGT5" s="148"/>
      <c r="HGU5" s="148"/>
      <c r="HGV5" s="148"/>
      <c r="HGW5" s="148"/>
      <c r="HGX5" s="148"/>
      <c r="HGY5" s="148"/>
      <c r="HGZ5" s="148"/>
      <c r="HHA5" s="148"/>
      <c r="HHB5" s="148"/>
      <c r="HHC5" s="148"/>
      <c r="HHD5" s="148"/>
      <c r="HHE5" s="148"/>
      <c r="HHF5" s="148"/>
      <c r="HHG5" s="148"/>
      <c r="HHH5" s="148"/>
      <c r="HHI5" s="148"/>
      <c r="HHJ5" s="148"/>
      <c r="HHK5" s="148"/>
      <c r="HHL5" s="148"/>
      <c r="HHM5" s="148"/>
      <c r="HHN5" s="148"/>
      <c r="HHO5" s="148"/>
      <c r="HHP5" s="148"/>
      <c r="HHQ5" s="148"/>
      <c r="HHR5" s="148"/>
      <c r="HHS5" s="148"/>
      <c r="HHT5" s="148"/>
      <c r="HHU5" s="148"/>
      <c r="HHV5" s="148"/>
      <c r="HHW5" s="148"/>
      <c r="HHX5" s="148"/>
      <c r="HHY5" s="148"/>
      <c r="HHZ5" s="148"/>
      <c r="HIA5" s="148"/>
      <c r="HIB5" s="148"/>
      <c r="HIC5" s="148"/>
      <c r="HID5" s="148"/>
      <c r="HIE5" s="148"/>
      <c r="HIF5" s="148"/>
      <c r="HIG5" s="148"/>
      <c r="HIH5" s="148"/>
      <c r="HII5" s="148"/>
      <c r="HIJ5" s="148"/>
      <c r="HIK5" s="148"/>
      <c r="HIL5" s="148"/>
      <c r="HIM5" s="148"/>
      <c r="HIN5" s="148"/>
      <c r="HIO5" s="148"/>
      <c r="HIP5" s="148"/>
      <c r="HIQ5" s="148"/>
      <c r="HIR5" s="148"/>
      <c r="HIS5" s="148"/>
      <c r="HIT5" s="148"/>
      <c r="HIU5" s="148"/>
      <c r="HIV5" s="148"/>
      <c r="HIW5" s="148"/>
      <c r="HIX5" s="148"/>
      <c r="HIY5" s="148"/>
      <c r="HIZ5" s="148"/>
      <c r="HJA5" s="148"/>
      <c r="HJB5" s="148"/>
      <c r="HJC5" s="148"/>
      <c r="HJD5" s="148"/>
      <c r="HJE5" s="148"/>
      <c r="HJF5" s="148"/>
      <c r="HJG5" s="148"/>
      <c r="HJH5" s="148"/>
      <c r="HJI5" s="148"/>
      <c r="HJJ5" s="148"/>
      <c r="HJK5" s="148"/>
      <c r="HJL5" s="148"/>
      <c r="HJM5" s="148"/>
      <c r="HJN5" s="148"/>
      <c r="HJO5" s="148"/>
      <c r="HJP5" s="148"/>
      <c r="HJQ5" s="148"/>
      <c r="HJR5" s="148"/>
      <c r="HJS5" s="148"/>
      <c r="HJT5" s="148"/>
      <c r="HJU5" s="148"/>
      <c r="HJV5" s="148"/>
      <c r="HJW5" s="148"/>
      <c r="HJX5" s="148"/>
      <c r="HJY5" s="148"/>
      <c r="HJZ5" s="148"/>
      <c r="HKA5" s="148"/>
      <c r="HKB5" s="148"/>
      <c r="HKC5" s="148"/>
      <c r="HKD5" s="148"/>
      <c r="HKE5" s="148"/>
      <c r="HKF5" s="148"/>
      <c r="HKG5" s="148"/>
      <c r="HKH5" s="148"/>
      <c r="HKI5" s="148"/>
      <c r="HKJ5" s="148"/>
      <c r="HKK5" s="148"/>
      <c r="HKL5" s="148"/>
      <c r="HKM5" s="148"/>
      <c r="HKN5" s="148"/>
      <c r="HKO5" s="148"/>
      <c r="HKP5" s="148"/>
      <c r="HKQ5" s="148"/>
      <c r="HKR5" s="148"/>
      <c r="HKS5" s="148"/>
      <c r="HKT5" s="148"/>
      <c r="HKU5" s="148"/>
      <c r="HKV5" s="148"/>
      <c r="HKW5" s="148"/>
      <c r="HKX5" s="148"/>
      <c r="HKY5" s="148"/>
      <c r="HKZ5" s="148"/>
      <c r="HLA5" s="148"/>
      <c r="HLB5" s="148"/>
      <c r="HLC5" s="148"/>
      <c r="HLD5" s="148"/>
      <c r="HLE5" s="148"/>
      <c r="HLF5" s="148"/>
      <c r="HLG5" s="148"/>
      <c r="HLH5" s="148"/>
      <c r="HLI5" s="148"/>
      <c r="HLJ5" s="148"/>
      <c r="HLK5" s="148"/>
      <c r="HLL5" s="148"/>
      <c r="HLM5" s="148"/>
      <c r="HLN5" s="148"/>
      <c r="HLO5" s="148"/>
      <c r="HLP5" s="148"/>
      <c r="HLQ5" s="148"/>
      <c r="HLR5" s="148"/>
      <c r="HLS5" s="148"/>
      <c r="HLT5" s="148"/>
      <c r="HLU5" s="148"/>
      <c r="HLV5" s="148"/>
      <c r="HLW5" s="148"/>
      <c r="HLX5" s="148"/>
      <c r="HLY5" s="148"/>
      <c r="HLZ5" s="148"/>
      <c r="HMA5" s="148"/>
      <c r="HMB5" s="148"/>
      <c r="HMC5" s="148"/>
      <c r="HMD5" s="148"/>
      <c r="HME5" s="148"/>
      <c r="HMF5" s="148"/>
      <c r="HMG5" s="148"/>
      <c r="HMH5" s="148"/>
      <c r="HMI5" s="148"/>
      <c r="HMJ5" s="148"/>
      <c r="HMK5" s="148"/>
      <c r="HML5" s="148"/>
      <c r="HMM5" s="148"/>
      <c r="HMN5" s="148"/>
      <c r="HMO5" s="148"/>
      <c r="HMP5" s="148"/>
      <c r="HMQ5" s="148"/>
      <c r="HMR5" s="148"/>
      <c r="HMS5" s="148"/>
      <c r="HMT5" s="148"/>
      <c r="HMU5" s="148"/>
      <c r="HMV5" s="148"/>
      <c r="HMW5" s="148"/>
      <c r="HMX5" s="148"/>
      <c r="HMY5" s="148"/>
      <c r="HMZ5" s="148"/>
      <c r="HNA5" s="148"/>
      <c r="HNB5" s="148"/>
      <c r="HNC5" s="148"/>
      <c r="HND5" s="148"/>
      <c r="HNE5" s="148"/>
      <c r="HNF5" s="148"/>
      <c r="HNG5" s="148"/>
      <c r="HNH5" s="148"/>
      <c r="HNI5" s="148"/>
      <c r="HNJ5" s="148"/>
      <c r="HNK5" s="148"/>
      <c r="HNL5" s="148"/>
      <c r="HNM5" s="148"/>
      <c r="HNN5" s="148"/>
      <c r="HNO5" s="148"/>
      <c r="HNP5" s="148"/>
      <c r="HNQ5" s="148"/>
      <c r="HNR5" s="148"/>
      <c r="HNS5" s="148"/>
      <c r="HNT5" s="148"/>
      <c r="HNU5" s="148"/>
      <c r="HNV5" s="148"/>
      <c r="HNW5" s="148"/>
      <c r="HNX5" s="148"/>
      <c r="HNY5" s="148"/>
      <c r="HNZ5" s="148"/>
      <c r="HOA5" s="148"/>
      <c r="HOB5" s="148"/>
      <c r="HOC5" s="148"/>
      <c r="HOD5" s="148"/>
      <c r="HOE5" s="148"/>
      <c r="HOF5" s="148"/>
      <c r="HOG5" s="148"/>
      <c r="HOH5" s="148"/>
      <c r="HOI5" s="148"/>
      <c r="HOJ5" s="148"/>
      <c r="HOK5" s="148"/>
      <c r="HOL5" s="148"/>
      <c r="HOM5" s="148"/>
      <c r="HON5" s="148"/>
      <c r="HOO5" s="148"/>
      <c r="HOP5" s="148"/>
      <c r="HOQ5" s="148"/>
      <c r="HOR5" s="148"/>
      <c r="HOS5" s="148"/>
      <c r="HOT5" s="148"/>
      <c r="HOU5" s="148"/>
      <c r="HOV5" s="148"/>
      <c r="HOW5" s="148"/>
      <c r="HOX5" s="148"/>
      <c r="HOY5" s="148"/>
      <c r="HOZ5" s="148"/>
      <c r="HPA5" s="148"/>
      <c r="HPB5" s="148"/>
      <c r="HPC5" s="148"/>
      <c r="HPD5" s="148"/>
      <c r="HPE5" s="148"/>
      <c r="HPF5" s="148"/>
      <c r="HPG5" s="148"/>
      <c r="HPH5" s="148"/>
      <c r="HPI5" s="148"/>
      <c r="HPJ5" s="148"/>
      <c r="HPK5" s="148"/>
      <c r="HPL5" s="148"/>
      <c r="HPM5" s="148"/>
      <c r="HPN5" s="148"/>
      <c r="HPO5" s="148"/>
      <c r="HPP5" s="148"/>
      <c r="HPQ5" s="148"/>
      <c r="HPR5" s="148"/>
      <c r="HPS5" s="148"/>
      <c r="HPT5" s="148"/>
      <c r="HPU5" s="148"/>
      <c r="HPV5" s="148"/>
      <c r="HPW5" s="148"/>
      <c r="HPX5" s="148"/>
      <c r="HPY5" s="148"/>
      <c r="HPZ5" s="148"/>
      <c r="HQA5" s="148"/>
      <c r="HQB5" s="148"/>
      <c r="HQC5" s="148"/>
      <c r="HQD5" s="148"/>
      <c r="HQE5" s="148"/>
      <c r="HQF5" s="148"/>
      <c r="HQG5" s="148"/>
      <c r="HQH5" s="148"/>
      <c r="HQI5" s="148"/>
      <c r="HQJ5" s="148"/>
      <c r="HQK5" s="148"/>
      <c r="HQL5" s="148"/>
      <c r="HQM5" s="148"/>
      <c r="HQN5" s="148"/>
      <c r="HQO5" s="148"/>
      <c r="HQP5" s="148"/>
      <c r="HQQ5" s="148"/>
      <c r="HQR5" s="148"/>
      <c r="HQS5" s="148"/>
      <c r="HQT5" s="148"/>
      <c r="HQU5" s="148"/>
      <c r="HQV5" s="148"/>
      <c r="HQW5" s="148"/>
      <c r="HQX5" s="148"/>
      <c r="HQY5" s="148"/>
      <c r="HQZ5" s="148"/>
      <c r="HRA5" s="148"/>
      <c r="HRB5" s="148"/>
      <c r="HRC5" s="148"/>
      <c r="HRD5" s="148"/>
      <c r="HRE5" s="148"/>
      <c r="HRF5" s="148"/>
      <c r="HRG5" s="148"/>
      <c r="HRH5" s="148"/>
      <c r="HRI5" s="148"/>
      <c r="HRJ5" s="148"/>
      <c r="HRK5" s="148"/>
      <c r="HRL5" s="148"/>
      <c r="HRM5" s="148"/>
      <c r="HRN5" s="148"/>
      <c r="HRO5" s="148"/>
      <c r="HRP5" s="148"/>
      <c r="HRQ5" s="148"/>
      <c r="HRR5" s="148"/>
      <c r="HRS5" s="148"/>
      <c r="HRT5" s="148"/>
      <c r="HRU5" s="148"/>
      <c r="HRV5" s="148"/>
      <c r="HRW5" s="148"/>
      <c r="HRX5" s="148"/>
      <c r="HRY5" s="148"/>
      <c r="HRZ5" s="148"/>
      <c r="HSA5" s="148"/>
      <c r="HSB5" s="148"/>
      <c r="HSC5" s="148"/>
      <c r="HSD5" s="148"/>
      <c r="HSE5" s="148"/>
      <c r="HSF5" s="148"/>
      <c r="HSG5" s="148"/>
      <c r="HSH5" s="148"/>
      <c r="HSI5" s="148"/>
      <c r="HSJ5" s="148"/>
      <c r="HSK5" s="148"/>
      <c r="HSL5" s="148"/>
      <c r="HSM5" s="148"/>
      <c r="HSN5" s="148"/>
      <c r="HSO5" s="148"/>
      <c r="HSP5" s="148"/>
      <c r="HSQ5" s="148"/>
      <c r="HSR5" s="148"/>
      <c r="HSS5" s="148"/>
      <c r="HST5" s="148"/>
      <c r="HSU5" s="148"/>
      <c r="HSV5" s="148"/>
      <c r="HSW5" s="148"/>
      <c r="HSX5" s="148"/>
      <c r="HSY5" s="148"/>
      <c r="HSZ5" s="148"/>
      <c r="HTA5" s="148"/>
      <c r="HTB5" s="148"/>
      <c r="HTC5" s="148"/>
      <c r="HTD5" s="148"/>
      <c r="HTE5" s="148"/>
      <c r="HTF5" s="148"/>
      <c r="HTG5" s="148"/>
      <c r="HTH5" s="148"/>
      <c r="HTI5" s="148"/>
      <c r="HTJ5" s="148"/>
      <c r="HTK5" s="148"/>
      <c r="HTL5" s="148"/>
      <c r="HTM5" s="148"/>
      <c r="HTN5" s="148"/>
      <c r="HTO5" s="148"/>
      <c r="HTP5" s="148"/>
      <c r="HTQ5" s="148"/>
      <c r="HTR5" s="148"/>
      <c r="HTS5" s="148"/>
      <c r="HTT5" s="148"/>
      <c r="HTU5" s="148"/>
      <c r="HTV5" s="148"/>
      <c r="HTW5" s="148"/>
      <c r="HTX5" s="148"/>
      <c r="HTY5" s="148"/>
      <c r="HTZ5" s="148"/>
      <c r="HUA5" s="148"/>
      <c r="HUB5" s="148"/>
      <c r="HUC5" s="148"/>
      <c r="HUD5" s="148"/>
      <c r="HUE5" s="148"/>
      <c r="HUF5" s="148"/>
      <c r="HUG5" s="148"/>
      <c r="HUH5" s="148"/>
      <c r="HUI5" s="148"/>
      <c r="HUJ5" s="148"/>
      <c r="HUK5" s="148"/>
      <c r="HUL5" s="148"/>
      <c r="HUM5" s="148"/>
      <c r="HUN5" s="148"/>
      <c r="HUO5" s="148"/>
      <c r="HUP5" s="148"/>
      <c r="HUQ5" s="148"/>
      <c r="HUR5" s="148"/>
      <c r="HUS5" s="148"/>
      <c r="HUT5" s="148"/>
      <c r="HUU5" s="148"/>
      <c r="HUV5" s="148"/>
      <c r="HUW5" s="148"/>
      <c r="HUX5" s="148"/>
      <c r="HUY5" s="148"/>
      <c r="HUZ5" s="148"/>
      <c r="HVA5" s="148"/>
      <c r="HVB5" s="148"/>
      <c r="HVC5" s="148"/>
      <c r="HVD5" s="148"/>
      <c r="HVE5" s="148"/>
      <c r="HVF5" s="148"/>
      <c r="HVG5" s="148"/>
      <c r="HVH5" s="148"/>
      <c r="HVI5" s="148"/>
      <c r="HVJ5" s="148"/>
      <c r="HVK5" s="148"/>
      <c r="HVL5" s="148"/>
      <c r="HVM5" s="148"/>
      <c r="HVN5" s="148"/>
      <c r="HVO5" s="148"/>
      <c r="HVP5" s="148"/>
      <c r="HVQ5" s="148"/>
      <c r="HVR5" s="148"/>
      <c r="HVS5" s="148"/>
      <c r="HVT5" s="148"/>
      <c r="HVU5" s="148"/>
      <c r="HVV5" s="148"/>
      <c r="HVW5" s="148"/>
      <c r="HVX5" s="148"/>
      <c r="HVY5" s="148"/>
      <c r="HVZ5" s="148"/>
      <c r="HWA5" s="148"/>
      <c r="HWB5" s="148"/>
      <c r="HWC5" s="148"/>
      <c r="HWD5" s="148"/>
      <c r="HWE5" s="148"/>
      <c r="HWF5" s="148"/>
      <c r="HWG5" s="148"/>
      <c r="HWH5" s="148"/>
      <c r="HWI5" s="148"/>
      <c r="HWJ5" s="148"/>
      <c r="HWK5" s="148"/>
      <c r="HWL5" s="148"/>
      <c r="HWM5" s="148"/>
      <c r="HWN5" s="148"/>
      <c r="HWO5" s="148"/>
      <c r="HWP5" s="148"/>
      <c r="HWQ5" s="148"/>
      <c r="HWR5" s="148"/>
      <c r="HWS5" s="148"/>
      <c r="HWT5" s="148"/>
      <c r="HWU5" s="148"/>
      <c r="HWV5" s="148"/>
      <c r="HWW5" s="148"/>
      <c r="HWX5" s="148"/>
      <c r="HWY5" s="148"/>
      <c r="HWZ5" s="148"/>
      <c r="HXA5" s="148"/>
      <c r="HXB5" s="148"/>
      <c r="HXC5" s="148"/>
      <c r="HXD5" s="148"/>
      <c r="HXE5" s="148"/>
      <c r="HXF5" s="148"/>
      <c r="HXG5" s="148"/>
      <c r="HXH5" s="148"/>
      <c r="HXI5" s="148"/>
      <c r="HXJ5" s="148"/>
      <c r="HXK5" s="148"/>
      <c r="HXL5" s="148"/>
      <c r="HXM5" s="148"/>
      <c r="HXN5" s="148"/>
      <c r="HXO5" s="148"/>
      <c r="HXP5" s="148"/>
      <c r="HXQ5" s="148"/>
      <c r="HXR5" s="148"/>
      <c r="HXS5" s="148"/>
      <c r="HXT5" s="148"/>
      <c r="HXU5" s="148"/>
      <c r="HXV5" s="148"/>
      <c r="HXW5" s="148"/>
      <c r="HXX5" s="148"/>
      <c r="HXY5" s="148"/>
      <c r="HXZ5" s="148"/>
      <c r="HYA5" s="148"/>
      <c r="HYB5" s="148"/>
      <c r="HYC5" s="148"/>
      <c r="HYD5" s="148"/>
      <c r="HYE5" s="148"/>
      <c r="HYF5" s="148"/>
      <c r="HYG5" s="148"/>
      <c r="HYH5" s="148"/>
      <c r="HYI5" s="148"/>
      <c r="HYJ5" s="148"/>
      <c r="HYK5" s="148"/>
      <c r="HYL5" s="148"/>
      <c r="HYM5" s="148"/>
      <c r="HYN5" s="148"/>
      <c r="HYO5" s="148"/>
      <c r="HYP5" s="148"/>
      <c r="HYQ5" s="148"/>
      <c r="HYR5" s="148"/>
      <c r="HYS5" s="148"/>
      <c r="HYT5" s="148"/>
      <c r="HYU5" s="148"/>
      <c r="HYV5" s="148"/>
      <c r="HYW5" s="148"/>
      <c r="HYX5" s="148"/>
      <c r="HYY5" s="148"/>
      <c r="HYZ5" s="148"/>
      <c r="HZA5" s="148"/>
      <c r="HZB5" s="148"/>
      <c r="HZC5" s="148"/>
      <c r="HZD5" s="148"/>
      <c r="HZE5" s="148"/>
      <c r="HZF5" s="148"/>
      <c r="HZG5" s="148"/>
      <c r="HZH5" s="148"/>
      <c r="HZI5" s="148"/>
      <c r="HZJ5" s="148"/>
      <c r="HZK5" s="148"/>
      <c r="HZL5" s="148"/>
      <c r="HZM5" s="148"/>
      <c r="HZN5" s="148"/>
      <c r="HZO5" s="148"/>
      <c r="HZP5" s="148"/>
      <c r="HZQ5" s="148"/>
      <c r="HZR5" s="148"/>
      <c r="HZS5" s="148"/>
      <c r="HZT5" s="148"/>
      <c r="HZU5" s="148"/>
      <c r="HZV5" s="148"/>
      <c r="HZW5" s="148"/>
      <c r="HZX5" s="148"/>
      <c r="HZY5" s="148"/>
      <c r="HZZ5" s="148"/>
      <c r="IAA5" s="148"/>
      <c r="IAB5" s="148"/>
      <c r="IAC5" s="148"/>
      <c r="IAD5" s="148"/>
      <c r="IAE5" s="148"/>
      <c r="IAF5" s="148"/>
      <c r="IAG5" s="148"/>
      <c r="IAH5" s="148"/>
      <c r="IAI5" s="148"/>
      <c r="IAJ5" s="148"/>
      <c r="IAK5" s="148"/>
      <c r="IAL5" s="148"/>
      <c r="IAM5" s="148"/>
      <c r="IAN5" s="148"/>
      <c r="IAO5" s="148"/>
      <c r="IAP5" s="148"/>
      <c r="IAQ5" s="148"/>
      <c r="IAR5" s="148"/>
      <c r="IAS5" s="148"/>
      <c r="IAT5" s="148"/>
      <c r="IAU5" s="148"/>
      <c r="IAV5" s="148"/>
      <c r="IAW5" s="148"/>
      <c r="IAX5" s="148"/>
      <c r="IAY5" s="148"/>
      <c r="IAZ5" s="148"/>
      <c r="IBA5" s="148"/>
      <c r="IBB5" s="148"/>
      <c r="IBC5" s="148"/>
      <c r="IBD5" s="148"/>
      <c r="IBE5" s="148"/>
      <c r="IBF5" s="148"/>
      <c r="IBG5" s="148"/>
      <c r="IBH5" s="148"/>
      <c r="IBI5" s="148"/>
      <c r="IBJ5" s="148"/>
      <c r="IBK5" s="148"/>
      <c r="IBL5" s="148"/>
      <c r="IBM5" s="148"/>
      <c r="IBN5" s="148"/>
      <c r="IBO5" s="148"/>
      <c r="IBP5" s="148"/>
      <c r="IBQ5" s="148"/>
      <c r="IBR5" s="148"/>
      <c r="IBS5" s="148"/>
      <c r="IBT5" s="148"/>
      <c r="IBU5" s="148"/>
      <c r="IBV5" s="148"/>
      <c r="IBW5" s="148"/>
      <c r="IBX5" s="148"/>
      <c r="IBY5" s="148"/>
      <c r="IBZ5" s="148"/>
      <c r="ICA5" s="148"/>
      <c r="ICB5" s="148"/>
      <c r="ICC5" s="148"/>
      <c r="ICD5" s="148"/>
      <c r="ICE5" s="148"/>
      <c r="ICF5" s="148"/>
      <c r="ICG5" s="148"/>
      <c r="ICH5" s="148"/>
      <c r="ICI5" s="148"/>
      <c r="ICJ5" s="148"/>
      <c r="ICK5" s="148"/>
      <c r="ICL5" s="148"/>
      <c r="ICM5" s="148"/>
      <c r="ICN5" s="148"/>
      <c r="ICO5" s="148"/>
      <c r="ICP5" s="148"/>
      <c r="ICQ5" s="148"/>
      <c r="ICR5" s="148"/>
      <c r="ICS5" s="148"/>
      <c r="ICT5" s="148"/>
      <c r="ICU5" s="148"/>
      <c r="ICV5" s="148"/>
      <c r="ICW5" s="148"/>
      <c r="ICX5" s="148"/>
      <c r="ICY5" s="148"/>
      <c r="ICZ5" s="148"/>
      <c r="IDA5" s="148"/>
      <c r="IDB5" s="148"/>
      <c r="IDC5" s="148"/>
      <c r="IDD5" s="148"/>
      <c r="IDE5" s="148"/>
      <c r="IDF5" s="148"/>
      <c r="IDG5" s="148"/>
      <c r="IDH5" s="148"/>
      <c r="IDI5" s="148"/>
      <c r="IDJ5" s="148"/>
      <c r="IDK5" s="148"/>
      <c r="IDL5" s="148"/>
      <c r="IDM5" s="148"/>
      <c r="IDN5" s="148"/>
      <c r="IDO5" s="148"/>
      <c r="IDP5" s="148"/>
      <c r="IDQ5" s="148"/>
      <c r="IDR5" s="148"/>
      <c r="IDS5" s="148"/>
      <c r="IDT5" s="148"/>
      <c r="IDU5" s="148"/>
      <c r="IDV5" s="148"/>
      <c r="IDW5" s="148"/>
      <c r="IDX5" s="148"/>
      <c r="IDY5" s="148"/>
      <c r="IDZ5" s="148"/>
      <c r="IEA5" s="148"/>
      <c r="IEB5" s="148"/>
      <c r="IEC5" s="148"/>
      <c r="IED5" s="148"/>
      <c r="IEE5" s="148"/>
      <c r="IEF5" s="148"/>
      <c r="IEG5" s="148"/>
      <c r="IEH5" s="148"/>
      <c r="IEI5" s="148"/>
      <c r="IEJ5" s="148"/>
      <c r="IEK5" s="148"/>
      <c r="IEL5" s="148"/>
      <c r="IEM5" s="148"/>
      <c r="IEN5" s="148"/>
      <c r="IEO5" s="148"/>
      <c r="IEP5" s="148"/>
      <c r="IEQ5" s="148"/>
      <c r="IER5" s="148"/>
      <c r="IES5" s="148"/>
      <c r="IET5" s="148"/>
      <c r="IEU5" s="148"/>
      <c r="IEV5" s="148"/>
      <c r="IEW5" s="148"/>
      <c r="IEX5" s="148"/>
      <c r="IEY5" s="148"/>
      <c r="IEZ5" s="148"/>
      <c r="IFA5" s="148"/>
      <c r="IFB5" s="148"/>
      <c r="IFC5" s="148"/>
      <c r="IFD5" s="148"/>
      <c r="IFE5" s="148"/>
      <c r="IFF5" s="148"/>
      <c r="IFG5" s="148"/>
      <c r="IFH5" s="148"/>
      <c r="IFI5" s="148"/>
      <c r="IFJ5" s="148"/>
      <c r="IFK5" s="148"/>
      <c r="IFL5" s="148"/>
      <c r="IFM5" s="148"/>
      <c r="IFN5" s="148"/>
      <c r="IFO5" s="148"/>
      <c r="IFP5" s="148"/>
      <c r="IFQ5" s="148"/>
      <c r="IFR5" s="148"/>
      <c r="IFS5" s="148"/>
      <c r="IFT5" s="148"/>
      <c r="IFU5" s="148"/>
      <c r="IFV5" s="148"/>
      <c r="IFW5" s="148"/>
      <c r="IFX5" s="148"/>
      <c r="IFY5" s="148"/>
      <c r="IFZ5" s="148"/>
      <c r="IGA5" s="148"/>
      <c r="IGB5" s="148"/>
      <c r="IGC5" s="148"/>
      <c r="IGD5" s="148"/>
      <c r="IGE5" s="148"/>
      <c r="IGF5" s="148"/>
      <c r="IGG5" s="148"/>
      <c r="IGH5" s="148"/>
      <c r="IGI5" s="148"/>
      <c r="IGJ5" s="148"/>
      <c r="IGK5" s="148"/>
      <c r="IGL5" s="148"/>
      <c r="IGM5" s="148"/>
      <c r="IGN5" s="148"/>
      <c r="IGO5" s="148"/>
      <c r="IGP5" s="148"/>
      <c r="IGQ5" s="148"/>
      <c r="IGR5" s="148"/>
      <c r="IGS5" s="148"/>
      <c r="IGT5" s="148"/>
      <c r="IGU5" s="148"/>
      <c r="IGV5" s="148"/>
      <c r="IGW5" s="148"/>
      <c r="IGX5" s="148"/>
      <c r="IGY5" s="148"/>
      <c r="IGZ5" s="148"/>
      <c r="IHA5" s="148"/>
      <c r="IHB5" s="148"/>
      <c r="IHC5" s="148"/>
      <c r="IHD5" s="148"/>
      <c r="IHE5" s="148"/>
      <c r="IHF5" s="148"/>
      <c r="IHG5" s="148"/>
      <c r="IHH5" s="148"/>
      <c r="IHI5" s="148"/>
      <c r="IHJ5" s="148"/>
      <c r="IHK5" s="148"/>
      <c r="IHL5" s="148"/>
      <c r="IHM5" s="148"/>
      <c r="IHN5" s="148"/>
      <c r="IHO5" s="148"/>
      <c r="IHP5" s="148"/>
      <c r="IHQ5" s="148"/>
      <c r="IHR5" s="148"/>
      <c r="IHS5" s="148"/>
      <c r="IHT5" s="148"/>
      <c r="IHU5" s="148"/>
      <c r="IHV5" s="148"/>
      <c r="IHW5" s="148"/>
      <c r="IHX5" s="148"/>
      <c r="IHY5" s="148"/>
      <c r="IHZ5" s="148"/>
      <c r="IIA5" s="148"/>
      <c r="IIB5" s="148"/>
      <c r="IIC5" s="148"/>
      <c r="IID5" s="148"/>
      <c r="IIE5" s="148"/>
      <c r="IIF5" s="148"/>
      <c r="IIG5" s="148"/>
      <c r="IIH5" s="148"/>
      <c r="III5" s="148"/>
      <c r="IIJ5" s="148"/>
      <c r="IIK5" s="148"/>
      <c r="IIL5" s="148"/>
      <c r="IIM5" s="148"/>
      <c r="IIN5" s="148"/>
      <c r="IIO5" s="148"/>
      <c r="IIP5" s="148"/>
      <c r="IIQ5" s="148"/>
      <c r="IIR5" s="148"/>
      <c r="IIS5" s="148"/>
      <c r="IIT5" s="148"/>
      <c r="IIU5" s="148"/>
      <c r="IIV5" s="148"/>
      <c r="IIW5" s="148"/>
      <c r="IIX5" s="148"/>
      <c r="IIY5" s="148"/>
      <c r="IIZ5" s="148"/>
      <c r="IJA5" s="148"/>
      <c r="IJB5" s="148"/>
      <c r="IJC5" s="148"/>
      <c r="IJD5" s="148"/>
      <c r="IJE5" s="148"/>
      <c r="IJF5" s="148"/>
      <c r="IJG5" s="148"/>
      <c r="IJH5" s="148"/>
      <c r="IJI5" s="148"/>
      <c r="IJJ5" s="148"/>
      <c r="IJK5" s="148"/>
      <c r="IJL5" s="148"/>
      <c r="IJM5" s="148"/>
      <c r="IJN5" s="148"/>
      <c r="IJO5" s="148"/>
      <c r="IJP5" s="148"/>
      <c r="IJQ5" s="148"/>
      <c r="IJR5" s="148"/>
      <c r="IJS5" s="148"/>
      <c r="IJT5" s="148"/>
      <c r="IJU5" s="148"/>
      <c r="IJV5" s="148"/>
      <c r="IJW5" s="148"/>
      <c r="IJX5" s="148"/>
      <c r="IJY5" s="148"/>
      <c r="IJZ5" s="148"/>
      <c r="IKA5" s="148"/>
      <c r="IKB5" s="148"/>
      <c r="IKC5" s="148"/>
      <c r="IKD5" s="148"/>
      <c r="IKE5" s="148"/>
      <c r="IKF5" s="148"/>
      <c r="IKG5" s="148"/>
      <c r="IKH5" s="148"/>
      <c r="IKI5" s="148"/>
      <c r="IKJ5" s="148"/>
      <c r="IKK5" s="148"/>
      <c r="IKL5" s="148"/>
      <c r="IKM5" s="148"/>
      <c r="IKN5" s="148"/>
      <c r="IKO5" s="148"/>
      <c r="IKP5" s="148"/>
      <c r="IKQ5" s="148"/>
      <c r="IKR5" s="148"/>
      <c r="IKS5" s="148"/>
      <c r="IKT5" s="148"/>
      <c r="IKU5" s="148"/>
      <c r="IKV5" s="148"/>
      <c r="IKW5" s="148"/>
      <c r="IKX5" s="148"/>
      <c r="IKY5" s="148"/>
      <c r="IKZ5" s="148"/>
      <c r="ILA5" s="148"/>
      <c r="ILB5" s="148"/>
      <c r="ILC5" s="148"/>
      <c r="ILD5" s="148"/>
      <c r="ILE5" s="148"/>
      <c r="ILF5" s="148"/>
      <c r="ILG5" s="148"/>
      <c r="ILH5" s="148"/>
      <c r="ILI5" s="148"/>
      <c r="ILJ5" s="148"/>
      <c r="ILK5" s="148"/>
      <c r="ILL5" s="148"/>
      <c r="ILM5" s="148"/>
      <c r="ILN5" s="148"/>
      <c r="ILO5" s="148"/>
      <c r="ILP5" s="148"/>
      <c r="ILQ5" s="148"/>
      <c r="ILR5" s="148"/>
      <c r="ILS5" s="148"/>
      <c r="ILT5" s="148"/>
      <c r="ILU5" s="148"/>
      <c r="ILV5" s="148"/>
      <c r="ILW5" s="148"/>
      <c r="ILX5" s="148"/>
      <c r="ILY5" s="148"/>
      <c r="ILZ5" s="148"/>
      <c r="IMA5" s="148"/>
      <c r="IMB5" s="148"/>
      <c r="IMC5" s="148"/>
      <c r="IMD5" s="148"/>
      <c r="IME5" s="148"/>
      <c r="IMF5" s="148"/>
      <c r="IMG5" s="148"/>
      <c r="IMH5" s="148"/>
      <c r="IMI5" s="148"/>
      <c r="IMJ5" s="148"/>
      <c r="IMK5" s="148"/>
      <c r="IML5" s="148"/>
      <c r="IMM5" s="148"/>
      <c r="IMN5" s="148"/>
      <c r="IMO5" s="148"/>
      <c r="IMP5" s="148"/>
      <c r="IMQ5" s="148"/>
      <c r="IMR5" s="148"/>
      <c r="IMS5" s="148"/>
      <c r="IMT5" s="148"/>
      <c r="IMU5" s="148"/>
      <c r="IMV5" s="148"/>
      <c r="IMW5" s="148"/>
      <c r="IMX5" s="148"/>
      <c r="IMY5" s="148"/>
      <c r="IMZ5" s="148"/>
      <c r="INA5" s="148"/>
      <c r="INB5" s="148"/>
      <c r="INC5" s="148"/>
      <c r="IND5" s="148"/>
      <c r="INE5" s="148"/>
      <c r="INF5" s="148"/>
      <c r="ING5" s="148"/>
      <c r="INH5" s="148"/>
      <c r="INI5" s="148"/>
      <c r="INJ5" s="148"/>
      <c r="INK5" s="148"/>
      <c r="INL5" s="148"/>
      <c r="INM5" s="148"/>
      <c r="INN5" s="148"/>
      <c r="INO5" s="148"/>
      <c r="INP5" s="148"/>
      <c r="INQ5" s="148"/>
      <c r="INR5" s="148"/>
      <c r="INS5" s="148"/>
      <c r="INT5" s="148"/>
      <c r="INU5" s="148"/>
      <c r="INV5" s="148"/>
      <c r="INW5" s="148"/>
      <c r="INX5" s="148"/>
      <c r="INY5" s="148"/>
      <c r="INZ5" s="148"/>
      <c r="IOA5" s="148"/>
      <c r="IOB5" s="148"/>
      <c r="IOC5" s="148"/>
      <c r="IOD5" s="148"/>
      <c r="IOE5" s="148"/>
      <c r="IOF5" s="148"/>
      <c r="IOG5" s="148"/>
      <c r="IOH5" s="148"/>
      <c r="IOI5" s="148"/>
      <c r="IOJ5" s="148"/>
      <c r="IOK5" s="148"/>
      <c r="IOL5" s="148"/>
      <c r="IOM5" s="148"/>
      <c r="ION5" s="148"/>
      <c r="IOO5" s="148"/>
      <c r="IOP5" s="148"/>
      <c r="IOQ5" s="148"/>
      <c r="IOR5" s="148"/>
      <c r="IOS5" s="148"/>
      <c r="IOT5" s="148"/>
      <c r="IOU5" s="148"/>
      <c r="IOV5" s="148"/>
      <c r="IOW5" s="148"/>
      <c r="IOX5" s="148"/>
      <c r="IOY5" s="148"/>
      <c r="IOZ5" s="148"/>
      <c r="IPA5" s="148"/>
      <c r="IPB5" s="148"/>
      <c r="IPC5" s="148"/>
      <c r="IPD5" s="148"/>
      <c r="IPE5" s="148"/>
      <c r="IPF5" s="148"/>
      <c r="IPG5" s="148"/>
      <c r="IPH5" s="148"/>
      <c r="IPI5" s="148"/>
      <c r="IPJ5" s="148"/>
      <c r="IPK5" s="148"/>
      <c r="IPL5" s="148"/>
      <c r="IPM5" s="148"/>
      <c r="IPN5" s="148"/>
      <c r="IPO5" s="148"/>
      <c r="IPP5" s="148"/>
      <c r="IPQ5" s="148"/>
      <c r="IPR5" s="148"/>
      <c r="IPS5" s="148"/>
      <c r="IPT5" s="148"/>
      <c r="IPU5" s="148"/>
      <c r="IPV5" s="148"/>
      <c r="IPW5" s="148"/>
      <c r="IPX5" s="148"/>
      <c r="IPY5" s="148"/>
      <c r="IPZ5" s="148"/>
      <c r="IQA5" s="148"/>
      <c r="IQB5" s="148"/>
      <c r="IQC5" s="148"/>
      <c r="IQD5" s="148"/>
      <c r="IQE5" s="148"/>
      <c r="IQF5" s="148"/>
      <c r="IQG5" s="148"/>
      <c r="IQH5" s="148"/>
      <c r="IQI5" s="148"/>
      <c r="IQJ5" s="148"/>
      <c r="IQK5" s="148"/>
      <c r="IQL5" s="148"/>
      <c r="IQM5" s="148"/>
      <c r="IQN5" s="148"/>
      <c r="IQO5" s="148"/>
      <c r="IQP5" s="148"/>
      <c r="IQQ5" s="148"/>
      <c r="IQR5" s="148"/>
      <c r="IQS5" s="148"/>
      <c r="IQT5" s="148"/>
      <c r="IQU5" s="148"/>
      <c r="IQV5" s="148"/>
      <c r="IQW5" s="148"/>
      <c r="IQX5" s="148"/>
      <c r="IQY5" s="148"/>
      <c r="IQZ5" s="148"/>
      <c r="IRA5" s="148"/>
      <c r="IRB5" s="148"/>
      <c r="IRC5" s="148"/>
      <c r="IRD5" s="148"/>
      <c r="IRE5" s="148"/>
      <c r="IRF5" s="148"/>
      <c r="IRG5" s="148"/>
      <c r="IRH5" s="148"/>
      <c r="IRI5" s="148"/>
      <c r="IRJ5" s="148"/>
      <c r="IRK5" s="148"/>
      <c r="IRL5" s="148"/>
      <c r="IRM5" s="148"/>
      <c r="IRN5" s="148"/>
      <c r="IRO5" s="148"/>
      <c r="IRP5" s="148"/>
      <c r="IRQ5" s="148"/>
      <c r="IRR5" s="148"/>
      <c r="IRS5" s="148"/>
      <c r="IRT5" s="148"/>
      <c r="IRU5" s="148"/>
      <c r="IRV5" s="148"/>
      <c r="IRW5" s="148"/>
      <c r="IRX5" s="148"/>
      <c r="IRY5" s="148"/>
      <c r="IRZ5" s="148"/>
      <c r="ISA5" s="148"/>
      <c r="ISB5" s="148"/>
      <c r="ISC5" s="148"/>
      <c r="ISD5" s="148"/>
      <c r="ISE5" s="148"/>
      <c r="ISF5" s="148"/>
      <c r="ISG5" s="148"/>
      <c r="ISH5" s="148"/>
      <c r="ISI5" s="148"/>
      <c r="ISJ5" s="148"/>
      <c r="ISK5" s="148"/>
      <c r="ISL5" s="148"/>
      <c r="ISM5" s="148"/>
      <c r="ISN5" s="148"/>
      <c r="ISO5" s="148"/>
      <c r="ISP5" s="148"/>
      <c r="ISQ5" s="148"/>
      <c r="ISR5" s="148"/>
      <c r="ISS5" s="148"/>
      <c r="IST5" s="148"/>
      <c r="ISU5" s="148"/>
      <c r="ISV5" s="148"/>
      <c r="ISW5" s="148"/>
      <c r="ISX5" s="148"/>
      <c r="ISY5" s="148"/>
      <c r="ISZ5" s="148"/>
      <c r="ITA5" s="148"/>
      <c r="ITB5" s="148"/>
      <c r="ITC5" s="148"/>
      <c r="ITD5" s="148"/>
      <c r="ITE5" s="148"/>
      <c r="ITF5" s="148"/>
      <c r="ITG5" s="148"/>
      <c r="ITH5" s="148"/>
      <c r="ITI5" s="148"/>
      <c r="ITJ5" s="148"/>
      <c r="ITK5" s="148"/>
      <c r="ITL5" s="148"/>
      <c r="ITM5" s="148"/>
      <c r="ITN5" s="148"/>
      <c r="ITO5" s="148"/>
      <c r="ITP5" s="148"/>
      <c r="ITQ5" s="148"/>
      <c r="ITR5" s="148"/>
      <c r="ITS5" s="148"/>
      <c r="ITT5" s="148"/>
      <c r="ITU5" s="148"/>
      <c r="ITV5" s="148"/>
      <c r="ITW5" s="148"/>
      <c r="ITX5" s="148"/>
      <c r="ITY5" s="148"/>
      <c r="ITZ5" s="148"/>
      <c r="IUA5" s="148"/>
      <c r="IUB5" s="148"/>
      <c r="IUC5" s="148"/>
      <c r="IUD5" s="148"/>
      <c r="IUE5" s="148"/>
      <c r="IUF5" s="148"/>
      <c r="IUG5" s="148"/>
      <c r="IUH5" s="148"/>
      <c r="IUI5" s="148"/>
      <c r="IUJ5" s="148"/>
      <c r="IUK5" s="148"/>
      <c r="IUL5" s="148"/>
      <c r="IUM5" s="148"/>
      <c r="IUN5" s="148"/>
      <c r="IUO5" s="148"/>
      <c r="IUP5" s="148"/>
      <c r="IUQ5" s="148"/>
      <c r="IUR5" s="148"/>
      <c r="IUS5" s="148"/>
      <c r="IUT5" s="148"/>
      <c r="IUU5" s="148"/>
      <c r="IUV5" s="148"/>
      <c r="IUW5" s="148"/>
      <c r="IUX5" s="148"/>
      <c r="IUY5" s="148"/>
      <c r="IUZ5" s="148"/>
      <c r="IVA5" s="148"/>
      <c r="IVB5" s="148"/>
      <c r="IVC5" s="148"/>
      <c r="IVD5" s="148"/>
      <c r="IVE5" s="148"/>
      <c r="IVF5" s="148"/>
      <c r="IVG5" s="148"/>
      <c r="IVH5" s="148"/>
      <c r="IVI5" s="148"/>
      <c r="IVJ5" s="148"/>
      <c r="IVK5" s="148"/>
      <c r="IVL5" s="148"/>
      <c r="IVM5" s="148"/>
      <c r="IVN5" s="148"/>
      <c r="IVO5" s="148"/>
      <c r="IVP5" s="148"/>
      <c r="IVQ5" s="148"/>
      <c r="IVR5" s="148"/>
      <c r="IVS5" s="148"/>
      <c r="IVT5" s="148"/>
      <c r="IVU5" s="148"/>
      <c r="IVV5" s="148"/>
      <c r="IVW5" s="148"/>
      <c r="IVX5" s="148"/>
      <c r="IVY5" s="148"/>
      <c r="IVZ5" s="148"/>
      <c r="IWA5" s="148"/>
      <c r="IWB5" s="148"/>
      <c r="IWC5" s="148"/>
      <c r="IWD5" s="148"/>
      <c r="IWE5" s="148"/>
      <c r="IWF5" s="148"/>
      <c r="IWG5" s="148"/>
      <c r="IWH5" s="148"/>
      <c r="IWI5" s="148"/>
      <c r="IWJ5" s="148"/>
      <c r="IWK5" s="148"/>
      <c r="IWL5" s="148"/>
      <c r="IWM5" s="148"/>
      <c r="IWN5" s="148"/>
      <c r="IWO5" s="148"/>
      <c r="IWP5" s="148"/>
      <c r="IWQ5" s="148"/>
      <c r="IWR5" s="148"/>
      <c r="IWS5" s="148"/>
      <c r="IWT5" s="148"/>
      <c r="IWU5" s="148"/>
      <c r="IWV5" s="148"/>
      <c r="IWW5" s="148"/>
      <c r="IWX5" s="148"/>
      <c r="IWY5" s="148"/>
      <c r="IWZ5" s="148"/>
      <c r="IXA5" s="148"/>
      <c r="IXB5" s="148"/>
      <c r="IXC5" s="148"/>
      <c r="IXD5" s="148"/>
      <c r="IXE5" s="148"/>
      <c r="IXF5" s="148"/>
      <c r="IXG5" s="148"/>
      <c r="IXH5" s="148"/>
      <c r="IXI5" s="148"/>
      <c r="IXJ5" s="148"/>
      <c r="IXK5" s="148"/>
      <c r="IXL5" s="148"/>
      <c r="IXM5" s="148"/>
      <c r="IXN5" s="148"/>
      <c r="IXO5" s="148"/>
      <c r="IXP5" s="148"/>
      <c r="IXQ5" s="148"/>
      <c r="IXR5" s="148"/>
      <c r="IXS5" s="148"/>
      <c r="IXT5" s="148"/>
      <c r="IXU5" s="148"/>
      <c r="IXV5" s="148"/>
      <c r="IXW5" s="148"/>
      <c r="IXX5" s="148"/>
      <c r="IXY5" s="148"/>
      <c r="IXZ5" s="148"/>
      <c r="IYA5" s="148"/>
      <c r="IYB5" s="148"/>
      <c r="IYC5" s="148"/>
      <c r="IYD5" s="148"/>
      <c r="IYE5" s="148"/>
      <c r="IYF5" s="148"/>
      <c r="IYG5" s="148"/>
      <c r="IYH5" s="148"/>
      <c r="IYI5" s="148"/>
      <c r="IYJ5" s="148"/>
      <c r="IYK5" s="148"/>
      <c r="IYL5" s="148"/>
      <c r="IYM5" s="148"/>
      <c r="IYN5" s="148"/>
      <c r="IYO5" s="148"/>
      <c r="IYP5" s="148"/>
      <c r="IYQ5" s="148"/>
      <c r="IYR5" s="148"/>
      <c r="IYS5" s="148"/>
      <c r="IYT5" s="148"/>
      <c r="IYU5" s="148"/>
      <c r="IYV5" s="148"/>
      <c r="IYW5" s="148"/>
      <c r="IYX5" s="148"/>
      <c r="IYY5" s="148"/>
      <c r="IYZ5" s="148"/>
      <c r="IZA5" s="148"/>
      <c r="IZB5" s="148"/>
      <c r="IZC5" s="148"/>
      <c r="IZD5" s="148"/>
      <c r="IZE5" s="148"/>
      <c r="IZF5" s="148"/>
      <c r="IZG5" s="148"/>
      <c r="IZH5" s="148"/>
      <c r="IZI5" s="148"/>
      <c r="IZJ5" s="148"/>
      <c r="IZK5" s="148"/>
      <c r="IZL5" s="148"/>
      <c r="IZM5" s="148"/>
      <c r="IZN5" s="148"/>
      <c r="IZO5" s="148"/>
      <c r="IZP5" s="148"/>
      <c r="IZQ5" s="148"/>
      <c r="IZR5" s="148"/>
      <c r="IZS5" s="148"/>
      <c r="IZT5" s="148"/>
      <c r="IZU5" s="148"/>
      <c r="IZV5" s="148"/>
      <c r="IZW5" s="148"/>
      <c r="IZX5" s="148"/>
      <c r="IZY5" s="148"/>
      <c r="IZZ5" s="148"/>
      <c r="JAA5" s="148"/>
      <c r="JAB5" s="148"/>
      <c r="JAC5" s="148"/>
      <c r="JAD5" s="148"/>
      <c r="JAE5" s="148"/>
      <c r="JAF5" s="148"/>
      <c r="JAG5" s="148"/>
      <c r="JAH5" s="148"/>
      <c r="JAI5" s="148"/>
      <c r="JAJ5" s="148"/>
      <c r="JAK5" s="148"/>
      <c r="JAL5" s="148"/>
      <c r="JAM5" s="148"/>
      <c r="JAN5" s="148"/>
      <c r="JAO5" s="148"/>
      <c r="JAP5" s="148"/>
      <c r="JAQ5" s="148"/>
      <c r="JAR5" s="148"/>
      <c r="JAS5" s="148"/>
      <c r="JAT5" s="148"/>
      <c r="JAU5" s="148"/>
      <c r="JAV5" s="148"/>
      <c r="JAW5" s="148"/>
      <c r="JAX5" s="148"/>
      <c r="JAY5" s="148"/>
      <c r="JAZ5" s="148"/>
      <c r="JBA5" s="148"/>
      <c r="JBB5" s="148"/>
      <c r="JBC5" s="148"/>
      <c r="JBD5" s="148"/>
      <c r="JBE5" s="148"/>
      <c r="JBF5" s="148"/>
      <c r="JBG5" s="148"/>
      <c r="JBH5" s="148"/>
      <c r="JBI5" s="148"/>
      <c r="JBJ5" s="148"/>
      <c r="JBK5" s="148"/>
      <c r="JBL5" s="148"/>
      <c r="JBM5" s="148"/>
      <c r="JBN5" s="148"/>
      <c r="JBO5" s="148"/>
      <c r="JBP5" s="148"/>
      <c r="JBQ5" s="148"/>
      <c r="JBR5" s="148"/>
      <c r="JBS5" s="148"/>
      <c r="JBT5" s="148"/>
      <c r="JBU5" s="148"/>
      <c r="JBV5" s="148"/>
      <c r="JBW5" s="148"/>
      <c r="JBX5" s="148"/>
      <c r="JBY5" s="148"/>
      <c r="JBZ5" s="148"/>
      <c r="JCA5" s="148"/>
      <c r="JCB5" s="148"/>
      <c r="JCC5" s="148"/>
      <c r="JCD5" s="148"/>
      <c r="JCE5" s="148"/>
      <c r="JCF5" s="148"/>
      <c r="JCG5" s="148"/>
      <c r="JCH5" s="148"/>
      <c r="JCI5" s="148"/>
      <c r="JCJ5" s="148"/>
      <c r="JCK5" s="148"/>
      <c r="JCL5" s="148"/>
      <c r="JCM5" s="148"/>
      <c r="JCN5" s="148"/>
      <c r="JCO5" s="148"/>
      <c r="JCP5" s="148"/>
      <c r="JCQ5" s="148"/>
      <c r="JCR5" s="148"/>
      <c r="JCS5" s="148"/>
      <c r="JCT5" s="148"/>
      <c r="JCU5" s="148"/>
      <c r="JCV5" s="148"/>
      <c r="JCW5" s="148"/>
      <c r="JCX5" s="148"/>
      <c r="JCY5" s="148"/>
      <c r="JCZ5" s="148"/>
      <c r="JDA5" s="148"/>
      <c r="JDB5" s="148"/>
      <c r="JDC5" s="148"/>
      <c r="JDD5" s="148"/>
      <c r="JDE5" s="148"/>
      <c r="JDF5" s="148"/>
      <c r="JDG5" s="148"/>
      <c r="JDH5" s="148"/>
      <c r="JDI5" s="148"/>
      <c r="JDJ5" s="148"/>
      <c r="JDK5" s="148"/>
      <c r="JDL5" s="148"/>
      <c r="JDM5" s="148"/>
      <c r="JDN5" s="148"/>
      <c r="JDO5" s="148"/>
      <c r="JDP5" s="148"/>
      <c r="JDQ5" s="148"/>
      <c r="JDR5" s="148"/>
      <c r="JDS5" s="148"/>
      <c r="JDT5" s="148"/>
      <c r="JDU5" s="148"/>
      <c r="JDV5" s="148"/>
      <c r="JDW5" s="148"/>
      <c r="JDX5" s="148"/>
      <c r="JDY5" s="148"/>
      <c r="JDZ5" s="148"/>
      <c r="JEA5" s="148"/>
      <c r="JEB5" s="148"/>
      <c r="JEC5" s="148"/>
      <c r="JED5" s="148"/>
      <c r="JEE5" s="148"/>
      <c r="JEF5" s="148"/>
      <c r="JEG5" s="148"/>
      <c r="JEH5" s="148"/>
      <c r="JEI5" s="148"/>
      <c r="JEJ5" s="148"/>
      <c r="JEK5" s="148"/>
      <c r="JEL5" s="148"/>
      <c r="JEM5" s="148"/>
      <c r="JEN5" s="148"/>
      <c r="JEO5" s="148"/>
      <c r="JEP5" s="148"/>
      <c r="JEQ5" s="148"/>
      <c r="JER5" s="148"/>
      <c r="JES5" s="148"/>
      <c r="JET5" s="148"/>
      <c r="JEU5" s="148"/>
      <c r="JEV5" s="148"/>
      <c r="JEW5" s="148"/>
      <c r="JEX5" s="148"/>
      <c r="JEY5" s="148"/>
      <c r="JEZ5" s="148"/>
      <c r="JFA5" s="148"/>
      <c r="JFB5" s="148"/>
      <c r="JFC5" s="148"/>
      <c r="JFD5" s="148"/>
      <c r="JFE5" s="148"/>
      <c r="JFF5" s="148"/>
      <c r="JFG5" s="148"/>
      <c r="JFH5" s="148"/>
      <c r="JFI5" s="148"/>
      <c r="JFJ5" s="148"/>
      <c r="JFK5" s="148"/>
      <c r="JFL5" s="148"/>
      <c r="JFM5" s="148"/>
      <c r="JFN5" s="148"/>
      <c r="JFO5" s="148"/>
      <c r="JFP5" s="148"/>
      <c r="JFQ5" s="148"/>
      <c r="JFR5" s="148"/>
      <c r="JFS5" s="148"/>
      <c r="JFT5" s="148"/>
      <c r="JFU5" s="148"/>
      <c r="JFV5" s="148"/>
      <c r="JFW5" s="148"/>
      <c r="JFX5" s="148"/>
      <c r="JFY5" s="148"/>
      <c r="JFZ5" s="148"/>
      <c r="JGA5" s="148"/>
      <c r="JGB5" s="148"/>
      <c r="JGC5" s="148"/>
      <c r="JGD5" s="148"/>
      <c r="JGE5" s="148"/>
      <c r="JGF5" s="148"/>
      <c r="JGG5" s="148"/>
      <c r="JGH5" s="148"/>
      <c r="JGI5" s="148"/>
      <c r="JGJ5" s="148"/>
      <c r="JGK5" s="148"/>
      <c r="JGL5" s="148"/>
      <c r="JGM5" s="148"/>
      <c r="JGN5" s="148"/>
      <c r="JGO5" s="148"/>
      <c r="JGP5" s="148"/>
      <c r="JGQ5" s="148"/>
      <c r="JGR5" s="148"/>
      <c r="JGS5" s="148"/>
      <c r="JGT5" s="148"/>
      <c r="JGU5" s="148"/>
      <c r="JGV5" s="148"/>
      <c r="JGW5" s="148"/>
      <c r="JGX5" s="148"/>
      <c r="JGY5" s="148"/>
      <c r="JGZ5" s="148"/>
      <c r="JHA5" s="148"/>
      <c r="JHB5" s="148"/>
      <c r="JHC5" s="148"/>
      <c r="JHD5" s="148"/>
      <c r="JHE5" s="148"/>
      <c r="JHF5" s="148"/>
      <c r="JHG5" s="148"/>
      <c r="JHH5" s="148"/>
      <c r="JHI5" s="148"/>
      <c r="JHJ5" s="148"/>
      <c r="JHK5" s="148"/>
      <c r="JHL5" s="148"/>
      <c r="JHM5" s="148"/>
      <c r="JHN5" s="148"/>
      <c r="JHO5" s="148"/>
      <c r="JHP5" s="148"/>
      <c r="JHQ5" s="148"/>
      <c r="JHR5" s="148"/>
      <c r="JHS5" s="148"/>
      <c r="JHT5" s="148"/>
      <c r="JHU5" s="148"/>
      <c r="JHV5" s="148"/>
      <c r="JHW5" s="148"/>
      <c r="JHX5" s="148"/>
      <c r="JHY5" s="148"/>
      <c r="JHZ5" s="148"/>
      <c r="JIA5" s="148"/>
      <c r="JIB5" s="148"/>
      <c r="JIC5" s="148"/>
      <c r="JID5" s="148"/>
      <c r="JIE5" s="148"/>
      <c r="JIF5" s="148"/>
      <c r="JIG5" s="148"/>
      <c r="JIH5" s="148"/>
      <c r="JII5" s="148"/>
      <c r="JIJ5" s="148"/>
      <c r="JIK5" s="148"/>
      <c r="JIL5" s="148"/>
      <c r="JIM5" s="148"/>
      <c r="JIN5" s="148"/>
      <c r="JIO5" s="148"/>
      <c r="JIP5" s="148"/>
      <c r="JIQ5" s="148"/>
      <c r="JIR5" s="148"/>
      <c r="JIS5" s="148"/>
      <c r="JIT5" s="148"/>
      <c r="JIU5" s="148"/>
      <c r="JIV5" s="148"/>
      <c r="JIW5" s="148"/>
      <c r="JIX5" s="148"/>
      <c r="JIY5" s="148"/>
      <c r="JIZ5" s="148"/>
      <c r="JJA5" s="148"/>
      <c r="JJB5" s="148"/>
      <c r="JJC5" s="148"/>
      <c r="JJD5" s="148"/>
      <c r="JJE5" s="148"/>
      <c r="JJF5" s="148"/>
      <c r="JJG5" s="148"/>
      <c r="JJH5" s="148"/>
      <c r="JJI5" s="148"/>
      <c r="JJJ5" s="148"/>
      <c r="JJK5" s="148"/>
      <c r="JJL5" s="148"/>
      <c r="JJM5" s="148"/>
      <c r="JJN5" s="148"/>
      <c r="JJO5" s="148"/>
      <c r="JJP5" s="148"/>
      <c r="JJQ5" s="148"/>
      <c r="JJR5" s="148"/>
      <c r="JJS5" s="148"/>
      <c r="JJT5" s="148"/>
      <c r="JJU5" s="148"/>
      <c r="JJV5" s="148"/>
      <c r="JJW5" s="148"/>
      <c r="JJX5" s="148"/>
      <c r="JJY5" s="148"/>
      <c r="JJZ5" s="148"/>
      <c r="JKA5" s="148"/>
      <c r="JKB5" s="148"/>
      <c r="JKC5" s="148"/>
      <c r="JKD5" s="148"/>
      <c r="JKE5" s="148"/>
      <c r="JKF5" s="148"/>
      <c r="JKG5" s="148"/>
      <c r="JKH5" s="148"/>
      <c r="JKI5" s="148"/>
      <c r="JKJ5" s="148"/>
      <c r="JKK5" s="148"/>
      <c r="JKL5" s="148"/>
      <c r="JKM5" s="148"/>
      <c r="JKN5" s="148"/>
      <c r="JKO5" s="148"/>
      <c r="JKP5" s="148"/>
      <c r="JKQ5" s="148"/>
      <c r="JKR5" s="148"/>
      <c r="JKS5" s="148"/>
      <c r="JKT5" s="148"/>
      <c r="JKU5" s="148"/>
      <c r="JKV5" s="148"/>
      <c r="JKW5" s="148"/>
      <c r="JKX5" s="148"/>
      <c r="JKY5" s="148"/>
      <c r="JKZ5" s="148"/>
      <c r="JLA5" s="148"/>
      <c r="JLB5" s="148"/>
      <c r="JLC5" s="148"/>
      <c r="JLD5" s="148"/>
      <c r="JLE5" s="148"/>
      <c r="JLF5" s="148"/>
      <c r="JLG5" s="148"/>
      <c r="JLH5" s="148"/>
      <c r="JLI5" s="148"/>
      <c r="JLJ5" s="148"/>
      <c r="JLK5" s="148"/>
      <c r="JLL5" s="148"/>
      <c r="JLM5" s="148"/>
      <c r="JLN5" s="148"/>
      <c r="JLO5" s="148"/>
      <c r="JLP5" s="148"/>
      <c r="JLQ5" s="148"/>
      <c r="JLR5" s="148"/>
      <c r="JLS5" s="148"/>
      <c r="JLT5" s="148"/>
      <c r="JLU5" s="148"/>
      <c r="JLV5" s="148"/>
      <c r="JLW5" s="148"/>
      <c r="JLX5" s="148"/>
      <c r="JLY5" s="148"/>
      <c r="JLZ5" s="148"/>
      <c r="JMA5" s="148"/>
      <c r="JMB5" s="148"/>
      <c r="JMC5" s="148"/>
      <c r="JMD5" s="148"/>
      <c r="JME5" s="148"/>
      <c r="JMF5" s="148"/>
      <c r="JMG5" s="148"/>
      <c r="JMH5" s="148"/>
      <c r="JMI5" s="148"/>
      <c r="JMJ5" s="148"/>
      <c r="JMK5" s="148"/>
      <c r="JML5" s="148"/>
      <c r="JMM5" s="148"/>
      <c r="JMN5" s="148"/>
      <c r="JMO5" s="148"/>
      <c r="JMP5" s="148"/>
      <c r="JMQ5" s="148"/>
      <c r="JMR5" s="148"/>
      <c r="JMS5" s="148"/>
      <c r="JMT5" s="148"/>
      <c r="JMU5" s="148"/>
      <c r="JMV5" s="148"/>
      <c r="JMW5" s="148"/>
      <c r="JMX5" s="148"/>
      <c r="JMY5" s="148"/>
      <c r="JMZ5" s="148"/>
      <c r="JNA5" s="148"/>
      <c r="JNB5" s="148"/>
      <c r="JNC5" s="148"/>
      <c r="JND5" s="148"/>
      <c r="JNE5" s="148"/>
      <c r="JNF5" s="148"/>
      <c r="JNG5" s="148"/>
      <c r="JNH5" s="148"/>
      <c r="JNI5" s="148"/>
      <c r="JNJ5" s="148"/>
      <c r="JNK5" s="148"/>
      <c r="JNL5" s="148"/>
      <c r="JNM5" s="148"/>
      <c r="JNN5" s="148"/>
      <c r="JNO5" s="148"/>
      <c r="JNP5" s="148"/>
      <c r="JNQ5" s="148"/>
      <c r="JNR5" s="148"/>
      <c r="JNS5" s="148"/>
      <c r="JNT5" s="148"/>
      <c r="JNU5" s="148"/>
      <c r="JNV5" s="148"/>
      <c r="JNW5" s="148"/>
      <c r="JNX5" s="148"/>
      <c r="JNY5" s="148"/>
      <c r="JNZ5" s="148"/>
      <c r="JOA5" s="148"/>
      <c r="JOB5" s="148"/>
      <c r="JOC5" s="148"/>
      <c r="JOD5" s="148"/>
      <c r="JOE5" s="148"/>
      <c r="JOF5" s="148"/>
      <c r="JOG5" s="148"/>
      <c r="JOH5" s="148"/>
      <c r="JOI5" s="148"/>
      <c r="JOJ5" s="148"/>
      <c r="JOK5" s="148"/>
      <c r="JOL5" s="148"/>
      <c r="JOM5" s="148"/>
      <c r="JON5" s="148"/>
      <c r="JOO5" s="148"/>
      <c r="JOP5" s="148"/>
      <c r="JOQ5" s="148"/>
      <c r="JOR5" s="148"/>
      <c r="JOS5" s="148"/>
      <c r="JOT5" s="148"/>
      <c r="JOU5" s="148"/>
      <c r="JOV5" s="148"/>
      <c r="JOW5" s="148"/>
      <c r="JOX5" s="148"/>
      <c r="JOY5" s="148"/>
      <c r="JOZ5" s="148"/>
      <c r="JPA5" s="148"/>
      <c r="JPB5" s="148"/>
      <c r="JPC5" s="148"/>
      <c r="JPD5" s="148"/>
      <c r="JPE5" s="148"/>
      <c r="JPF5" s="148"/>
      <c r="JPG5" s="148"/>
      <c r="JPH5" s="148"/>
      <c r="JPI5" s="148"/>
      <c r="JPJ5" s="148"/>
      <c r="JPK5" s="148"/>
      <c r="JPL5" s="148"/>
      <c r="JPM5" s="148"/>
      <c r="JPN5" s="148"/>
      <c r="JPO5" s="148"/>
      <c r="JPP5" s="148"/>
      <c r="JPQ5" s="148"/>
      <c r="JPR5" s="148"/>
      <c r="JPS5" s="148"/>
      <c r="JPT5" s="148"/>
      <c r="JPU5" s="148"/>
      <c r="JPV5" s="148"/>
      <c r="JPW5" s="148"/>
      <c r="JPX5" s="148"/>
      <c r="JPY5" s="148"/>
      <c r="JPZ5" s="148"/>
      <c r="JQA5" s="148"/>
      <c r="JQB5" s="148"/>
      <c r="JQC5" s="148"/>
      <c r="JQD5" s="148"/>
      <c r="JQE5" s="148"/>
      <c r="JQF5" s="148"/>
      <c r="JQG5" s="148"/>
      <c r="JQH5" s="148"/>
      <c r="JQI5" s="148"/>
      <c r="JQJ5" s="148"/>
      <c r="JQK5" s="148"/>
      <c r="JQL5" s="148"/>
      <c r="JQM5" s="148"/>
      <c r="JQN5" s="148"/>
      <c r="JQO5" s="148"/>
      <c r="JQP5" s="148"/>
      <c r="JQQ5" s="148"/>
      <c r="JQR5" s="148"/>
      <c r="JQS5" s="148"/>
      <c r="JQT5" s="148"/>
      <c r="JQU5" s="148"/>
      <c r="JQV5" s="148"/>
      <c r="JQW5" s="148"/>
      <c r="JQX5" s="148"/>
      <c r="JQY5" s="148"/>
      <c r="JQZ5" s="148"/>
      <c r="JRA5" s="148"/>
      <c r="JRB5" s="148"/>
      <c r="JRC5" s="148"/>
      <c r="JRD5" s="148"/>
      <c r="JRE5" s="148"/>
      <c r="JRF5" s="148"/>
      <c r="JRG5" s="148"/>
      <c r="JRH5" s="148"/>
      <c r="JRI5" s="148"/>
      <c r="JRJ5" s="148"/>
      <c r="JRK5" s="148"/>
      <c r="JRL5" s="148"/>
      <c r="JRM5" s="148"/>
      <c r="JRN5" s="148"/>
      <c r="JRO5" s="148"/>
      <c r="JRP5" s="148"/>
      <c r="JRQ5" s="148"/>
      <c r="JRR5" s="148"/>
      <c r="JRS5" s="148"/>
      <c r="JRT5" s="148"/>
      <c r="JRU5" s="148"/>
      <c r="JRV5" s="148"/>
      <c r="JRW5" s="148"/>
      <c r="JRX5" s="148"/>
      <c r="JRY5" s="148"/>
      <c r="JRZ5" s="148"/>
      <c r="JSA5" s="148"/>
      <c r="JSB5" s="148"/>
      <c r="JSC5" s="148"/>
      <c r="JSD5" s="148"/>
      <c r="JSE5" s="148"/>
      <c r="JSF5" s="148"/>
      <c r="JSG5" s="148"/>
      <c r="JSH5" s="148"/>
      <c r="JSI5" s="148"/>
      <c r="JSJ5" s="148"/>
      <c r="JSK5" s="148"/>
      <c r="JSL5" s="148"/>
      <c r="JSM5" s="148"/>
      <c r="JSN5" s="148"/>
      <c r="JSO5" s="148"/>
      <c r="JSP5" s="148"/>
      <c r="JSQ5" s="148"/>
      <c r="JSR5" s="148"/>
      <c r="JSS5" s="148"/>
      <c r="JST5" s="148"/>
      <c r="JSU5" s="148"/>
      <c r="JSV5" s="148"/>
      <c r="JSW5" s="148"/>
      <c r="JSX5" s="148"/>
      <c r="JSY5" s="148"/>
      <c r="JSZ5" s="148"/>
      <c r="JTA5" s="148"/>
      <c r="JTB5" s="148"/>
      <c r="JTC5" s="148"/>
      <c r="JTD5" s="148"/>
      <c r="JTE5" s="148"/>
      <c r="JTF5" s="148"/>
      <c r="JTG5" s="148"/>
      <c r="JTH5" s="148"/>
      <c r="JTI5" s="148"/>
      <c r="JTJ5" s="148"/>
      <c r="JTK5" s="148"/>
      <c r="JTL5" s="148"/>
      <c r="JTM5" s="148"/>
      <c r="JTN5" s="148"/>
      <c r="JTO5" s="148"/>
      <c r="JTP5" s="148"/>
      <c r="JTQ5" s="148"/>
      <c r="JTR5" s="148"/>
      <c r="JTS5" s="148"/>
      <c r="JTT5" s="148"/>
      <c r="JTU5" s="148"/>
      <c r="JTV5" s="148"/>
      <c r="JTW5" s="148"/>
      <c r="JTX5" s="148"/>
      <c r="JTY5" s="148"/>
      <c r="JTZ5" s="148"/>
      <c r="JUA5" s="148"/>
      <c r="JUB5" s="148"/>
      <c r="JUC5" s="148"/>
      <c r="JUD5" s="148"/>
      <c r="JUE5" s="148"/>
      <c r="JUF5" s="148"/>
      <c r="JUG5" s="148"/>
      <c r="JUH5" s="148"/>
      <c r="JUI5" s="148"/>
      <c r="JUJ5" s="148"/>
      <c r="JUK5" s="148"/>
      <c r="JUL5" s="148"/>
      <c r="JUM5" s="148"/>
      <c r="JUN5" s="148"/>
      <c r="JUO5" s="148"/>
      <c r="JUP5" s="148"/>
      <c r="JUQ5" s="148"/>
      <c r="JUR5" s="148"/>
      <c r="JUS5" s="148"/>
      <c r="JUT5" s="148"/>
      <c r="JUU5" s="148"/>
      <c r="JUV5" s="148"/>
      <c r="JUW5" s="148"/>
      <c r="JUX5" s="148"/>
      <c r="JUY5" s="148"/>
      <c r="JUZ5" s="148"/>
      <c r="JVA5" s="148"/>
      <c r="JVB5" s="148"/>
      <c r="JVC5" s="148"/>
      <c r="JVD5" s="148"/>
      <c r="JVE5" s="148"/>
      <c r="JVF5" s="148"/>
      <c r="JVG5" s="148"/>
      <c r="JVH5" s="148"/>
      <c r="JVI5" s="148"/>
      <c r="JVJ5" s="148"/>
      <c r="JVK5" s="148"/>
      <c r="JVL5" s="148"/>
      <c r="JVM5" s="148"/>
      <c r="JVN5" s="148"/>
      <c r="JVO5" s="148"/>
      <c r="JVP5" s="148"/>
      <c r="JVQ5" s="148"/>
      <c r="JVR5" s="148"/>
      <c r="JVS5" s="148"/>
      <c r="JVT5" s="148"/>
      <c r="JVU5" s="148"/>
      <c r="JVV5" s="148"/>
      <c r="JVW5" s="148"/>
      <c r="JVX5" s="148"/>
      <c r="JVY5" s="148"/>
      <c r="JVZ5" s="148"/>
      <c r="JWA5" s="148"/>
      <c r="JWB5" s="148"/>
      <c r="JWC5" s="148"/>
      <c r="JWD5" s="148"/>
      <c r="JWE5" s="148"/>
      <c r="JWF5" s="148"/>
      <c r="JWG5" s="148"/>
      <c r="JWH5" s="148"/>
      <c r="JWI5" s="148"/>
      <c r="JWJ5" s="148"/>
      <c r="JWK5" s="148"/>
      <c r="JWL5" s="148"/>
      <c r="JWM5" s="148"/>
      <c r="JWN5" s="148"/>
      <c r="JWO5" s="148"/>
      <c r="JWP5" s="148"/>
      <c r="JWQ5" s="148"/>
      <c r="JWR5" s="148"/>
      <c r="JWS5" s="148"/>
      <c r="JWT5" s="148"/>
      <c r="JWU5" s="148"/>
      <c r="JWV5" s="148"/>
      <c r="JWW5" s="148"/>
      <c r="JWX5" s="148"/>
      <c r="JWY5" s="148"/>
      <c r="JWZ5" s="148"/>
      <c r="JXA5" s="148"/>
      <c r="JXB5" s="148"/>
      <c r="JXC5" s="148"/>
      <c r="JXD5" s="148"/>
      <c r="JXE5" s="148"/>
      <c r="JXF5" s="148"/>
      <c r="JXG5" s="148"/>
      <c r="JXH5" s="148"/>
      <c r="JXI5" s="148"/>
      <c r="JXJ5" s="148"/>
      <c r="JXK5" s="148"/>
      <c r="JXL5" s="148"/>
      <c r="JXM5" s="148"/>
      <c r="JXN5" s="148"/>
      <c r="JXO5" s="148"/>
      <c r="JXP5" s="148"/>
      <c r="JXQ5" s="148"/>
      <c r="JXR5" s="148"/>
      <c r="JXS5" s="148"/>
      <c r="JXT5" s="148"/>
      <c r="JXU5" s="148"/>
      <c r="JXV5" s="148"/>
      <c r="JXW5" s="148"/>
      <c r="JXX5" s="148"/>
      <c r="JXY5" s="148"/>
      <c r="JXZ5" s="148"/>
      <c r="JYA5" s="148"/>
      <c r="JYB5" s="148"/>
      <c r="JYC5" s="148"/>
      <c r="JYD5" s="148"/>
      <c r="JYE5" s="148"/>
      <c r="JYF5" s="148"/>
      <c r="JYG5" s="148"/>
      <c r="JYH5" s="148"/>
      <c r="JYI5" s="148"/>
      <c r="JYJ5" s="148"/>
      <c r="JYK5" s="148"/>
      <c r="JYL5" s="148"/>
      <c r="JYM5" s="148"/>
      <c r="JYN5" s="148"/>
      <c r="JYO5" s="148"/>
      <c r="JYP5" s="148"/>
      <c r="JYQ5" s="148"/>
      <c r="JYR5" s="148"/>
      <c r="JYS5" s="148"/>
      <c r="JYT5" s="148"/>
      <c r="JYU5" s="148"/>
      <c r="JYV5" s="148"/>
      <c r="JYW5" s="148"/>
      <c r="JYX5" s="148"/>
      <c r="JYY5" s="148"/>
      <c r="JYZ5" s="148"/>
      <c r="JZA5" s="148"/>
      <c r="JZB5" s="148"/>
      <c r="JZC5" s="148"/>
      <c r="JZD5" s="148"/>
      <c r="JZE5" s="148"/>
      <c r="JZF5" s="148"/>
      <c r="JZG5" s="148"/>
      <c r="JZH5" s="148"/>
      <c r="JZI5" s="148"/>
      <c r="JZJ5" s="148"/>
      <c r="JZK5" s="148"/>
      <c r="JZL5" s="148"/>
      <c r="JZM5" s="148"/>
      <c r="JZN5" s="148"/>
      <c r="JZO5" s="148"/>
      <c r="JZP5" s="148"/>
      <c r="JZQ5" s="148"/>
      <c r="JZR5" s="148"/>
      <c r="JZS5" s="148"/>
      <c r="JZT5" s="148"/>
      <c r="JZU5" s="148"/>
      <c r="JZV5" s="148"/>
      <c r="JZW5" s="148"/>
      <c r="JZX5" s="148"/>
      <c r="JZY5" s="148"/>
      <c r="JZZ5" s="148"/>
      <c r="KAA5" s="148"/>
      <c r="KAB5" s="148"/>
      <c r="KAC5" s="148"/>
      <c r="KAD5" s="148"/>
      <c r="KAE5" s="148"/>
      <c r="KAF5" s="148"/>
      <c r="KAG5" s="148"/>
      <c r="KAH5" s="148"/>
      <c r="KAI5" s="148"/>
      <c r="KAJ5" s="148"/>
      <c r="KAK5" s="148"/>
      <c r="KAL5" s="148"/>
      <c r="KAM5" s="148"/>
      <c r="KAN5" s="148"/>
      <c r="KAO5" s="148"/>
      <c r="KAP5" s="148"/>
      <c r="KAQ5" s="148"/>
      <c r="KAR5" s="148"/>
      <c r="KAS5" s="148"/>
      <c r="KAT5" s="148"/>
      <c r="KAU5" s="148"/>
      <c r="KAV5" s="148"/>
      <c r="KAW5" s="148"/>
      <c r="KAX5" s="148"/>
      <c r="KAY5" s="148"/>
      <c r="KAZ5" s="148"/>
      <c r="KBA5" s="148"/>
      <c r="KBB5" s="148"/>
      <c r="KBC5" s="148"/>
      <c r="KBD5" s="148"/>
      <c r="KBE5" s="148"/>
      <c r="KBF5" s="148"/>
      <c r="KBG5" s="148"/>
      <c r="KBH5" s="148"/>
      <c r="KBI5" s="148"/>
      <c r="KBJ5" s="148"/>
      <c r="KBK5" s="148"/>
      <c r="KBL5" s="148"/>
      <c r="KBM5" s="148"/>
      <c r="KBN5" s="148"/>
      <c r="KBO5" s="148"/>
      <c r="KBP5" s="148"/>
      <c r="KBQ5" s="148"/>
      <c r="KBR5" s="148"/>
      <c r="KBS5" s="148"/>
      <c r="KBT5" s="148"/>
      <c r="KBU5" s="148"/>
      <c r="KBV5" s="148"/>
      <c r="KBW5" s="148"/>
      <c r="KBX5" s="148"/>
      <c r="KBY5" s="148"/>
      <c r="KBZ5" s="148"/>
      <c r="KCA5" s="148"/>
      <c r="KCB5" s="148"/>
      <c r="KCC5" s="148"/>
      <c r="KCD5" s="148"/>
      <c r="KCE5" s="148"/>
      <c r="KCF5" s="148"/>
      <c r="KCG5" s="148"/>
      <c r="KCH5" s="148"/>
      <c r="KCI5" s="148"/>
      <c r="KCJ5" s="148"/>
      <c r="KCK5" s="148"/>
      <c r="KCL5" s="148"/>
      <c r="KCM5" s="148"/>
      <c r="KCN5" s="148"/>
      <c r="KCO5" s="148"/>
      <c r="KCP5" s="148"/>
      <c r="KCQ5" s="148"/>
      <c r="KCR5" s="148"/>
      <c r="KCS5" s="148"/>
      <c r="KCT5" s="148"/>
      <c r="KCU5" s="148"/>
      <c r="KCV5" s="148"/>
      <c r="KCW5" s="148"/>
      <c r="KCX5" s="148"/>
      <c r="KCY5" s="148"/>
      <c r="KCZ5" s="148"/>
      <c r="KDA5" s="148"/>
      <c r="KDB5" s="148"/>
      <c r="KDC5" s="148"/>
      <c r="KDD5" s="148"/>
      <c r="KDE5" s="148"/>
      <c r="KDF5" s="148"/>
      <c r="KDG5" s="148"/>
      <c r="KDH5" s="148"/>
      <c r="KDI5" s="148"/>
      <c r="KDJ5" s="148"/>
      <c r="KDK5" s="148"/>
      <c r="KDL5" s="148"/>
      <c r="KDM5" s="148"/>
      <c r="KDN5" s="148"/>
      <c r="KDO5" s="148"/>
      <c r="KDP5" s="148"/>
      <c r="KDQ5" s="148"/>
      <c r="KDR5" s="148"/>
      <c r="KDS5" s="148"/>
      <c r="KDT5" s="148"/>
      <c r="KDU5" s="148"/>
      <c r="KDV5" s="148"/>
      <c r="KDW5" s="148"/>
      <c r="KDX5" s="148"/>
      <c r="KDY5" s="148"/>
      <c r="KDZ5" s="148"/>
      <c r="KEA5" s="148"/>
      <c r="KEB5" s="148"/>
      <c r="KEC5" s="148"/>
      <c r="KED5" s="148"/>
      <c r="KEE5" s="148"/>
      <c r="KEF5" s="148"/>
      <c r="KEG5" s="148"/>
      <c r="KEH5" s="148"/>
      <c r="KEI5" s="148"/>
      <c r="KEJ5" s="148"/>
      <c r="KEK5" s="148"/>
      <c r="KEL5" s="148"/>
      <c r="KEM5" s="148"/>
      <c r="KEN5" s="148"/>
      <c r="KEO5" s="148"/>
      <c r="KEP5" s="148"/>
      <c r="KEQ5" s="148"/>
      <c r="KER5" s="148"/>
      <c r="KES5" s="148"/>
      <c r="KET5" s="148"/>
      <c r="KEU5" s="148"/>
      <c r="KEV5" s="148"/>
      <c r="KEW5" s="148"/>
      <c r="KEX5" s="148"/>
      <c r="KEY5" s="148"/>
      <c r="KEZ5" s="148"/>
      <c r="KFA5" s="148"/>
      <c r="KFB5" s="148"/>
      <c r="KFC5" s="148"/>
      <c r="KFD5" s="148"/>
      <c r="KFE5" s="148"/>
      <c r="KFF5" s="148"/>
      <c r="KFG5" s="148"/>
      <c r="KFH5" s="148"/>
      <c r="KFI5" s="148"/>
      <c r="KFJ5" s="148"/>
      <c r="KFK5" s="148"/>
      <c r="KFL5" s="148"/>
      <c r="KFM5" s="148"/>
      <c r="KFN5" s="148"/>
      <c r="KFO5" s="148"/>
      <c r="KFP5" s="148"/>
      <c r="KFQ5" s="148"/>
      <c r="KFR5" s="148"/>
      <c r="KFS5" s="148"/>
      <c r="KFT5" s="148"/>
      <c r="KFU5" s="148"/>
      <c r="KFV5" s="148"/>
      <c r="KFW5" s="148"/>
      <c r="KFX5" s="148"/>
      <c r="KFY5" s="148"/>
      <c r="KFZ5" s="148"/>
      <c r="KGA5" s="148"/>
      <c r="KGB5" s="148"/>
      <c r="KGC5" s="148"/>
      <c r="KGD5" s="148"/>
      <c r="KGE5" s="148"/>
      <c r="KGF5" s="148"/>
      <c r="KGG5" s="148"/>
      <c r="KGH5" s="148"/>
      <c r="KGI5" s="148"/>
      <c r="KGJ5" s="148"/>
      <c r="KGK5" s="148"/>
      <c r="KGL5" s="148"/>
      <c r="KGM5" s="148"/>
      <c r="KGN5" s="148"/>
      <c r="KGO5" s="148"/>
      <c r="KGP5" s="148"/>
      <c r="KGQ5" s="148"/>
      <c r="KGR5" s="148"/>
      <c r="KGS5" s="148"/>
      <c r="KGT5" s="148"/>
      <c r="KGU5" s="148"/>
      <c r="KGV5" s="148"/>
      <c r="KGW5" s="148"/>
      <c r="KGX5" s="148"/>
      <c r="KGY5" s="148"/>
      <c r="KGZ5" s="148"/>
      <c r="KHA5" s="148"/>
      <c r="KHB5" s="148"/>
      <c r="KHC5" s="148"/>
      <c r="KHD5" s="148"/>
      <c r="KHE5" s="148"/>
      <c r="KHF5" s="148"/>
      <c r="KHG5" s="148"/>
      <c r="KHH5" s="148"/>
      <c r="KHI5" s="148"/>
      <c r="KHJ5" s="148"/>
      <c r="KHK5" s="148"/>
      <c r="KHL5" s="148"/>
      <c r="KHM5" s="148"/>
      <c r="KHN5" s="148"/>
      <c r="KHO5" s="148"/>
      <c r="KHP5" s="148"/>
      <c r="KHQ5" s="148"/>
      <c r="KHR5" s="148"/>
      <c r="KHS5" s="148"/>
      <c r="KHT5" s="148"/>
      <c r="KHU5" s="148"/>
      <c r="KHV5" s="148"/>
      <c r="KHW5" s="148"/>
      <c r="KHX5" s="148"/>
      <c r="KHY5" s="148"/>
      <c r="KHZ5" s="148"/>
      <c r="KIA5" s="148"/>
      <c r="KIB5" s="148"/>
      <c r="KIC5" s="148"/>
      <c r="KID5" s="148"/>
      <c r="KIE5" s="148"/>
      <c r="KIF5" s="148"/>
      <c r="KIG5" s="148"/>
      <c r="KIH5" s="148"/>
      <c r="KII5" s="148"/>
      <c r="KIJ5" s="148"/>
      <c r="KIK5" s="148"/>
      <c r="KIL5" s="148"/>
      <c r="KIM5" s="148"/>
      <c r="KIN5" s="148"/>
      <c r="KIO5" s="148"/>
      <c r="KIP5" s="148"/>
      <c r="KIQ5" s="148"/>
      <c r="KIR5" s="148"/>
      <c r="KIS5" s="148"/>
      <c r="KIT5" s="148"/>
      <c r="KIU5" s="148"/>
      <c r="KIV5" s="148"/>
      <c r="KIW5" s="148"/>
      <c r="KIX5" s="148"/>
      <c r="KIY5" s="148"/>
      <c r="KIZ5" s="148"/>
      <c r="KJA5" s="148"/>
      <c r="KJB5" s="148"/>
      <c r="KJC5" s="148"/>
      <c r="KJD5" s="148"/>
      <c r="KJE5" s="148"/>
      <c r="KJF5" s="148"/>
      <c r="KJG5" s="148"/>
      <c r="KJH5" s="148"/>
      <c r="KJI5" s="148"/>
      <c r="KJJ5" s="148"/>
      <c r="KJK5" s="148"/>
      <c r="KJL5" s="148"/>
      <c r="KJM5" s="148"/>
      <c r="KJN5" s="148"/>
      <c r="KJO5" s="148"/>
      <c r="KJP5" s="148"/>
      <c r="KJQ5" s="148"/>
      <c r="KJR5" s="148"/>
      <c r="KJS5" s="148"/>
      <c r="KJT5" s="148"/>
      <c r="KJU5" s="148"/>
      <c r="KJV5" s="148"/>
      <c r="KJW5" s="148"/>
      <c r="KJX5" s="148"/>
      <c r="KJY5" s="148"/>
      <c r="KJZ5" s="148"/>
      <c r="KKA5" s="148"/>
      <c r="KKB5" s="148"/>
      <c r="KKC5" s="148"/>
      <c r="KKD5" s="148"/>
      <c r="KKE5" s="148"/>
      <c r="KKF5" s="148"/>
      <c r="KKG5" s="148"/>
      <c r="KKH5" s="148"/>
      <c r="KKI5" s="148"/>
      <c r="KKJ5" s="148"/>
      <c r="KKK5" s="148"/>
      <c r="KKL5" s="148"/>
      <c r="KKM5" s="148"/>
      <c r="KKN5" s="148"/>
      <c r="KKO5" s="148"/>
      <c r="KKP5" s="148"/>
      <c r="KKQ5" s="148"/>
      <c r="KKR5" s="148"/>
      <c r="KKS5" s="148"/>
      <c r="KKT5" s="148"/>
      <c r="KKU5" s="148"/>
      <c r="KKV5" s="148"/>
      <c r="KKW5" s="148"/>
      <c r="KKX5" s="148"/>
      <c r="KKY5" s="148"/>
      <c r="KKZ5" s="148"/>
      <c r="KLA5" s="148"/>
      <c r="KLB5" s="148"/>
      <c r="KLC5" s="148"/>
      <c r="KLD5" s="148"/>
      <c r="KLE5" s="148"/>
      <c r="KLF5" s="148"/>
      <c r="KLG5" s="148"/>
      <c r="KLH5" s="148"/>
      <c r="KLI5" s="148"/>
      <c r="KLJ5" s="148"/>
      <c r="KLK5" s="148"/>
      <c r="KLL5" s="148"/>
      <c r="KLM5" s="148"/>
      <c r="KLN5" s="148"/>
      <c r="KLO5" s="148"/>
      <c r="KLP5" s="148"/>
      <c r="KLQ5" s="148"/>
      <c r="KLR5" s="148"/>
      <c r="KLS5" s="148"/>
      <c r="KLT5" s="148"/>
      <c r="KLU5" s="148"/>
      <c r="KLV5" s="148"/>
      <c r="KLW5" s="148"/>
      <c r="KLX5" s="148"/>
      <c r="KLY5" s="148"/>
      <c r="KLZ5" s="148"/>
      <c r="KMA5" s="148"/>
      <c r="KMB5" s="148"/>
      <c r="KMC5" s="148"/>
      <c r="KMD5" s="148"/>
      <c r="KME5" s="148"/>
      <c r="KMF5" s="148"/>
      <c r="KMG5" s="148"/>
      <c r="KMH5" s="148"/>
      <c r="KMI5" s="148"/>
      <c r="KMJ5" s="148"/>
      <c r="KMK5" s="148"/>
      <c r="KML5" s="148"/>
      <c r="KMM5" s="148"/>
      <c r="KMN5" s="148"/>
      <c r="KMO5" s="148"/>
      <c r="KMP5" s="148"/>
      <c r="KMQ5" s="148"/>
      <c r="KMR5" s="148"/>
      <c r="KMS5" s="148"/>
      <c r="KMT5" s="148"/>
      <c r="KMU5" s="148"/>
      <c r="KMV5" s="148"/>
      <c r="KMW5" s="148"/>
      <c r="KMX5" s="148"/>
      <c r="KMY5" s="148"/>
      <c r="KMZ5" s="148"/>
      <c r="KNA5" s="148"/>
      <c r="KNB5" s="148"/>
      <c r="KNC5" s="148"/>
      <c r="KND5" s="148"/>
      <c r="KNE5" s="148"/>
      <c r="KNF5" s="148"/>
      <c r="KNG5" s="148"/>
      <c r="KNH5" s="148"/>
      <c r="KNI5" s="148"/>
      <c r="KNJ5" s="148"/>
      <c r="KNK5" s="148"/>
      <c r="KNL5" s="148"/>
      <c r="KNM5" s="148"/>
      <c r="KNN5" s="148"/>
      <c r="KNO5" s="148"/>
      <c r="KNP5" s="148"/>
      <c r="KNQ5" s="148"/>
      <c r="KNR5" s="148"/>
      <c r="KNS5" s="148"/>
      <c r="KNT5" s="148"/>
      <c r="KNU5" s="148"/>
      <c r="KNV5" s="148"/>
      <c r="KNW5" s="148"/>
      <c r="KNX5" s="148"/>
      <c r="KNY5" s="148"/>
      <c r="KNZ5" s="148"/>
      <c r="KOA5" s="148"/>
      <c r="KOB5" s="148"/>
      <c r="KOC5" s="148"/>
      <c r="KOD5" s="148"/>
      <c r="KOE5" s="148"/>
      <c r="KOF5" s="148"/>
      <c r="KOG5" s="148"/>
      <c r="KOH5" s="148"/>
      <c r="KOI5" s="148"/>
      <c r="KOJ5" s="148"/>
      <c r="KOK5" s="148"/>
      <c r="KOL5" s="148"/>
      <c r="KOM5" s="148"/>
      <c r="KON5" s="148"/>
      <c r="KOO5" s="148"/>
      <c r="KOP5" s="148"/>
      <c r="KOQ5" s="148"/>
      <c r="KOR5" s="148"/>
      <c r="KOS5" s="148"/>
      <c r="KOT5" s="148"/>
      <c r="KOU5" s="148"/>
      <c r="KOV5" s="148"/>
      <c r="KOW5" s="148"/>
      <c r="KOX5" s="148"/>
      <c r="KOY5" s="148"/>
      <c r="KOZ5" s="148"/>
      <c r="KPA5" s="148"/>
      <c r="KPB5" s="148"/>
      <c r="KPC5" s="148"/>
      <c r="KPD5" s="148"/>
      <c r="KPE5" s="148"/>
      <c r="KPF5" s="148"/>
      <c r="KPG5" s="148"/>
      <c r="KPH5" s="148"/>
      <c r="KPI5" s="148"/>
      <c r="KPJ5" s="148"/>
      <c r="KPK5" s="148"/>
      <c r="KPL5" s="148"/>
      <c r="KPM5" s="148"/>
      <c r="KPN5" s="148"/>
      <c r="KPO5" s="148"/>
      <c r="KPP5" s="148"/>
      <c r="KPQ5" s="148"/>
      <c r="KPR5" s="148"/>
      <c r="KPS5" s="148"/>
      <c r="KPT5" s="148"/>
      <c r="KPU5" s="148"/>
      <c r="KPV5" s="148"/>
      <c r="KPW5" s="148"/>
      <c r="KPX5" s="148"/>
      <c r="KPY5" s="148"/>
      <c r="KPZ5" s="148"/>
      <c r="KQA5" s="148"/>
      <c r="KQB5" s="148"/>
      <c r="KQC5" s="148"/>
      <c r="KQD5" s="148"/>
      <c r="KQE5" s="148"/>
      <c r="KQF5" s="148"/>
      <c r="KQG5" s="148"/>
      <c r="KQH5" s="148"/>
      <c r="KQI5" s="148"/>
      <c r="KQJ5" s="148"/>
      <c r="KQK5" s="148"/>
      <c r="KQL5" s="148"/>
      <c r="KQM5" s="148"/>
      <c r="KQN5" s="148"/>
      <c r="KQO5" s="148"/>
      <c r="KQP5" s="148"/>
      <c r="KQQ5" s="148"/>
      <c r="KQR5" s="148"/>
      <c r="KQS5" s="148"/>
      <c r="KQT5" s="148"/>
      <c r="KQU5" s="148"/>
      <c r="KQV5" s="148"/>
      <c r="KQW5" s="148"/>
      <c r="KQX5" s="148"/>
      <c r="KQY5" s="148"/>
      <c r="KQZ5" s="148"/>
      <c r="KRA5" s="148"/>
      <c r="KRB5" s="148"/>
      <c r="KRC5" s="148"/>
      <c r="KRD5" s="148"/>
      <c r="KRE5" s="148"/>
      <c r="KRF5" s="148"/>
      <c r="KRG5" s="148"/>
      <c r="KRH5" s="148"/>
      <c r="KRI5" s="148"/>
      <c r="KRJ5" s="148"/>
      <c r="KRK5" s="148"/>
      <c r="KRL5" s="148"/>
      <c r="KRM5" s="148"/>
      <c r="KRN5" s="148"/>
      <c r="KRO5" s="148"/>
      <c r="KRP5" s="148"/>
      <c r="KRQ5" s="148"/>
      <c r="KRR5" s="148"/>
      <c r="KRS5" s="148"/>
      <c r="KRT5" s="148"/>
      <c r="KRU5" s="148"/>
      <c r="KRV5" s="148"/>
      <c r="KRW5" s="148"/>
      <c r="KRX5" s="148"/>
      <c r="KRY5" s="148"/>
      <c r="KRZ5" s="148"/>
      <c r="KSA5" s="148"/>
      <c r="KSB5" s="148"/>
      <c r="KSC5" s="148"/>
      <c r="KSD5" s="148"/>
      <c r="KSE5" s="148"/>
      <c r="KSF5" s="148"/>
      <c r="KSG5" s="148"/>
      <c r="KSH5" s="148"/>
      <c r="KSI5" s="148"/>
      <c r="KSJ5" s="148"/>
      <c r="KSK5" s="148"/>
      <c r="KSL5" s="148"/>
      <c r="KSM5" s="148"/>
      <c r="KSN5" s="148"/>
      <c r="KSO5" s="148"/>
      <c r="KSP5" s="148"/>
      <c r="KSQ5" s="148"/>
      <c r="KSR5" s="148"/>
      <c r="KSS5" s="148"/>
      <c r="KST5" s="148"/>
      <c r="KSU5" s="148"/>
      <c r="KSV5" s="148"/>
      <c r="KSW5" s="148"/>
      <c r="KSX5" s="148"/>
      <c r="KSY5" s="148"/>
      <c r="KSZ5" s="148"/>
      <c r="KTA5" s="148"/>
      <c r="KTB5" s="148"/>
      <c r="KTC5" s="148"/>
      <c r="KTD5" s="148"/>
      <c r="KTE5" s="148"/>
      <c r="KTF5" s="148"/>
      <c r="KTG5" s="148"/>
      <c r="KTH5" s="148"/>
      <c r="KTI5" s="148"/>
      <c r="KTJ5" s="148"/>
      <c r="KTK5" s="148"/>
      <c r="KTL5" s="148"/>
      <c r="KTM5" s="148"/>
      <c r="KTN5" s="148"/>
      <c r="KTO5" s="148"/>
      <c r="KTP5" s="148"/>
      <c r="KTQ5" s="148"/>
      <c r="KTR5" s="148"/>
      <c r="KTS5" s="148"/>
      <c r="KTT5" s="148"/>
      <c r="KTU5" s="148"/>
      <c r="KTV5" s="148"/>
      <c r="KTW5" s="148"/>
      <c r="KTX5" s="148"/>
      <c r="KTY5" s="148"/>
      <c r="KTZ5" s="148"/>
      <c r="KUA5" s="148"/>
      <c r="KUB5" s="148"/>
      <c r="KUC5" s="148"/>
      <c r="KUD5" s="148"/>
      <c r="KUE5" s="148"/>
      <c r="KUF5" s="148"/>
      <c r="KUG5" s="148"/>
      <c r="KUH5" s="148"/>
      <c r="KUI5" s="148"/>
      <c r="KUJ5" s="148"/>
      <c r="KUK5" s="148"/>
      <c r="KUL5" s="148"/>
      <c r="KUM5" s="148"/>
      <c r="KUN5" s="148"/>
      <c r="KUO5" s="148"/>
      <c r="KUP5" s="148"/>
      <c r="KUQ5" s="148"/>
      <c r="KUR5" s="148"/>
      <c r="KUS5" s="148"/>
      <c r="KUT5" s="148"/>
      <c r="KUU5" s="148"/>
      <c r="KUV5" s="148"/>
      <c r="KUW5" s="148"/>
      <c r="KUX5" s="148"/>
      <c r="KUY5" s="148"/>
      <c r="KUZ5" s="148"/>
      <c r="KVA5" s="148"/>
      <c r="KVB5" s="148"/>
      <c r="KVC5" s="148"/>
      <c r="KVD5" s="148"/>
      <c r="KVE5" s="148"/>
      <c r="KVF5" s="148"/>
      <c r="KVG5" s="148"/>
      <c r="KVH5" s="148"/>
      <c r="KVI5" s="148"/>
      <c r="KVJ5" s="148"/>
      <c r="KVK5" s="148"/>
      <c r="KVL5" s="148"/>
      <c r="KVM5" s="148"/>
      <c r="KVN5" s="148"/>
      <c r="KVO5" s="148"/>
      <c r="KVP5" s="148"/>
      <c r="KVQ5" s="148"/>
      <c r="KVR5" s="148"/>
      <c r="KVS5" s="148"/>
      <c r="KVT5" s="148"/>
      <c r="KVU5" s="148"/>
      <c r="KVV5" s="148"/>
      <c r="KVW5" s="148"/>
      <c r="KVX5" s="148"/>
      <c r="KVY5" s="148"/>
      <c r="KVZ5" s="148"/>
      <c r="KWA5" s="148"/>
      <c r="KWB5" s="148"/>
      <c r="KWC5" s="148"/>
      <c r="KWD5" s="148"/>
      <c r="KWE5" s="148"/>
      <c r="KWF5" s="148"/>
      <c r="KWG5" s="148"/>
      <c r="KWH5" s="148"/>
      <c r="KWI5" s="148"/>
      <c r="KWJ5" s="148"/>
      <c r="KWK5" s="148"/>
      <c r="KWL5" s="148"/>
      <c r="KWM5" s="148"/>
      <c r="KWN5" s="148"/>
      <c r="KWO5" s="148"/>
      <c r="KWP5" s="148"/>
      <c r="KWQ5" s="148"/>
      <c r="KWR5" s="148"/>
      <c r="KWS5" s="148"/>
      <c r="KWT5" s="148"/>
      <c r="KWU5" s="148"/>
      <c r="KWV5" s="148"/>
      <c r="KWW5" s="148"/>
      <c r="KWX5" s="148"/>
      <c r="KWY5" s="148"/>
      <c r="KWZ5" s="148"/>
      <c r="KXA5" s="148"/>
      <c r="KXB5" s="148"/>
      <c r="KXC5" s="148"/>
      <c r="KXD5" s="148"/>
      <c r="KXE5" s="148"/>
      <c r="KXF5" s="148"/>
      <c r="KXG5" s="148"/>
      <c r="KXH5" s="148"/>
      <c r="KXI5" s="148"/>
      <c r="KXJ5" s="148"/>
      <c r="KXK5" s="148"/>
      <c r="KXL5" s="148"/>
      <c r="KXM5" s="148"/>
      <c r="KXN5" s="148"/>
      <c r="KXO5" s="148"/>
      <c r="KXP5" s="148"/>
      <c r="KXQ5" s="148"/>
      <c r="KXR5" s="148"/>
      <c r="KXS5" s="148"/>
      <c r="KXT5" s="148"/>
      <c r="KXU5" s="148"/>
      <c r="KXV5" s="148"/>
      <c r="KXW5" s="148"/>
      <c r="KXX5" s="148"/>
      <c r="KXY5" s="148"/>
      <c r="KXZ5" s="148"/>
      <c r="KYA5" s="148"/>
      <c r="KYB5" s="148"/>
      <c r="KYC5" s="148"/>
      <c r="KYD5" s="148"/>
      <c r="KYE5" s="148"/>
      <c r="KYF5" s="148"/>
      <c r="KYG5" s="148"/>
      <c r="KYH5" s="148"/>
      <c r="KYI5" s="148"/>
      <c r="KYJ5" s="148"/>
      <c r="KYK5" s="148"/>
      <c r="KYL5" s="148"/>
      <c r="KYM5" s="148"/>
      <c r="KYN5" s="148"/>
      <c r="KYO5" s="148"/>
      <c r="KYP5" s="148"/>
      <c r="KYQ5" s="148"/>
      <c r="KYR5" s="148"/>
      <c r="KYS5" s="148"/>
      <c r="KYT5" s="148"/>
      <c r="KYU5" s="148"/>
      <c r="KYV5" s="148"/>
      <c r="KYW5" s="148"/>
      <c r="KYX5" s="148"/>
      <c r="KYY5" s="148"/>
      <c r="KYZ5" s="148"/>
      <c r="KZA5" s="148"/>
      <c r="KZB5" s="148"/>
      <c r="KZC5" s="148"/>
      <c r="KZD5" s="148"/>
      <c r="KZE5" s="148"/>
      <c r="KZF5" s="148"/>
      <c r="KZG5" s="148"/>
      <c r="KZH5" s="148"/>
      <c r="KZI5" s="148"/>
      <c r="KZJ5" s="148"/>
      <c r="KZK5" s="148"/>
      <c r="KZL5" s="148"/>
      <c r="KZM5" s="148"/>
      <c r="KZN5" s="148"/>
      <c r="KZO5" s="148"/>
      <c r="KZP5" s="148"/>
      <c r="KZQ5" s="148"/>
      <c r="KZR5" s="148"/>
      <c r="KZS5" s="148"/>
      <c r="KZT5" s="148"/>
      <c r="KZU5" s="148"/>
      <c r="KZV5" s="148"/>
      <c r="KZW5" s="148"/>
      <c r="KZX5" s="148"/>
      <c r="KZY5" s="148"/>
      <c r="KZZ5" s="148"/>
      <c r="LAA5" s="148"/>
      <c r="LAB5" s="148"/>
      <c r="LAC5" s="148"/>
      <c r="LAD5" s="148"/>
      <c r="LAE5" s="148"/>
      <c r="LAF5" s="148"/>
      <c r="LAG5" s="148"/>
      <c r="LAH5" s="148"/>
      <c r="LAI5" s="148"/>
      <c r="LAJ5" s="148"/>
      <c r="LAK5" s="148"/>
      <c r="LAL5" s="148"/>
      <c r="LAM5" s="148"/>
      <c r="LAN5" s="148"/>
      <c r="LAO5" s="148"/>
      <c r="LAP5" s="148"/>
      <c r="LAQ5" s="148"/>
      <c r="LAR5" s="148"/>
      <c r="LAS5" s="148"/>
      <c r="LAT5" s="148"/>
      <c r="LAU5" s="148"/>
      <c r="LAV5" s="148"/>
      <c r="LAW5" s="148"/>
      <c r="LAX5" s="148"/>
      <c r="LAY5" s="148"/>
      <c r="LAZ5" s="148"/>
      <c r="LBA5" s="148"/>
      <c r="LBB5" s="148"/>
      <c r="LBC5" s="148"/>
      <c r="LBD5" s="148"/>
      <c r="LBE5" s="148"/>
      <c r="LBF5" s="148"/>
      <c r="LBG5" s="148"/>
      <c r="LBH5" s="148"/>
      <c r="LBI5" s="148"/>
      <c r="LBJ5" s="148"/>
      <c r="LBK5" s="148"/>
      <c r="LBL5" s="148"/>
      <c r="LBM5" s="148"/>
      <c r="LBN5" s="148"/>
      <c r="LBO5" s="148"/>
      <c r="LBP5" s="148"/>
      <c r="LBQ5" s="148"/>
      <c r="LBR5" s="148"/>
      <c r="LBS5" s="148"/>
      <c r="LBT5" s="148"/>
      <c r="LBU5" s="148"/>
      <c r="LBV5" s="148"/>
      <c r="LBW5" s="148"/>
      <c r="LBX5" s="148"/>
      <c r="LBY5" s="148"/>
      <c r="LBZ5" s="148"/>
      <c r="LCA5" s="148"/>
      <c r="LCB5" s="148"/>
      <c r="LCC5" s="148"/>
      <c r="LCD5" s="148"/>
      <c r="LCE5" s="148"/>
      <c r="LCF5" s="148"/>
      <c r="LCG5" s="148"/>
      <c r="LCH5" s="148"/>
      <c r="LCI5" s="148"/>
      <c r="LCJ5" s="148"/>
      <c r="LCK5" s="148"/>
      <c r="LCL5" s="148"/>
      <c r="LCM5" s="148"/>
      <c r="LCN5" s="148"/>
      <c r="LCO5" s="148"/>
      <c r="LCP5" s="148"/>
      <c r="LCQ5" s="148"/>
      <c r="LCR5" s="148"/>
      <c r="LCS5" s="148"/>
      <c r="LCT5" s="148"/>
      <c r="LCU5" s="148"/>
      <c r="LCV5" s="148"/>
      <c r="LCW5" s="148"/>
      <c r="LCX5" s="148"/>
      <c r="LCY5" s="148"/>
      <c r="LCZ5" s="148"/>
      <c r="LDA5" s="148"/>
      <c r="LDB5" s="148"/>
      <c r="LDC5" s="148"/>
      <c r="LDD5" s="148"/>
      <c r="LDE5" s="148"/>
      <c r="LDF5" s="148"/>
      <c r="LDG5" s="148"/>
      <c r="LDH5" s="148"/>
      <c r="LDI5" s="148"/>
      <c r="LDJ5" s="148"/>
      <c r="LDK5" s="148"/>
      <c r="LDL5" s="148"/>
      <c r="LDM5" s="148"/>
      <c r="LDN5" s="148"/>
      <c r="LDO5" s="148"/>
      <c r="LDP5" s="148"/>
      <c r="LDQ5" s="148"/>
      <c r="LDR5" s="148"/>
      <c r="LDS5" s="148"/>
      <c r="LDT5" s="148"/>
      <c r="LDU5" s="148"/>
      <c r="LDV5" s="148"/>
      <c r="LDW5" s="148"/>
      <c r="LDX5" s="148"/>
      <c r="LDY5" s="148"/>
      <c r="LDZ5" s="148"/>
      <c r="LEA5" s="148"/>
      <c r="LEB5" s="148"/>
      <c r="LEC5" s="148"/>
      <c r="LED5" s="148"/>
      <c r="LEE5" s="148"/>
      <c r="LEF5" s="148"/>
      <c r="LEG5" s="148"/>
      <c r="LEH5" s="148"/>
      <c r="LEI5" s="148"/>
      <c r="LEJ5" s="148"/>
      <c r="LEK5" s="148"/>
      <c r="LEL5" s="148"/>
      <c r="LEM5" s="148"/>
      <c r="LEN5" s="148"/>
      <c r="LEO5" s="148"/>
      <c r="LEP5" s="148"/>
      <c r="LEQ5" s="148"/>
      <c r="LER5" s="148"/>
      <c r="LES5" s="148"/>
      <c r="LET5" s="148"/>
      <c r="LEU5" s="148"/>
      <c r="LEV5" s="148"/>
      <c r="LEW5" s="148"/>
      <c r="LEX5" s="148"/>
      <c r="LEY5" s="148"/>
      <c r="LEZ5" s="148"/>
      <c r="LFA5" s="148"/>
      <c r="LFB5" s="148"/>
      <c r="LFC5" s="148"/>
      <c r="LFD5" s="148"/>
      <c r="LFE5" s="148"/>
      <c r="LFF5" s="148"/>
      <c r="LFG5" s="148"/>
      <c r="LFH5" s="148"/>
      <c r="LFI5" s="148"/>
      <c r="LFJ5" s="148"/>
      <c r="LFK5" s="148"/>
      <c r="LFL5" s="148"/>
      <c r="LFM5" s="148"/>
      <c r="LFN5" s="148"/>
      <c r="LFO5" s="148"/>
      <c r="LFP5" s="148"/>
      <c r="LFQ5" s="148"/>
      <c r="LFR5" s="148"/>
      <c r="LFS5" s="148"/>
      <c r="LFT5" s="148"/>
      <c r="LFU5" s="148"/>
      <c r="LFV5" s="148"/>
      <c r="LFW5" s="148"/>
      <c r="LFX5" s="148"/>
      <c r="LFY5" s="148"/>
      <c r="LFZ5" s="148"/>
      <c r="LGA5" s="148"/>
      <c r="LGB5" s="148"/>
      <c r="LGC5" s="148"/>
      <c r="LGD5" s="148"/>
      <c r="LGE5" s="148"/>
      <c r="LGF5" s="148"/>
      <c r="LGG5" s="148"/>
      <c r="LGH5" s="148"/>
      <c r="LGI5" s="148"/>
      <c r="LGJ5" s="148"/>
      <c r="LGK5" s="148"/>
      <c r="LGL5" s="148"/>
      <c r="LGM5" s="148"/>
      <c r="LGN5" s="148"/>
      <c r="LGO5" s="148"/>
      <c r="LGP5" s="148"/>
      <c r="LGQ5" s="148"/>
      <c r="LGR5" s="148"/>
      <c r="LGS5" s="148"/>
      <c r="LGT5" s="148"/>
      <c r="LGU5" s="148"/>
      <c r="LGV5" s="148"/>
      <c r="LGW5" s="148"/>
      <c r="LGX5" s="148"/>
      <c r="LGY5" s="148"/>
      <c r="LGZ5" s="148"/>
      <c r="LHA5" s="148"/>
      <c r="LHB5" s="148"/>
      <c r="LHC5" s="148"/>
      <c r="LHD5" s="148"/>
      <c r="LHE5" s="148"/>
      <c r="LHF5" s="148"/>
      <c r="LHG5" s="148"/>
      <c r="LHH5" s="148"/>
      <c r="LHI5" s="148"/>
      <c r="LHJ5" s="148"/>
      <c r="LHK5" s="148"/>
      <c r="LHL5" s="148"/>
      <c r="LHM5" s="148"/>
      <c r="LHN5" s="148"/>
      <c r="LHO5" s="148"/>
      <c r="LHP5" s="148"/>
      <c r="LHQ5" s="148"/>
      <c r="LHR5" s="148"/>
      <c r="LHS5" s="148"/>
      <c r="LHT5" s="148"/>
      <c r="LHU5" s="148"/>
      <c r="LHV5" s="148"/>
      <c r="LHW5" s="148"/>
      <c r="LHX5" s="148"/>
      <c r="LHY5" s="148"/>
      <c r="LHZ5" s="148"/>
      <c r="LIA5" s="148"/>
      <c r="LIB5" s="148"/>
      <c r="LIC5" s="148"/>
      <c r="LID5" s="148"/>
      <c r="LIE5" s="148"/>
      <c r="LIF5" s="148"/>
      <c r="LIG5" s="148"/>
      <c r="LIH5" s="148"/>
      <c r="LII5" s="148"/>
      <c r="LIJ5" s="148"/>
      <c r="LIK5" s="148"/>
      <c r="LIL5" s="148"/>
      <c r="LIM5" s="148"/>
      <c r="LIN5" s="148"/>
      <c r="LIO5" s="148"/>
      <c r="LIP5" s="148"/>
      <c r="LIQ5" s="148"/>
      <c r="LIR5" s="148"/>
      <c r="LIS5" s="148"/>
      <c r="LIT5" s="148"/>
      <c r="LIU5" s="148"/>
      <c r="LIV5" s="148"/>
      <c r="LIW5" s="148"/>
      <c r="LIX5" s="148"/>
      <c r="LIY5" s="148"/>
      <c r="LIZ5" s="148"/>
      <c r="LJA5" s="148"/>
      <c r="LJB5" s="148"/>
      <c r="LJC5" s="148"/>
      <c r="LJD5" s="148"/>
      <c r="LJE5" s="148"/>
      <c r="LJF5" s="148"/>
      <c r="LJG5" s="148"/>
      <c r="LJH5" s="148"/>
      <c r="LJI5" s="148"/>
      <c r="LJJ5" s="148"/>
      <c r="LJK5" s="148"/>
      <c r="LJL5" s="148"/>
      <c r="LJM5" s="148"/>
      <c r="LJN5" s="148"/>
      <c r="LJO5" s="148"/>
      <c r="LJP5" s="148"/>
      <c r="LJQ5" s="148"/>
      <c r="LJR5" s="148"/>
      <c r="LJS5" s="148"/>
      <c r="LJT5" s="148"/>
      <c r="LJU5" s="148"/>
      <c r="LJV5" s="148"/>
      <c r="LJW5" s="148"/>
      <c r="LJX5" s="148"/>
      <c r="LJY5" s="148"/>
      <c r="LJZ5" s="148"/>
      <c r="LKA5" s="148"/>
      <c r="LKB5" s="148"/>
      <c r="LKC5" s="148"/>
      <c r="LKD5" s="148"/>
      <c r="LKE5" s="148"/>
      <c r="LKF5" s="148"/>
      <c r="LKG5" s="148"/>
      <c r="LKH5" s="148"/>
      <c r="LKI5" s="148"/>
      <c r="LKJ5" s="148"/>
      <c r="LKK5" s="148"/>
      <c r="LKL5" s="148"/>
      <c r="LKM5" s="148"/>
      <c r="LKN5" s="148"/>
      <c r="LKO5" s="148"/>
      <c r="LKP5" s="148"/>
      <c r="LKQ5" s="148"/>
      <c r="LKR5" s="148"/>
      <c r="LKS5" s="148"/>
      <c r="LKT5" s="148"/>
      <c r="LKU5" s="148"/>
      <c r="LKV5" s="148"/>
      <c r="LKW5" s="148"/>
      <c r="LKX5" s="148"/>
      <c r="LKY5" s="148"/>
      <c r="LKZ5" s="148"/>
      <c r="LLA5" s="148"/>
      <c r="LLB5" s="148"/>
      <c r="LLC5" s="148"/>
      <c r="LLD5" s="148"/>
      <c r="LLE5" s="148"/>
      <c r="LLF5" s="148"/>
      <c r="LLG5" s="148"/>
      <c r="LLH5" s="148"/>
      <c r="LLI5" s="148"/>
      <c r="LLJ5" s="148"/>
      <c r="LLK5" s="148"/>
      <c r="LLL5" s="148"/>
      <c r="LLM5" s="148"/>
      <c r="LLN5" s="148"/>
      <c r="LLO5" s="148"/>
      <c r="LLP5" s="148"/>
      <c r="LLQ5" s="148"/>
      <c r="LLR5" s="148"/>
      <c r="LLS5" s="148"/>
      <c r="LLT5" s="148"/>
      <c r="LLU5" s="148"/>
      <c r="LLV5" s="148"/>
      <c r="LLW5" s="148"/>
      <c r="LLX5" s="148"/>
      <c r="LLY5" s="148"/>
      <c r="LLZ5" s="148"/>
      <c r="LMA5" s="148"/>
      <c r="LMB5" s="148"/>
      <c r="LMC5" s="148"/>
      <c r="LMD5" s="148"/>
      <c r="LME5" s="148"/>
      <c r="LMF5" s="148"/>
      <c r="LMG5" s="148"/>
      <c r="LMH5" s="148"/>
      <c r="LMI5" s="148"/>
      <c r="LMJ5" s="148"/>
      <c r="LMK5" s="148"/>
      <c r="LML5" s="148"/>
      <c r="LMM5" s="148"/>
      <c r="LMN5" s="148"/>
      <c r="LMO5" s="148"/>
      <c r="LMP5" s="148"/>
      <c r="LMQ5" s="148"/>
      <c r="LMR5" s="148"/>
      <c r="LMS5" s="148"/>
      <c r="LMT5" s="148"/>
      <c r="LMU5" s="148"/>
      <c r="LMV5" s="148"/>
      <c r="LMW5" s="148"/>
      <c r="LMX5" s="148"/>
      <c r="LMY5" s="148"/>
      <c r="LMZ5" s="148"/>
      <c r="LNA5" s="148"/>
      <c r="LNB5" s="148"/>
      <c r="LNC5" s="148"/>
      <c r="LND5" s="148"/>
      <c r="LNE5" s="148"/>
      <c r="LNF5" s="148"/>
      <c r="LNG5" s="148"/>
      <c r="LNH5" s="148"/>
      <c r="LNI5" s="148"/>
      <c r="LNJ5" s="148"/>
      <c r="LNK5" s="148"/>
      <c r="LNL5" s="148"/>
      <c r="LNM5" s="148"/>
      <c r="LNN5" s="148"/>
      <c r="LNO5" s="148"/>
      <c r="LNP5" s="148"/>
      <c r="LNQ5" s="148"/>
      <c r="LNR5" s="148"/>
      <c r="LNS5" s="148"/>
      <c r="LNT5" s="148"/>
      <c r="LNU5" s="148"/>
      <c r="LNV5" s="148"/>
      <c r="LNW5" s="148"/>
      <c r="LNX5" s="148"/>
      <c r="LNY5" s="148"/>
      <c r="LNZ5" s="148"/>
      <c r="LOA5" s="148"/>
      <c r="LOB5" s="148"/>
      <c r="LOC5" s="148"/>
      <c r="LOD5" s="148"/>
      <c r="LOE5" s="148"/>
      <c r="LOF5" s="148"/>
      <c r="LOG5" s="148"/>
      <c r="LOH5" s="148"/>
      <c r="LOI5" s="148"/>
      <c r="LOJ5" s="148"/>
      <c r="LOK5" s="148"/>
      <c r="LOL5" s="148"/>
      <c r="LOM5" s="148"/>
      <c r="LON5" s="148"/>
      <c r="LOO5" s="148"/>
      <c r="LOP5" s="148"/>
      <c r="LOQ5" s="148"/>
      <c r="LOR5" s="148"/>
      <c r="LOS5" s="148"/>
      <c r="LOT5" s="148"/>
      <c r="LOU5" s="148"/>
      <c r="LOV5" s="148"/>
      <c r="LOW5" s="148"/>
      <c r="LOX5" s="148"/>
      <c r="LOY5" s="148"/>
      <c r="LOZ5" s="148"/>
      <c r="LPA5" s="148"/>
      <c r="LPB5" s="148"/>
      <c r="LPC5" s="148"/>
      <c r="LPD5" s="148"/>
      <c r="LPE5" s="148"/>
      <c r="LPF5" s="148"/>
      <c r="LPG5" s="148"/>
      <c r="LPH5" s="148"/>
      <c r="LPI5" s="148"/>
      <c r="LPJ5" s="148"/>
      <c r="LPK5" s="148"/>
      <c r="LPL5" s="148"/>
      <c r="LPM5" s="148"/>
      <c r="LPN5" s="148"/>
      <c r="LPO5" s="148"/>
      <c r="LPP5" s="148"/>
      <c r="LPQ5" s="148"/>
      <c r="LPR5" s="148"/>
      <c r="LPS5" s="148"/>
      <c r="LPT5" s="148"/>
      <c r="LPU5" s="148"/>
      <c r="LPV5" s="148"/>
      <c r="LPW5" s="148"/>
      <c r="LPX5" s="148"/>
      <c r="LPY5" s="148"/>
      <c r="LPZ5" s="148"/>
      <c r="LQA5" s="148"/>
      <c r="LQB5" s="148"/>
      <c r="LQC5" s="148"/>
      <c r="LQD5" s="148"/>
      <c r="LQE5" s="148"/>
      <c r="LQF5" s="148"/>
      <c r="LQG5" s="148"/>
      <c r="LQH5" s="148"/>
      <c r="LQI5" s="148"/>
      <c r="LQJ5" s="148"/>
      <c r="LQK5" s="148"/>
      <c r="LQL5" s="148"/>
      <c r="LQM5" s="148"/>
      <c r="LQN5" s="148"/>
      <c r="LQO5" s="148"/>
      <c r="LQP5" s="148"/>
      <c r="LQQ5" s="148"/>
      <c r="LQR5" s="148"/>
      <c r="LQS5" s="148"/>
      <c r="LQT5" s="148"/>
      <c r="LQU5" s="148"/>
      <c r="LQV5" s="148"/>
      <c r="LQW5" s="148"/>
      <c r="LQX5" s="148"/>
      <c r="LQY5" s="148"/>
      <c r="LQZ5" s="148"/>
      <c r="LRA5" s="148"/>
      <c r="LRB5" s="148"/>
      <c r="LRC5" s="148"/>
      <c r="LRD5" s="148"/>
      <c r="LRE5" s="148"/>
      <c r="LRF5" s="148"/>
      <c r="LRG5" s="148"/>
      <c r="LRH5" s="148"/>
      <c r="LRI5" s="148"/>
      <c r="LRJ5" s="148"/>
      <c r="LRK5" s="148"/>
      <c r="LRL5" s="148"/>
      <c r="LRM5" s="148"/>
      <c r="LRN5" s="148"/>
      <c r="LRO5" s="148"/>
      <c r="LRP5" s="148"/>
      <c r="LRQ5" s="148"/>
      <c r="LRR5" s="148"/>
      <c r="LRS5" s="148"/>
      <c r="LRT5" s="148"/>
      <c r="LRU5" s="148"/>
      <c r="LRV5" s="148"/>
      <c r="LRW5" s="148"/>
      <c r="LRX5" s="148"/>
      <c r="LRY5" s="148"/>
      <c r="LRZ5" s="148"/>
      <c r="LSA5" s="148"/>
      <c r="LSB5" s="148"/>
      <c r="LSC5" s="148"/>
      <c r="LSD5" s="148"/>
      <c r="LSE5" s="148"/>
      <c r="LSF5" s="148"/>
      <c r="LSG5" s="148"/>
      <c r="LSH5" s="148"/>
      <c r="LSI5" s="148"/>
      <c r="LSJ5" s="148"/>
      <c r="LSK5" s="148"/>
      <c r="LSL5" s="148"/>
      <c r="LSM5" s="148"/>
      <c r="LSN5" s="148"/>
      <c r="LSO5" s="148"/>
      <c r="LSP5" s="148"/>
      <c r="LSQ5" s="148"/>
      <c r="LSR5" s="148"/>
      <c r="LSS5" s="148"/>
      <c r="LST5" s="148"/>
      <c r="LSU5" s="148"/>
      <c r="LSV5" s="148"/>
      <c r="LSW5" s="148"/>
      <c r="LSX5" s="148"/>
      <c r="LSY5" s="148"/>
      <c r="LSZ5" s="148"/>
      <c r="LTA5" s="148"/>
      <c r="LTB5" s="148"/>
      <c r="LTC5" s="148"/>
      <c r="LTD5" s="148"/>
      <c r="LTE5" s="148"/>
      <c r="LTF5" s="148"/>
      <c r="LTG5" s="148"/>
      <c r="LTH5" s="148"/>
      <c r="LTI5" s="148"/>
      <c r="LTJ5" s="148"/>
      <c r="LTK5" s="148"/>
      <c r="LTL5" s="148"/>
      <c r="LTM5" s="148"/>
      <c r="LTN5" s="148"/>
      <c r="LTO5" s="148"/>
      <c r="LTP5" s="148"/>
      <c r="LTQ5" s="148"/>
      <c r="LTR5" s="148"/>
      <c r="LTS5" s="148"/>
      <c r="LTT5" s="148"/>
      <c r="LTU5" s="148"/>
      <c r="LTV5" s="148"/>
      <c r="LTW5" s="148"/>
      <c r="LTX5" s="148"/>
      <c r="LTY5" s="148"/>
      <c r="LTZ5" s="148"/>
      <c r="LUA5" s="148"/>
      <c r="LUB5" s="148"/>
      <c r="LUC5" s="148"/>
      <c r="LUD5" s="148"/>
      <c r="LUE5" s="148"/>
      <c r="LUF5" s="148"/>
      <c r="LUG5" s="148"/>
      <c r="LUH5" s="148"/>
      <c r="LUI5" s="148"/>
      <c r="LUJ5" s="148"/>
      <c r="LUK5" s="148"/>
      <c r="LUL5" s="148"/>
      <c r="LUM5" s="148"/>
      <c r="LUN5" s="148"/>
      <c r="LUO5" s="148"/>
      <c r="LUP5" s="148"/>
      <c r="LUQ5" s="148"/>
      <c r="LUR5" s="148"/>
      <c r="LUS5" s="148"/>
      <c r="LUT5" s="148"/>
      <c r="LUU5" s="148"/>
      <c r="LUV5" s="148"/>
      <c r="LUW5" s="148"/>
      <c r="LUX5" s="148"/>
      <c r="LUY5" s="148"/>
      <c r="LUZ5" s="148"/>
      <c r="LVA5" s="148"/>
      <c r="LVB5" s="148"/>
      <c r="LVC5" s="148"/>
      <c r="LVD5" s="148"/>
      <c r="LVE5" s="148"/>
      <c r="LVF5" s="148"/>
      <c r="LVG5" s="148"/>
      <c r="LVH5" s="148"/>
      <c r="LVI5" s="148"/>
      <c r="LVJ5" s="148"/>
      <c r="LVK5" s="148"/>
      <c r="LVL5" s="148"/>
      <c r="LVM5" s="148"/>
      <c r="LVN5" s="148"/>
      <c r="LVO5" s="148"/>
      <c r="LVP5" s="148"/>
      <c r="LVQ5" s="148"/>
      <c r="LVR5" s="148"/>
      <c r="LVS5" s="148"/>
      <c r="LVT5" s="148"/>
      <c r="LVU5" s="148"/>
      <c r="LVV5" s="148"/>
      <c r="LVW5" s="148"/>
      <c r="LVX5" s="148"/>
      <c r="LVY5" s="148"/>
      <c r="LVZ5" s="148"/>
      <c r="LWA5" s="148"/>
      <c r="LWB5" s="148"/>
      <c r="LWC5" s="148"/>
      <c r="LWD5" s="148"/>
      <c r="LWE5" s="148"/>
      <c r="LWF5" s="148"/>
      <c r="LWG5" s="148"/>
      <c r="LWH5" s="148"/>
      <c r="LWI5" s="148"/>
      <c r="LWJ5" s="148"/>
      <c r="LWK5" s="148"/>
      <c r="LWL5" s="148"/>
      <c r="LWM5" s="148"/>
      <c r="LWN5" s="148"/>
      <c r="LWO5" s="148"/>
      <c r="LWP5" s="148"/>
      <c r="LWQ5" s="148"/>
      <c r="LWR5" s="148"/>
      <c r="LWS5" s="148"/>
      <c r="LWT5" s="148"/>
      <c r="LWU5" s="148"/>
      <c r="LWV5" s="148"/>
      <c r="LWW5" s="148"/>
      <c r="LWX5" s="148"/>
      <c r="LWY5" s="148"/>
      <c r="LWZ5" s="148"/>
      <c r="LXA5" s="148"/>
      <c r="LXB5" s="148"/>
      <c r="LXC5" s="148"/>
      <c r="LXD5" s="148"/>
      <c r="LXE5" s="148"/>
      <c r="LXF5" s="148"/>
      <c r="LXG5" s="148"/>
      <c r="LXH5" s="148"/>
      <c r="LXI5" s="148"/>
      <c r="LXJ5" s="148"/>
      <c r="LXK5" s="148"/>
      <c r="LXL5" s="148"/>
      <c r="LXM5" s="148"/>
      <c r="LXN5" s="148"/>
      <c r="LXO5" s="148"/>
      <c r="LXP5" s="148"/>
      <c r="LXQ5" s="148"/>
      <c r="LXR5" s="148"/>
      <c r="LXS5" s="148"/>
      <c r="LXT5" s="148"/>
      <c r="LXU5" s="148"/>
      <c r="LXV5" s="148"/>
      <c r="LXW5" s="148"/>
      <c r="LXX5" s="148"/>
      <c r="LXY5" s="148"/>
      <c r="LXZ5" s="148"/>
      <c r="LYA5" s="148"/>
      <c r="LYB5" s="148"/>
      <c r="LYC5" s="148"/>
      <c r="LYD5" s="148"/>
      <c r="LYE5" s="148"/>
      <c r="LYF5" s="148"/>
      <c r="LYG5" s="148"/>
      <c r="LYH5" s="148"/>
      <c r="LYI5" s="148"/>
      <c r="LYJ5" s="148"/>
      <c r="LYK5" s="148"/>
      <c r="LYL5" s="148"/>
      <c r="LYM5" s="148"/>
      <c r="LYN5" s="148"/>
      <c r="LYO5" s="148"/>
      <c r="LYP5" s="148"/>
      <c r="LYQ5" s="148"/>
      <c r="LYR5" s="148"/>
      <c r="LYS5" s="148"/>
      <c r="LYT5" s="148"/>
      <c r="LYU5" s="148"/>
      <c r="LYV5" s="148"/>
      <c r="LYW5" s="148"/>
      <c r="LYX5" s="148"/>
      <c r="LYY5" s="148"/>
      <c r="LYZ5" s="148"/>
      <c r="LZA5" s="148"/>
      <c r="LZB5" s="148"/>
      <c r="LZC5" s="148"/>
      <c r="LZD5" s="148"/>
      <c r="LZE5" s="148"/>
      <c r="LZF5" s="148"/>
      <c r="LZG5" s="148"/>
      <c r="LZH5" s="148"/>
      <c r="LZI5" s="148"/>
      <c r="LZJ5" s="148"/>
      <c r="LZK5" s="148"/>
      <c r="LZL5" s="148"/>
      <c r="LZM5" s="148"/>
      <c r="LZN5" s="148"/>
      <c r="LZO5" s="148"/>
      <c r="LZP5" s="148"/>
      <c r="LZQ5" s="148"/>
      <c r="LZR5" s="148"/>
      <c r="LZS5" s="148"/>
      <c r="LZT5" s="148"/>
      <c r="LZU5" s="148"/>
      <c r="LZV5" s="148"/>
      <c r="LZW5" s="148"/>
      <c r="LZX5" s="148"/>
      <c r="LZY5" s="148"/>
      <c r="LZZ5" s="148"/>
      <c r="MAA5" s="148"/>
      <c r="MAB5" s="148"/>
      <c r="MAC5" s="148"/>
      <c r="MAD5" s="148"/>
      <c r="MAE5" s="148"/>
      <c r="MAF5" s="148"/>
      <c r="MAG5" s="148"/>
      <c r="MAH5" s="148"/>
      <c r="MAI5" s="148"/>
      <c r="MAJ5" s="148"/>
      <c r="MAK5" s="148"/>
      <c r="MAL5" s="148"/>
      <c r="MAM5" s="148"/>
      <c r="MAN5" s="148"/>
      <c r="MAO5" s="148"/>
      <c r="MAP5" s="148"/>
      <c r="MAQ5" s="148"/>
      <c r="MAR5" s="148"/>
      <c r="MAS5" s="148"/>
      <c r="MAT5" s="148"/>
      <c r="MAU5" s="148"/>
      <c r="MAV5" s="148"/>
      <c r="MAW5" s="148"/>
      <c r="MAX5" s="148"/>
      <c r="MAY5" s="148"/>
      <c r="MAZ5" s="148"/>
      <c r="MBA5" s="148"/>
      <c r="MBB5" s="148"/>
      <c r="MBC5" s="148"/>
      <c r="MBD5" s="148"/>
      <c r="MBE5" s="148"/>
      <c r="MBF5" s="148"/>
      <c r="MBG5" s="148"/>
      <c r="MBH5" s="148"/>
      <c r="MBI5" s="148"/>
      <c r="MBJ5" s="148"/>
      <c r="MBK5" s="148"/>
      <c r="MBL5" s="148"/>
      <c r="MBM5" s="148"/>
      <c r="MBN5" s="148"/>
      <c r="MBO5" s="148"/>
      <c r="MBP5" s="148"/>
      <c r="MBQ5" s="148"/>
      <c r="MBR5" s="148"/>
      <c r="MBS5" s="148"/>
      <c r="MBT5" s="148"/>
      <c r="MBU5" s="148"/>
      <c r="MBV5" s="148"/>
      <c r="MBW5" s="148"/>
      <c r="MBX5" s="148"/>
      <c r="MBY5" s="148"/>
      <c r="MBZ5" s="148"/>
      <c r="MCA5" s="148"/>
      <c r="MCB5" s="148"/>
      <c r="MCC5" s="148"/>
      <c r="MCD5" s="148"/>
      <c r="MCE5" s="148"/>
      <c r="MCF5" s="148"/>
      <c r="MCG5" s="148"/>
      <c r="MCH5" s="148"/>
      <c r="MCI5" s="148"/>
      <c r="MCJ5" s="148"/>
      <c r="MCK5" s="148"/>
      <c r="MCL5" s="148"/>
      <c r="MCM5" s="148"/>
      <c r="MCN5" s="148"/>
      <c r="MCO5" s="148"/>
      <c r="MCP5" s="148"/>
      <c r="MCQ5" s="148"/>
      <c r="MCR5" s="148"/>
      <c r="MCS5" s="148"/>
      <c r="MCT5" s="148"/>
      <c r="MCU5" s="148"/>
      <c r="MCV5" s="148"/>
      <c r="MCW5" s="148"/>
      <c r="MCX5" s="148"/>
      <c r="MCY5" s="148"/>
      <c r="MCZ5" s="148"/>
      <c r="MDA5" s="148"/>
      <c r="MDB5" s="148"/>
      <c r="MDC5" s="148"/>
      <c r="MDD5" s="148"/>
      <c r="MDE5" s="148"/>
      <c r="MDF5" s="148"/>
      <c r="MDG5" s="148"/>
      <c r="MDH5" s="148"/>
      <c r="MDI5" s="148"/>
      <c r="MDJ5" s="148"/>
      <c r="MDK5" s="148"/>
      <c r="MDL5" s="148"/>
      <c r="MDM5" s="148"/>
      <c r="MDN5" s="148"/>
      <c r="MDO5" s="148"/>
      <c r="MDP5" s="148"/>
      <c r="MDQ5" s="148"/>
      <c r="MDR5" s="148"/>
      <c r="MDS5" s="148"/>
      <c r="MDT5" s="148"/>
      <c r="MDU5" s="148"/>
      <c r="MDV5" s="148"/>
      <c r="MDW5" s="148"/>
      <c r="MDX5" s="148"/>
      <c r="MDY5" s="148"/>
      <c r="MDZ5" s="148"/>
      <c r="MEA5" s="148"/>
      <c r="MEB5" s="148"/>
      <c r="MEC5" s="148"/>
      <c r="MED5" s="148"/>
      <c r="MEE5" s="148"/>
      <c r="MEF5" s="148"/>
      <c r="MEG5" s="148"/>
      <c r="MEH5" s="148"/>
      <c r="MEI5" s="148"/>
      <c r="MEJ5" s="148"/>
      <c r="MEK5" s="148"/>
      <c r="MEL5" s="148"/>
      <c r="MEM5" s="148"/>
      <c r="MEN5" s="148"/>
      <c r="MEO5" s="148"/>
      <c r="MEP5" s="148"/>
      <c r="MEQ5" s="148"/>
      <c r="MER5" s="148"/>
      <c r="MES5" s="148"/>
      <c r="MET5" s="148"/>
      <c r="MEU5" s="148"/>
      <c r="MEV5" s="148"/>
      <c r="MEW5" s="148"/>
      <c r="MEX5" s="148"/>
      <c r="MEY5" s="148"/>
      <c r="MEZ5" s="148"/>
      <c r="MFA5" s="148"/>
      <c r="MFB5" s="148"/>
      <c r="MFC5" s="148"/>
      <c r="MFD5" s="148"/>
      <c r="MFE5" s="148"/>
      <c r="MFF5" s="148"/>
      <c r="MFG5" s="148"/>
      <c r="MFH5" s="148"/>
      <c r="MFI5" s="148"/>
      <c r="MFJ5" s="148"/>
      <c r="MFK5" s="148"/>
      <c r="MFL5" s="148"/>
      <c r="MFM5" s="148"/>
      <c r="MFN5" s="148"/>
      <c r="MFO5" s="148"/>
      <c r="MFP5" s="148"/>
      <c r="MFQ5" s="148"/>
      <c r="MFR5" s="148"/>
      <c r="MFS5" s="148"/>
      <c r="MFT5" s="148"/>
      <c r="MFU5" s="148"/>
      <c r="MFV5" s="148"/>
      <c r="MFW5" s="148"/>
      <c r="MFX5" s="148"/>
      <c r="MFY5" s="148"/>
      <c r="MFZ5" s="148"/>
      <c r="MGA5" s="148"/>
      <c r="MGB5" s="148"/>
      <c r="MGC5" s="148"/>
      <c r="MGD5" s="148"/>
      <c r="MGE5" s="148"/>
      <c r="MGF5" s="148"/>
      <c r="MGG5" s="148"/>
      <c r="MGH5" s="148"/>
      <c r="MGI5" s="148"/>
      <c r="MGJ5" s="148"/>
      <c r="MGK5" s="148"/>
      <c r="MGL5" s="148"/>
      <c r="MGM5" s="148"/>
      <c r="MGN5" s="148"/>
      <c r="MGO5" s="148"/>
      <c r="MGP5" s="148"/>
      <c r="MGQ5" s="148"/>
      <c r="MGR5" s="148"/>
      <c r="MGS5" s="148"/>
      <c r="MGT5" s="148"/>
      <c r="MGU5" s="148"/>
      <c r="MGV5" s="148"/>
      <c r="MGW5" s="148"/>
      <c r="MGX5" s="148"/>
      <c r="MGY5" s="148"/>
      <c r="MGZ5" s="148"/>
      <c r="MHA5" s="148"/>
      <c r="MHB5" s="148"/>
      <c r="MHC5" s="148"/>
      <c r="MHD5" s="148"/>
      <c r="MHE5" s="148"/>
      <c r="MHF5" s="148"/>
      <c r="MHG5" s="148"/>
      <c r="MHH5" s="148"/>
      <c r="MHI5" s="148"/>
      <c r="MHJ5" s="148"/>
      <c r="MHK5" s="148"/>
      <c r="MHL5" s="148"/>
      <c r="MHM5" s="148"/>
      <c r="MHN5" s="148"/>
      <c r="MHO5" s="148"/>
      <c r="MHP5" s="148"/>
      <c r="MHQ5" s="148"/>
      <c r="MHR5" s="148"/>
      <c r="MHS5" s="148"/>
      <c r="MHT5" s="148"/>
      <c r="MHU5" s="148"/>
      <c r="MHV5" s="148"/>
      <c r="MHW5" s="148"/>
      <c r="MHX5" s="148"/>
      <c r="MHY5" s="148"/>
      <c r="MHZ5" s="148"/>
      <c r="MIA5" s="148"/>
      <c r="MIB5" s="148"/>
      <c r="MIC5" s="148"/>
      <c r="MID5" s="148"/>
      <c r="MIE5" s="148"/>
      <c r="MIF5" s="148"/>
      <c r="MIG5" s="148"/>
      <c r="MIH5" s="148"/>
      <c r="MII5" s="148"/>
      <c r="MIJ5" s="148"/>
      <c r="MIK5" s="148"/>
      <c r="MIL5" s="148"/>
      <c r="MIM5" s="148"/>
      <c r="MIN5" s="148"/>
      <c r="MIO5" s="148"/>
      <c r="MIP5" s="148"/>
      <c r="MIQ5" s="148"/>
      <c r="MIR5" s="148"/>
      <c r="MIS5" s="148"/>
      <c r="MIT5" s="148"/>
      <c r="MIU5" s="148"/>
      <c r="MIV5" s="148"/>
      <c r="MIW5" s="148"/>
      <c r="MIX5" s="148"/>
      <c r="MIY5" s="148"/>
      <c r="MIZ5" s="148"/>
      <c r="MJA5" s="148"/>
      <c r="MJB5" s="148"/>
      <c r="MJC5" s="148"/>
      <c r="MJD5" s="148"/>
      <c r="MJE5" s="148"/>
      <c r="MJF5" s="148"/>
      <c r="MJG5" s="148"/>
      <c r="MJH5" s="148"/>
      <c r="MJI5" s="148"/>
      <c r="MJJ5" s="148"/>
      <c r="MJK5" s="148"/>
      <c r="MJL5" s="148"/>
      <c r="MJM5" s="148"/>
      <c r="MJN5" s="148"/>
      <c r="MJO5" s="148"/>
      <c r="MJP5" s="148"/>
      <c r="MJQ5" s="148"/>
      <c r="MJR5" s="148"/>
      <c r="MJS5" s="148"/>
      <c r="MJT5" s="148"/>
      <c r="MJU5" s="148"/>
      <c r="MJV5" s="148"/>
      <c r="MJW5" s="148"/>
      <c r="MJX5" s="148"/>
      <c r="MJY5" s="148"/>
      <c r="MJZ5" s="148"/>
      <c r="MKA5" s="148"/>
      <c r="MKB5" s="148"/>
      <c r="MKC5" s="148"/>
      <c r="MKD5" s="148"/>
      <c r="MKE5" s="148"/>
      <c r="MKF5" s="148"/>
      <c r="MKG5" s="148"/>
      <c r="MKH5" s="148"/>
      <c r="MKI5" s="148"/>
      <c r="MKJ5" s="148"/>
      <c r="MKK5" s="148"/>
      <c r="MKL5" s="148"/>
      <c r="MKM5" s="148"/>
      <c r="MKN5" s="148"/>
      <c r="MKO5" s="148"/>
      <c r="MKP5" s="148"/>
      <c r="MKQ5" s="148"/>
      <c r="MKR5" s="148"/>
      <c r="MKS5" s="148"/>
      <c r="MKT5" s="148"/>
      <c r="MKU5" s="148"/>
      <c r="MKV5" s="148"/>
      <c r="MKW5" s="148"/>
      <c r="MKX5" s="148"/>
      <c r="MKY5" s="148"/>
      <c r="MKZ5" s="148"/>
      <c r="MLA5" s="148"/>
      <c r="MLB5" s="148"/>
      <c r="MLC5" s="148"/>
      <c r="MLD5" s="148"/>
      <c r="MLE5" s="148"/>
      <c r="MLF5" s="148"/>
      <c r="MLG5" s="148"/>
      <c r="MLH5" s="148"/>
      <c r="MLI5" s="148"/>
      <c r="MLJ5" s="148"/>
      <c r="MLK5" s="148"/>
      <c r="MLL5" s="148"/>
      <c r="MLM5" s="148"/>
      <c r="MLN5" s="148"/>
      <c r="MLO5" s="148"/>
      <c r="MLP5" s="148"/>
      <c r="MLQ5" s="148"/>
      <c r="MLR5" s="148"/>
      <c r="MLS5" s="148"/>
      <c r="MLT5" s="148"/>
      <c r="MLU5" s="148"/>
      <c r="MLV5" s="148"/>
      <c r="MLW5" s="148"/>
      <c r="MLX5" s="148"/>
      <c r="MLY5" s="148"/>
      <c r="MLZ5" s="148"/>
      <c r="MMA5" s="148"/>
      <c r="MMB5" s="148"/>
      <c r="MMC5" s="148"/>
      <c r="MMD5" s="148"/>
      <c r="MME5" s="148"/>
      <c r="MMF5" s="148"/>
      <c r="MMG5" s="148"/>
      <c r="MMH5" s="148"/>
      <c r="MMI5" s="148"/>
      <c r="MMJ5" s="148"/>
      <c r="MMK5" s="148"/>
      <c r="MML5" s="148"/>
      <c r="MMM5" s="148"/>
      <c r="MMN5" s="148"/>
      <c r="MMO5" s="148"/>
      <c r="MMP5" s="148"/>
      <c r="MMQ5" s="148"/>
      <c r="MMR5" s="148"/>
      <c r="MMS5" s="148"/>
      <c r="MMT5" s="148"/>
      <c r="MMU5" s="148"/>
      <c r="MMV5" s="148"/>
      <c r="MMW5" s="148"/>
      <c r="MMX5" s="148"/>
      <c r="MMY5" s="148"/>
      <c r="MMZ5" s="148"/>
      <c r="MNA5" s="148"/>
      <c r="MNB5" s="148"/>
      <c r="MNC5" s="148"/>
      <c r="MND5" s="148"/>
      <c r="MNE5" s="148"/>
      <c r="MNF5" s="148"/>
      <c r="MNG5" s="148"/>
      <c r="MNH5" s="148"/>
      <c r="MNI5" s="148"/>
      <c r="MNJ5" s="148"/>
      <c r="MNK5" s="148"/>
      <c r="MNL5" s="148"/>
      <c r="MNM5" s="148"/>
      <c r="MNN5" s="148"/>
      <c r="MNO5" s="148"/>
      <c r="MNP5" s="148"/>
      <c r="MNQ5" s="148"/>
      <c r="MNR5" s="148"/>
      <c r="MNS5" s="148"/>
      <c r="MNT5" s="148"/>
      <c r="MNU5" s="148"/>
      <c r="MNV5" s="148"/>
      <c r="MNW5" s="148"/>
      <c r="MNX5" s="148"/>
      <c r="MNY5" s="148"/>
      <c r="MNZ5" s="148"/>
      <c r="MOA5" s="148"/>
      <c r="MOB5" s="148"/>
      <c r="MOC5" s="148"/>
      <c r="MOD5" s="148"/>
      <c r="MOE5" s="148"/>
      <c r="MOF5" s="148"/>
      <c r="MOG5" s="148"/>
      <c r="MOH5" s="148"/>
      <c r="MOI5" s="148"/>
      <c r="MOJ5" s="148"/>
      <c r="MOK5" s="148"/>
      <c r="MOL5" s="148"/>
      <c r="MOM5" s="148"/>
      <c r="MON5" s="148"/>
      <c r="MOO5" s="148"/>
      <c r="MOP5" s="148"/>
      <c r="MOQ5" s="148"/>
      <c r="MOR5" s="148"/>
      <c r="MOS5" s="148"/>
      <c r="MOT5" s="148"/>
      <c r="MOU5" s="148"/>
      <c r="MOV5" s="148"/>
      <c r="MOW5" s="148"/>
      <c r="MOX5" s="148"/>
      <c r="MOY5" s="148"/>
      <c r="MOZ5" s="148"/>
      <c r="MPA5" s="148"/>
      <c r="MPB5" s="148"/>
      <c r="MPC5" s="148"/>
      <c r="MPD5" s="148"/>
      <c r="MPE5" s="148"/>
      <c r="MPF5" s="148"/>
      <c r="MPG5" s="148"/>
      <c r="MPH5" s="148"/>
      <c r="MPI5" s="148"/>
      <c r="MPJ5" s="148"/>
      <c r="MPK5" s="148"/>
      <c r="MPL5" s="148"/>
      <c r="MPM5" s="148"/>
      <c r="MPN5" s="148"/>
      <c r="MPO5" s="148"/>
      <c r="MPP5" s="148"/>
      <c r="MPQ5" s="148"/>
      <c r="MPR5" s="148"/>
      <c r="MPS5" s="148"/>
      <c r="MPT5" s="148"/>
      <c r="MPU5" s="148"/>
      <c r="MPV5" s="148"/>
      <c r="MPW5" s="148"/>
      <c r="MPX5" s="148"/>
      <c r="MPY5" s="148"/>
      <c r="MPZ5" s="148"/>
      <c r="MQA5" s="148"/>
      <c r="MQB5" s="148"/>
      <c r="MQC5" s="148"/>
      <c r="MQD5" s="148"/>
      <c r="MQE5" s="148"/>
      <c r="MQF5" s="148"/>
      <c r="MQG5" s="148"/>
      <c r="MQH5" s="148"/>
      <c r="MQI5" s="148"/>
      <c r="MQJ5" s="148"/>
      <c r="MQK5" s="148"/>
      <c r="MQL5" s="148"/>
      <c r="MQM5" s="148"/>
      <c r="MQN5" s="148"/>
      <c r="MQO5" s="148"/>
      <c r="MQP5" s="148"/>
      <c r="MQQ5" s="148"/>
      <c r="MQR5" s="148"/>
      <c r="MQS5" s="148"/>
      <c r="MQT5" s="148"/>
      <c r="MQU5" s="148"/>
      <c r="MQV5" s="148"/>
      <c r="MQW5" s="148"/>
      <c r="MQX5" s="148"/>
      <c r="MQY5" s="148"/>
      <c r="MQZ5" s="148"/>
      <c r="MRA5" s="148"/>
      <c r="MRB5" s="148"/>
      <c r="MRC5" s="148"/>
      <c r="MRD5" s="148"/>
      <c r="MRE5" s="148"/>
      <c r="MRF5" s="148"/>
      <c r="MRG5" s="148"/>
      <c r="MRH5" s="148"/>
      <c r="MRI5" s="148"/>
      <c r="MRJ5" s="148"/>
      <c r="MRK5" s="148"/>
      <c r="MRL5" s="148"/>
      <c r="MRM5" s="148"/>
      <c r="MRN5" s="148"/>
      <c r="MRO5" s="148"/>
      <c r="MRP5" s="148"/>
      <c r="MRQ5" s="148"/>
      <c r="MRR5" s="148"/>
      <c r="MRS5" s="148"/>
      <c r="MRT5" s="148"/>
      <c r="MRU5" s="148"/>
      <c r="MRV5" s="148"/>
      <c r="MRW5" s="148"/>
      <c r="MRX5" s="148"/>
      <c r="MRY5" s="148"/>
      <c r="MRZ5" s="148"/>
      <c r="MSA5" s="148"/>
      <c r="MSB5" s="148"/>
      <c r="MSC5" s="148"/>
      <c r="MSD5" s="148"/>
      <c r="MSE5" s="148"/>
      <c r="MSF5" s="148"/>
      <c r="MSG5" s="148"/>
      <c r="MSH5" s="148"/>
      <c r="MSI5" s="148"/>
      <c r="MSJ5" s="148"/>
      <c r="MSK5" s="148"/>
      <c r="MSL5" s="148"/>
      <c r="MSM5" s="148"/>
      <c r="MSN5" s="148"/>
      <c r="MSO5" s="148"/>
      <c r="MSP5" s="148"/>
      <c r="MSQ5" s="148"/>
      <c r="MSR5" s="148"/>
      <c r="MSS5" s="148"/>
      <c r="MST5" s="148"/>
      <c r="MSU5" s="148"/>
      <c r="MSV5" s="148"/>
      <c r="MSW5" s="148"/>
      <c r="MSX5" s="148"/>
      <c r="MSY5" s="148"/>
      <c r="MSZ5" s="148"/>
      <c r="MTA5" s="148"/>
      <c r="MTB5" s="148"/>
      <c r="MTC5" s="148"/>
      <c r="MTD5" s="148"/>
      <c r="MTE5" s="148"/>
      <c r="MTF5" s="148"/>
      <c r="MTG5" s="148"/>
      <c r="MTH5" s="148"/>
      <c r="MTI5" s="148"/>
      <c r="MTJ5" s="148"/>
      <c r="MTK5" s="148"/>
      <c r="MTL5" s="148"/>
      <c r="MTM5" s="148"/>
      <c r="MTN5" s="148"/>
      <c r="MTO5" s="148"/>
      <c r="MTP5" s="148"/>
      <c r="MTQ5" s="148"/>
      <c r="MTR5" s="148"/>
      <c r="MTS5" s="148"/>
      <c r="MTT5" s="148"/>
      <c r="MTU5" s="148"/>
      <c r="MTV5" s="148"/>
      <c r="MTW5" s="148"/>
      <c r="MTX5" s="148"/>
      <c r="MTY5" s="148"/>
      <c r="MTZ5" s="148"/>
      <c r="MUA5" s="148"/>
      <c r="MUB5" s="148"/>
      <c r="MUC5" s="148"/>
      <c r="MUD5" s="148"/>
      <c r="MUE5" s="148"/>
      <c r="MUF5" s="148"/>
      <c r="MUG5" s="148"/>
      <c r="MUH5" s="148"/>
      <c r="MUI5" s="148"/>
      <c r="MUJ5" s="148"/>
      <c r="MUK5" s="148"/>
      <c r="MUL5" s="148"/>
      <c r="MUM5" s="148"/>
      <c r="MUN5" s="148"/>
      <c r="MUO5" s="148"/>
      <c r="MUP5" s="148"/>
      <c r="MUQ5" s="148"/>
      <c r="MUR5" s="148"/>
      <c r="MUS5" s="148"/>
      <c r="MUT5" s="148"/>
      <c r="MUU5" s="148"/>
      <c r="MUV5" s="148"/>
      <c r="MUW5" s="148"/>
      <c r="MUX5" s="148"/>
      <c r="MUY5" s="148"/>
      <c r="MUZ5" s="148"/>
      <c r="MVA5" s="148"/>
      <c r="MVB5" s="148"/>
      <c r="MVC5" s="148"/>
      <c r="MVD5" s="148"/>
      <c r="MVE5" s="148"/>
      <c r="MVF5" s="148"/>
      <c r="MVG5" s="148"/>
      <c r="MVH5" s="148"/>
      <c r="MVI5" s="148"/>
      <c r="MVJ5" s="148"/>
      <c r="MVK5" s="148"/>
      <c r="MVL5" s="148"/>
      <c r="MVM5" s="148"/>
      <c r="MVN5" s="148"/>
      <c r="MVO5" s="148"/>
      <c r="MVP5" s="148"/>
      <c r="MVQ5" s="148"/>
      <c r="MVR5" s="148"/>
      <c r="MVS5" s="148"/>
      <c r="MVT5" s="148"/>
      <c r="MVU5" s="148"/>
      <c r="MVV5" s="148"/>
      <c r="MVW5" s="148"/>
      <c r="MVX5" s="148"/>
      <c r="MVY5" s="148"/>
      <c r="MVZ5" s="148"/>
      <c r="MWA5" s="148"/>
      <c r="MWB5" s="148"/>
      <c r="MWC5" s="148"/>
      <c r="MWD5" s="148"/>
      <c r="MWE5" s="148"/>
      <c r="MWF5" s="148"/>
      <c r="MWG5" s="148"/>
      <c r="MWH5" s="148"/>
      <c r="MWI5" s="148"/>
      <c r="MWJ5" s="148"/>
      <c r="MWK5" s="148"/>
      <c r="MWL5" s="148"/>
      <c r="MWM5" s="148"/>
      <c r="MWN5" s="148"/>
      <c r="MWO5" s="148"/>
      <c r="MWP5" s="148"/>
      <c r="MWQ5" s="148"/>
      <c r="MWR5" s="148"/>
      <c r="MWS5" s="148"/>
      <c r="MWT5" s="148"/>
      <c r="MWU5" s="148"/>
      <c r="MWV5" s="148"/>
      <c r="MWW5" s="148"/>
      <c r="MWX5" s="148"/>
      <c r="MWY5" s="148"/>
      <c r="MWZ5" s="148"/>
      <c r="MXA5" s="148"/>
      <c r="MXB5" s="148"/>
      <c r="MXC5" s="148"/>
      <c r="MXD5" s="148"/>
      <c r="MXE5" s="148"/>
      <c r="MXF5" s="148"/>
      <c r="MXG5" s="148"/>
      <c r="MXH5" s="148"/>
      <c r="MXI5" s="148"/>
      <c r="MXJ5" s="148"/>
      <c r="MXK5" s="148"/>
      <c r="MXL5" s="148"/>
      <c r="MXM5" s="148"/>
      <c r="MXN5" s="148"/>
      <c r="MXO5" s="148"/>
      <c r="MXP5" s="148"/>
      <c r="MXQ5" s="148"/>
      <c r="MXR5" s="148"/>
      <c r="MXS5" s="148"/>
      <c r="MXT5" s="148"/>
      <c r="MXU5" s="148"/>
      <c r="MXV5" s="148"/>
      <c r="MXW5" s="148"/>
      <c r="MXX5" s="148"/>
      <c r="MXY5" s="148"/>
      <c r="MXZ5" s="148"/>
      <c r="MYA5" s="148"/>
      <c r="MYB5" s="148"/>
      <c r="MYC5" s="148"/>
      <c r="MYD5" s="148"/>
      <c r="MYE5" s="148"/>
      <c r="MYF5" s="148"/>
      <c r="MYG5" s="148"/>
      <c r="MYH5" s="148"/>
      <c r="MYI5" s="148"/>
      <c r="MYJ5" s="148"/>
      <c r="MYK5" s="148"/>
      <c r="MYL5" s="148"/>
      <c r="MYM5" s="148"/>
      <c r="MYN5" s="148"/>
      <c r="MYO5" s="148"/>
      <c r="MYP5" s="148"/>
      <c r="MYQ5" s="148"/>
      <c r="MYR5" s="148"/>
      <c r="MYS5" s="148"/>
      <c r="MYT5" s="148"/>
      <c r="MYU5" s="148"/>
      <c r="MYV5" s="148"/>
      <c r="MYW5" s="148"/>
      <c r="MYX5" s="148"/>
      <c r="MYY5" s="148"/>
      <c r="MYZ5" s="148"/>
      <c r="MZA5" s="148"/>
      <c r="MZB5" s="148"/>
      <c r="MZC5" s="148"/>
      <c r="MZD5" s="148"/>
      <c r="MZE5" s="148"/>
      <c r="MZF5" s="148"/>
      <c r="MZG5" s="148"/>
      <c r="MZH5" s="148"/>
      <c r="MZI5" s="148"/>
      <c r="MZJ5" s="148"/>
      <c r="MZK5" s="148"/>
      <c r="MZL5" s="148"/>
      <c r="MZM5" s="148"/>
      <c r="MZN5" s="148"/>
      <c r="MZO5" s="148"/>
      <c r="MZP5" s="148"/>
      <c r="MZQ5" s="148"/>
      <c r="MZR5" s="148"/>
      <c r="MZS5" s="148"/>
      <c r="MZT5" s="148"/>
      <c r="MZU5" s="148"/>
      <c r="MZV5" s="148"/>
      <c r="MZW5" s="148"/>
      <c r="MZX5" s="148"/>
      <c r="MZY5" s="148"/>
      <c r="MZZ5" s="148"/>
      <c r="NAA5" s="148"/>
      <c r="NAB5" s="148"/>
      <c r="NAC5" s="148"/>
      <c r="NAD5" s="148"/>
      <c r="NAE5" s="148"/>
      <c r="NAF5" s="148"/>
      <c r="NAG5" s="148"/>
      <c r="NAH5" s="148"/>
      <c r="NAI5" s="148"/>
      <c r="NAJ5" s="148"/>
      <c r="NAK5" s="148"/>
      <c r="NAL5" s="148"/>
      <c r="NAM5" s="148"/>
      <c r="NAN5" s="148"/>
      <c r="NAO5" s="148"/>
      <c r="NAP5" s="148"/>
      <c r="NAQ5" s="148"/>
      <c r="NAR5" s="148"/>
      <c r="NAS5" s="148"/>
      <c r="NAT5" s="148"/>
      <c r="NAU5" s="148"/>
      <c r="NAV5" s="148"/>
      <c r="NAW5" s="148"/>
      <c r="NAX5" s="148"/>
      <c r="NAY5" s="148"/>
      <c r="NAZ5" s="148"/>
      <c r="NBA5" s="148"/>
      <c r="NBB5" s="148"/>
      <c r="NBC5" s="148"/>
      <c r="NBD5" s="148"/>
      <c r="NBE5" s="148"/>
      <c r="NBF5" s="148"/>
      <c r="NBG5" s="148"/>
      <c r="NBH5" s="148"/>
      <c r="NBI5" s="148"/>
      <c r="NBJ5" s="148"/>
      <c r="NBK5" s="148"/>
      <c r="NBL5" s="148"/>
      <c r="NBM5" s="148"/>
      <c r="NBN5" s="148"/>
      <c r="NBO5" s="148"/>
      <c r="NBP5" s="148"/>
      <c r="NBQ5" s="148"/>
      <c r="NBR5" s="148"/>
      <c r="NBS5" s="148"/>
      <c r="NBT5" s="148"/>
      <c r="NBU5" s="148"/>
      <c r="NBV5" s="148"/>
      <c r="NBW5" s="148"/>
      <c r="NBX5" s="148"/>
      <c r="NBY5" s="148"/>
      <c r="NBZ5" s="148"/>
      <c r="NCA5" s="148"/>
      <c r="NCB5" s="148"/>
      <c r="NCC5" s="148"/>
      <c r="NCD5" s="148"/>
      <c r="NCE5" s="148"/>
      <c r="NCF5" s="148"/>
      <c r="NCG5" s="148"/>
      <c r="NCH5" s="148"/>
      <c r="NCI5" s="148"/>
      <c r="NCJ5" s="148"/>
      <c r="NCK5" s="148"/>
      <c r="NCL5" s="148"/>
      <c r="NCM5" s="148"/>
      <c r="NCN5" s="148"/>
      <c r="NCO5" s="148"/>
      <c r="NCP5" s="148"/>
      <c r="NCQ5" s="148"/>
      <c r="NCR5" s="148"/>
      <c r="NCS5" s="148"/>
      <c r="NCT5" s="148"/>
      <c r="NCU5" s="148"/>
      <c r="NCV5" s="148"/>
      <c r="NCW5" s="148"/>
      <c r="NCX5" s="148"/>
      <c r="NCY5" s="148"/>
      <c r="NCZ5" s="148"/>
      <c r="NDA5" s="148"/>
      <c r="NDB5" s="148"/>
      <c r="NDC5" s="148"/>
      <c r="NDD5" s="148"/>
      <c r="NDE5" s="148"/>
      <c r="NDF5" s="148"/>
      <c r="NDG5" s="148"/>
      <c r="NDH5" s="148"/>
      <c r="NDI5" s="148"/>
      <c r="NDJ5" s="148"/>
      <c r="NDK5" s="148"/>
      <c r="NDL5" s="148"/>
      <c r="NDM5" s="148"/>
      <c r="NDN5" s="148"/>
      <c r="NDO5" s="148"/>
      <c r="NDP5" s="148"/>
      <c r="NDQ5" s="148"/>
      <c r="NDR5" s="148"/>
      <c r="NDS5" s="148"/>
      <c r="NDT5" s="148"/>
      <c r="NDU5" s="148"/>
      <c r="NDV5" s="148"/>
      <c r="NDW5" s="148"/>
      <c r="NDX5" s="148"/>
      <c r="NDY5" s="148"/>
      <c r="NDZ5" s="148"/>
      <c r="NEA5" s="148"/>
      <c r="NEB5" s="148"/>
      <c r="NEC5" s="148"/>
      <c r="NED5" s="148"/>
      <c r="NEE5" s="148"/>
      <c r="NEF5" s="148"/>
      <c r="NEG5" s="148"/>
      <c r="NEH5" s="148"/>
      <c r="NEI5" s="148"/>
      <c r="NEJ5" s="148"/>
      <c r="NEK5" s="148"/>
      <c r="NEL5" s="148"/>
      <c r="NEM5" s="148"/>
      <c r="NEN5" s="148"/>
      <c r="NEO5" s="148"/>
      <c r="NEP5" s="148"/>
      <c r="NEQ5" s="148"/>
      <c r="NER5" s="148"/>
      <c r="NES5" s="148"/>
      <c r="NET5" s="148"/>
      <c r="NEU5" s="148"/>
      <c r="NEV5" s="148"/>
      <c r="NEW5" s="148"/>
      <c r="NEX5" s="148"/>
      <c r="NEY5" s="148"/>
      <c r="NEZ5" s="148"/>
      <c r="NFA5" s="148"/>
      <c r="NFB5" s="148"/>
      <c r="NFC5" s="148"/>
      <c r="NFD5" s="148"/>
      <c r="NFE5" s="148"/>
      <c r="NFF5" s="148"/>
      <c r="NFG5" s="148"/>
      <c r="NFH5" s="148"/>
      <c r="NFI5" s="148"/>
      <c r="NFJ5" s="148"/>
      <c r="NFK5" s="148"/>
      <c r="NFL5" s="148"/>
      <c r="NFM5" s="148"/>
      <c r="NFN5" s="148"/>
      <c r="NFO5" s="148"/>
      <c r="NFP5" s="148"/>
      <c r="NFQ5" s="148"/>
      <c r="NFR5" s="148"/>
      <c r="NFS5" s="148"/>
      <c r="NFT5" s="148"/>
      <c r="NFU5" s="148"/>
      <c r="NFV5" s="148"/>
      <c r="NFW5" s="148"/>
      <c r="NFX5" s="148"/>
      <c r="NFY5" s="148"/>
      <c r="NFZ5" s="148"/>
      <c r="NGA5" s="148"/>
      <c r="NGB5" s="148"/>
      <c r="NGC5" s="148"/>
      <c r="NGD5" s="148"/>
      <c r="NGE5" s="148"/>
      <c r="NGF5" s="148"/>
      <c r="NGG5" s="148"/>
      <c r="NGH5" s="148"/>
      <c r="NGI5" s="148"/>
      <c r="NGJ5" s="148"/>
      <c r="NGK5" s="148"/>
      <c r="NGL5" s="148"/>
      <c r="NGM5" s="148"/>
      <c r="NGN5" s="148"/>
      <c r="NGO5" s="148"/>
      <c r="NGP5" s="148"/>
      <c r="NGQ5" s="148"/>
      <c r="NGR5" s="148"/>
      <c r="NGS5" s="148"/>
      <c r="NGT5" s="148"/>
      <c r="NGU5" s="148"/>
      <c r="NGV5" s="148"/>
      <c r="NGW5" s="148"/>
      <c r="NGX5" s="148"/>
      <c r="NGY5" s="148"/>
      <c r="NGZ5" s="148"/>
      <c r="NHA5" s="148"/>
      <c r="NHB5" s="148"/>
      <c r="NHC5" s="148"/>
      <c r="NHD5" s="148"/>
      <c r="NHE5" s="148"/>
      <c r="NHF5" s="148"/>
      <c r="NHG5" s="148"/>
      <c r="NHH5" s="148"/>
      <c r="NHI5" s="148"/>
      <c r="NHJ5" s="148"/>
      <c r="NHK5" s="148"/>
      <c r="NHL5" s="148"/>
      <c r="NHM5" s="148"/>
      <c r="NHN5" s="148"/>
      <c r="NHO5" s="148"/>
      <c r="NHP5" s="148"/>
      <c r="NHQ5" s="148"/>
      <c r="NHR5" s="148"/>
      <c r="NHS5" s="148"/>
      <c r="NHT5" s="148"/>
      <c r="NHU5" s="148"/>
      <c r="NHV5" s="148"/>
      <c r="NHW5" s="148"/>
      <c r="NHX5" s="148"/>
      <c r="NHY5" s="148"/>
      <c r="NHZ5" s="148"/>
      <c r="NIA5" s="148"/>
      <c r="NIB5" s="148"/>
      <c r="NIC5" s="148"/>
      <c r="NID5" s="148"/>
      <c r="NIE5" s="148"/>
      <c r="NIF5" s="148"/>
      <c r="NIG5" s="148"/>
      <c r="NIH5" s="148"/>
      <c r="NII5" s="148"/>
      <c r="NIJ5" s="148"/>
      <c r="NIK5" s="148"/>
      <c r="NIL5" s="148"/>
      <c r="NIM5" s="148"/>
      <c r="NIN5" s="148"/>
      <c r="NIO5" s="148"/>
      <c r="NIP5" s="148"/>
      <c r="NIQ5" s="148"/>
      <c r="NIR5" s="148"/>
      <c r="NIS5" s="148"/>
      <c r="NIT5" s="148"/>
      <c r="NIU5" s="148"/>
      <c r="NIV5" s="148"/>
      <c r="NIW5" s="148"/>
      <c r="NIX5" s="148"/>
      <c r="NIY5" s="148"/>
      <c r="NIZ5" s="148"/>
      <c r="NJA5" s="148"/>
      <c r="NJB5" s="148"/>
      <c r="NJC5" s="148"/>
      <c r="NJD5" s="148"/>
      <c r="NJE5" s="148"/>
      <c r="NJF5" s="148"/>
      <c r="NJG5" s="148"/>
      <c r="NJH5" s="148"/>
      <c r="NJI5" s="148"/>
      <c r="NJJ5" s="148"/>
      <c r="NJK5" s="148"/>
      <c r="NJL5" s="148"/>
      <c r="NJM5" s="148"/>
      <c r="NJN5" s="148"/>
      <c r="NJO5" s="148"/>
      <c r="NJP5" s="148"/>
      <c r="NJQ5" s="148"/>
      <c r="NJR5" s="148"/>
      <c r="NJS5" s="148"/>
      <c r="NJT5" s="148"/>
      <c r="NJU5" s="148"/>
      <c r="NJV5" s="148"/>
      <c r="NJW5" s="148"/>
      <c r="NJX5" s="148"/>
      <c r="NJY5" s="148"/>
      <c r="NJZ5" s="148"/>
      <c r="NKA5" s="148"/>
      <c r="NKB5" s="148"/>
      <c r="NKC5" s="148"/>
      <c r="NKD5" s="148"/>
      <c r="NKE5" s="148"/>
      <c r="NKF5" s="148"/>
      <c r="NKG5" s="148"/>
      <c r="NKH5" s="148"/>
      <c r="NKI5" s="148"/>
      <c r="NKJ5" s="148"/>
      <c r="NKK5" s="148"/>
      <c r="NKL5" s="148"/>
      <c r="NKM5" s="148"/>
      <c r="NKN5" s="148"/>
      <c r="NKO5" s="148"/>
      <c r="NKP5" s="148"/>
      <c r="NKQ5" s="148"/>
      <c r="NKR5" s="148"/>
      <c r="NKS5" s="148"/>
      <c r="NKT5" s="148"/>
      <c r="NKU5" s="148"/>
      <c r="NKV5" s="148"/>
      <c r="NKW5" s="148"/>
      <c r="NKX5" s="148"/>
      <c r="NKY5" s="148"/>
      <c r="NKZ5" s="148"/>
      <c r="NLA5" s="148"/>
      <c r="NLB5" s="148"/>
      <c r="NLC5" s="148"/>
      <c r="NLD5" s="148"/>
      <c r="NLE5" s="148"/>
      <c r="NLF5" s="148"/>
      <c r="NLG5" s="148"/>
      <c r="NLH5" s="148"/>
      <c r="NLI5" s="148"/>
      <c r="NLJ5" s="148"/>
      <c r="NLK5" s="148"/>
      <c r="NLL5" s="148"/>
      <c r="NLM5" s="148"/>
      <c r="NLN5" s="148"/>
      <c r="NLO5" s="148"/>
      <c r="NLP5" s="148"/>
      <c r="NLQ5" s="148"/>
      <c r="NLR5" s="148"/>
      <c r="NLS5" s="148"/>
      <c r="NLT5" s="148"/>
      <c r="NLU5" s="148"/>
      <c r="NLV5" s="148"/>
      <c r="NLW5" s="148"/>
      <c r="NLX5" s="148"/>
      <c r="NLY5" s="148"/>
      <c r="NLZ5" s="148"/>
      <c r="NMA5" s="148"/>
      <c r="NMB5" s="148"/>
      <c r="NMC5" s="148"/>
      <c r="NMD5" s="148"/>
      <c r="NME5" s="148"/>
      <c r="NMF5" s="148"/>
      <c r="NMG5" s="148"/>
      <c r="NMH5" s="148"/>
      <c r="NMI5" s="148"/>
      <c r="NMJ5" s="148"/>
      <c r="NMK5" s="148"/>
      <c r="NML5" s="148"/>
      <c r="NMM5" s="148"/>
      <c r="NMN5" s="148"/>
      <c r="NMO5" s="148"/>
      <c r="NMP5" s="148"/>
      <c r="NMQ5" s="148"/>
      <c r="NMR5" s="148"/>
      <c r="NMS5" s="148"/>
      <c r="NMT5" s="148"/>
      <c r="NMU5" s="148"/>
      <c r="NMV5" s="148"/>
      <c r="NMW5" s="148"/>
      <c r="NMX5" s="148"/>
      <c r="NMY5" s="148"/>
      <c r="NMZ5" s="148"/>
      <c r="NNA5" s="148"/>
      <c r="NNB5" s="148"/>
      <c r="NNC5" s="148"/>
      <c r="NND5" s="148"/>
      <c r="NNE5" s="148"/>
      <c r="NNF5" s="148"/>
      <c r="NNG5" s="148"/>
      <c r="NNH5" s="148"/>
      <c r="NNI5" s="148"/>
      <c r="NNJ5" s="148"/>
      <c r="NNK5" s="148"/>
      <c r="NNL5" s="148"/>
      <c r="NNM5" s="148"/>
      <c r="NNN5" s="148"/>
      <c r="NNO5" s="148"/>
      <c r="NNP5" s="148"/>
      <c r="NNQ5" s="148"/>
      <c r="NNR5" s="148"/>
      <c r="NNS5" s="148"/>
      <c r="NNT5" s="148"/>
      <c r="NNU5" s="148"/>
      <c r="NNV5" s="148"/>
      <c r="NNW5" s="148"/>
      <c r="NNX5" s="148"/>
      <c r="NNY5" s="148"/>
      <c r="NNZ5" s="148"/>
      <c r="NOA5" s="148"/>
      <c r="NOB5" s="148"/>
      <c r="NOC5" s="148"/>
      <c r="NOD5" s="148"/>
      <c r="NOE5" s="148"/>
      <c r="NOF5" s="148"/>
      <c r="NOG5" s="148"/>
      <c r="NOH5" s="148"/>
      <c r="NOI5" s="148"/>
      <c r="NOJ5" s="148"/>
      <c r="NOK5" s="148"/>
      <c r="NOL5" s="148"/>
      <c r="NOM5" s="148"/>
      <c r="NON5" s="148"/>
      <c r="NOO5" s="148"/>
      <c r="NOP5" s="148"/>
      <c r="NOQ5" s="148"/>
      <c r="NOR5" s="148"/>
      <c r="NOS5" s="148"/>
      <c r="NOT5" s="148"/>
      <c r="NOU5" s="148"/>
      <c r="NOV5" s="148"/>
      <c r="NOW5" s="148"/>
      <c r="NOX5" s="148"/>
      <c r="NOY5" s="148"/>
      <c r="NOZ5" s="148"/>
      <c r="NPA5" s="148"/>
      <c r="NPB5" s="148"/>
      <c r="NPC5" s="148"/>
      <c r="NPD5" s="148"/>
      <c r="NPE5" s="148"/>
      <c r="NPF5" s="148"/>
      <c r="NPG5" s="148"/>
      <c r="NPH5" s="148"/>
      <c r="NPI5" s="148"/>
      <c r="NPJ5" s="148"/>
      <c r="NPK5" s="148"/>
      <c r="NPL5" s="148"/>
      <c r="NPM5" s="148"/>
      <c r="NPN5" s="148"/>
      <c r="NPO5" s="148"/>
      <c r="NPP5" s="148"/>
      <c r="NPQ5" s="148"/>
      <c r="NPR5" s="148"/>
      <c r="NPS5" s="148"/>
      <c r="NPT5" s="148"/>
      <c r="NPU5" s="148"/>
      <c r="NPV5" s="148"/>
      <c r="NPW5" s="148"/>
      <c r="NPX5" s="148"/>
      <c r="NPY5" s="148"/>
      <c r="NPZ5" s="148"/>
      <c r="NQA5" s="148"/>
      <c r="NQB5" s="148"/>
      <c r="NQC5" s="148"/>
      <c r="NQD5" s="148"/>
      <c r="NQE5" s="148"/>
      <c r="NQF5" s="148"/>
      <c r="NQG5" s="148"/>
      <c r="NQH5" s="148"/>
      <c r="NQI5" s="148"/>
      <c r="NQJ5" s="148"/>
      <c r="NQK5" s="148"/>
      <c r="NQL5" s="148"/>
      <c r="NQM5" s="148"/>
      <c r="NQN5" s="148"/>
      <c r="NQO5" s="148"/>
      <c r="NQP5" s="148"/>
      <c r="NQQ5" s="148"/>
      <c r="NQR5" s="148"/>
      <c r="NQS5" s="148"/>
      <c r="NQT5" s="148"/>
      <c r="NQU5" s="148"/>
      <c r="NQV5" s="148"/>
      <c r="NQW5" s="148"/>
      <c r="NQX5" s="148"/>
      <c r="NQY5" s="148"/>
      <c r="NQZ5" s="148"/>
      <c r="NRA5" s="148"/>
      <c r="NRB5" s="148"/>
      <c r="NRC5" s="148"/>
      <c r="NRD5" s="148"/>
      <c r="NRE5" s="148"/>
      <c r="NRF5" s="148"/>
      <c r="NRG5" s="148"/>
      <c r="NRH5" s="148"/>
      <c r="NRI5" s="148"/>
      <c r="NRJ5" s="148"/>
      <c r="NRK5" s="148"/>
      <c r="NRL5" s="148"/>
      <c r="NRM5" s="148"/>
      <c r="NRN5" s="148"/>
      <c r="NRO5" s="148"/>
      <c r="NRP5" s="148"/>
      <c r="NRQ5" s="148"/>
      <c r="NRR5" s="148"/>
      <c r="NRS5" s="148"/>
      <c r="NRT5" s="148"/>
      <c r="NRU5" s="148"/>
      <c r="NRV5" s="148"/>
      <c r="NRW5" s="148"/>
      <c r="NRX5" s="148"/>
      <c r="NRY5" s="148"/>
      <c r="NRZ5" s="148"/>
      <c r="NSA5" s="148"/>
      <c r="NSB5" s="148"/>
      <c r="NSC5" s="148"/>
      <c r="NSD5" s="148"/>
      <c r="NSE5" s="148"/>
      <c r="NSF5" s="148"/>
      <c r="NSG5" s="148"/>
      <c r="NSH5" s="148"/>
      <c r="NSI5" s="148"/>
      <c r="NSJ5" s="148"/>
      <c r="NSK5" s="148"/>
      <c r="NSL5" s="148"/>
      <c r="NSM5" s="148"/>
      <c r="NSN5" s="148"/>
      <c r="NSO5" s="148"/>
      <c r="NSP5" s="148"/>
      <c r="NSQ5" s="148"/>
      <c r="NSR5" s="148"/>
      <c r="NSS5" s="148"/>
      <c r="NST5" s="148"/>
      <c r="NSU5" s="148"/>
      <c r="NSV5" s="148"/>
      <c r="NSW5" s="148"/>
      <c r="NSX5" s="148"/>
      <c r="NSY5" s="148"/>
      <c r="NSZ5" s="148"/>
      <c r="NTA5" s="148"/>
      <c r="NTB5" s="148"/>
      <c r="NTC5" s="148"/>
      <c r="NTD5" s="148"/>
      <c r="NTE5" s="148"/>
      <c r="NTF5" s="148"/>
      <c r="NTG5" s="148"/>
      <c r="NTH5" s="148"/>
      <c r="NTI5" s="148"/>
      <c r="NTJ5" s="148"/>
      <c r="NTK5" s="148"/>
      <c r="NTL5" s="148"/>
      <c r="NTM5" s="148"/>
      <c r="NTN5" s="148"/>
      <c r="NTO5" s="148"/>
      <c r="NTP5" s="148"/>
      <c r="NTQ5" s="148"/>
      <c r="NTR5" s="148"/>
      <c r="NTS5" s="148"/>
      <c r="NTT5" s="148"/>
      <c r="NTU5" s="148"/>
      <c r="NTV5" s="148"/>
      <c r="NTW5" s="148"/>
      <c r="NTX5" s="148"/>
      <c r="NTY5" s="148"/>
      <c r="NTZ5" s="148"/>
      <c r="NUA5" s="148"/>
      <c r="NUB5" s="148"/>
      <c r="NUC5" s="148"/>
      <c r="NUD5" s="148"/>
      <c r="NUE5" s="148"/>
      <c r="NUF5" s="148"/>
      <c r="NUG5" s="148"/>
      <c r="NUH5" s="148"/>
      <c r="NUI5" s="148"/>
      <c r="NUJ5" s="148"/>
      <c r="NUK5" s="148"/>
      <c r="NUL5" s="148"/>
      <c r="NUM5" s="148"/>
      <c r="NUN5" s="148"/>
      <c r="NUO5" s="148"/>
      <c r="NUP5" s="148"/>
      <c r="NUQ5" s="148"/>
      <c r="NUR5" s="148"/>
      <c r="NUS5" s="148"/>
      <c r="NUT5" s="148"/>
      <c r="NUU5" s="148"/>
      <c r="NUV5" s="148"/>
      <c r="NUW5" s="148"/>
      <c r="NUX5" s="148"/>
      <c r="NUY5" s="148"/>
      <c r="NUZ5" s="148"/>
      <c r="NVA5" s="148"/>
      <c r="NVB5" s="148"/>
      <c r="NVC5" s="148"/>
      <c r="NVD5" s="148"/>
      <c r="NVE5" s="148"/>
      <c r="NVF5" s="148"/>
      <c r="NVG5" s="148"/>
      <c r="NVH5" s="148"/>
      <c r="NVI5" s="148"/>
      <c r="NVJ5" s="148"/>
      <c r="NVK5" s="148"/>
      <c r="NVL5" s="148"/>
      <c r="NVM5" s="148"/>
      <c r="NVN5" s="148"/>
      <c r="NVO5" s="148"/>
      <c r="NVP5" s="148"/>
      <c r="NVQ5" s="148"/>
      <c r="NVR5" s="148"/>
      <c r="NVS5" s="148"/>
      <c r="NVT5" s="148"/>
      <c r="NVU5" s="148"/>
      <c r="NVV5" s="148"/>
      <c r="NVW5" s="148"/>
      <c r="NVX5" s="148"/>
      <c r="NVY5" s="148"/>
      <c r="NVZ5" s="148"/>
      <c r="NWA5" s="148"/>
      <c r="NWB5" s="148"/>
      <c r="NWC5" s="148"/>
      <c r="NWD5" s="148"/>
      <c r="NWE5" s="148"/>
      <c r="NWF5" s="148"/>
      <c r="NWG5" s="148"/>
      <c r="NWH5" s="148"/>
      <c r="NWI5" s="148"/>
      <c r="NWJ5" s="148"/>
      <c r="NWK5" s="148"/>
      <c r="NWL5" s="148"/>
      <c r="NWM5" s="148"/>
      <c r="NWN5" s="148"/>
      <c r="NWO5" s="148"/>
      <c r="NWP5" s="148"/>
      <c r="NWQ5" s="148"/>
      <c r="NWR5" s="148"/>
      <c r="NWS5" s="148"/>
      <c r="NWT5" s="148"/>
      <c r="NWU5" s="148"/>
      <c r="NWV5" s="148"/>
      <c r="NWW5" s="148"/>
      <c r="NWX5" s="148"/>
      <c r="NWY5" s="148"/>
      <c r="NWZ5" s="148"/>
      <c r="NXA5" s="148"/>
      <c r="NXB5" s="148"/>
      <c r="NXC5" s="148"/>
      <c r="NXD5" s="148"/>
      <c r="NXE5" s="148"/>
      <c r="NXF5" s="148"/>
      <c r="NXG5" s="148"/>
      <c r="NXH5" s="148"/>
      <c r="NXI5" s="148"/>
      <c r="NXJ5" s="148"/>
      <c r="NXK5" s="148"/>
      <c r="NXL5" s="148"/>
      <c r="NXM5" s="148"/>
      <c r="NXN5" s="148"/>
      <c r="NXO5" s="148"/>
      <c r="NXP5" s="148"/>
      <c r="NXQ5" s="148"/>
      <c r="NXR5" s="148"/>
      <c r="NXS5" s="148"/>
      <c r="NXT5" s="148"/>
      <c r="NXU5" s="148"/>
      <c r="NXV5" s="148"/>
      <c r="NXW5" s="148"/>
      <c r="NXX5" s="148"/>
      <c r="NXY5" s="148"/>
      <c r="NXZ5" s="148"/>
      <c r="NYA5" s="148"/>
      <c r="NYB5" s="148"/>
      <c r="NYC5" s="148"/>
      <c r="NYD5" s="148"/>
      <c r="NYE5" s="148"/>
      <c r="NYF5" s="148"/>
      <c r="NYG5" s="148"/>
      <c r="NYH5" s="148"/>
      <c r="NYI5" s="148"/>
      <c r="NYJ5" s="148"/>
      <c r="NYK5" s="148"/>
      <c r="NYL5" s="148"/>
      <c r="NYM5" s="148"/>
      <c r="NYN5" s="148"/>
      <c r="NYO5" s="148"/>
      <c r="NYP5" s="148"/>
      <c r="NYQ5" s="148"/>
      <c r="NYR5" s="148"/>
      <c r="NYS5" s="148"/>
      <c r="NYT5" s="148"/>
      <c r="NYU5" s="148"/>
      <c r="NYV5" s="148"/>
      <c r="NYW5" s="148"/>
      <c r="NYX5" s="148"/>
      <c r="NYY5" s="148"/>
      <c r="NYZ5" s="148"/>
      <c r="NZA5" s="148"/>
      <c r="NZB5" s="148"/>
      <c r="NZC5" s="148"/>
      <c r="NZD5" s="148"/>
      <c r="NZE5" s="148"/>
      <c r="NZF5" s="148"/>
      <c r="NZG5" s="148"/>
      <c r="NZH5" s="148"/>
      <c r="NZI5" s="148"/>
      <c r="NZJ5" s="148"/>
      <c r="NZK5" s="148"/>
      <c r="NZL5" s="148"/>
      <c r="NZM5" s="148"/>
      <c r="NZN5" s="148"/>
      <c r="NZO5" s="148"/>
      <c r="NZP5" s="148"/>
      <c r="NZQ5" s="148"/>
      <c r="NZR5" s="148"/>
      <c r="NZS5" s="148"/>
      <c r="NZT5" s="148"/>
      <c r="NZU5" s="148"/>
      <c r="NZV5" s="148"/>
      <c r="NZW5" s="148"/>
      <c r="NZX5" s="148"/>
      <c r="NZY5" s="148"/>
      <c r="NZZ5" s="148"/>
      <c r="OAA5" s="148"/>
      <c r="OAB5" s="148"/>
      <c r="OAC5" s="148"/>
      <c r="OAD5" s="148"/>
      <c r="OAE5" s="148"/>
      <c r="OAF5" s="148"/>
      <c r="OAG5" s="148"/>
      <c r="OAH5" s="148"/>
      <c r="OAI5" s="148"/>
      <c r="OAJ5" s="148"/>
      <c r="OAK5" s="148"/>
      <c r="OAL5" s="148"/>
      <c r="OAM5" s="148"/>
      <c r="OAN5" s="148"/>
      <c r="OAO5" s="148"/>
      <c r="OAP5" s="148"/>
      <c r="OAQ5" s="148"/>
      <c r="OAR5" s="148"/>
      <c r="OAS5" s="148"/>
      <c r="OAT5" s="148"/>
      <c r="OAU5" s="148"/>
      <c r="OAV5" s="148"/>
      <c r="OAW5" s="148"/>
      <c r="OAX5" s="148"/>
      <c r="OAY5" s="148"/>
      <c r="OAZ5" s="148"/>
      <c r="OBA5" s="148"/>
      <c r="OBB5" s="148"/>
      <c r="OBC5" s="148"/>
      <c r="OBD5" s="148"/>
      <c r="OBE5" s="148"/>
      <c r="OBF5" s="148"/>
      <c r="OBG5" s="148"/>
      <c r="OBH5" s="148"/>
      <c r="OBI5" s="148"/>
      <c r="OBJ5" s="148"/>
      <c r="OBK5" s="148"/>
      <c r="OBL5" s="148"/>
      <c r="OBM5" s="148"/>
      <c r="OBN5" s="148"/>
      <c r="OBO5" s="148"/>
      <c r="OBP5" s="148"/>
      <c r="OBQ5" s="148"/>
      <c r="OBR5" s="148"/>
      <c r="OBS5" s="148"/>
      <c r="OBT5" s="148"/>
      <c r="OBU5" s="148"/>
      <c r="OBV5" s="148"/>
      <c r="OBW5" s="148"/>
      <c r="OBX5" s="148"/>
      <c r="OBY5" s="148"/>
      <c r="OBZ5" s="148"/>
      <c r="OCA5" s="148"/>
      <c r="OCB5" s="148"/>
      <c r="OCC5" s="148"/>
      <c r="OCD5" s="148"/>
      <c r="OCE5" s="148"/>
      <c r="OCF5" s="148"/>
      <c r="OCG5" s="148"/>
      <c r="OCH5" s="148"/>
      <c r="OCI5" s="148"/>
      <c r="OCJ5" s="148"/>
      <c r="OCK5" s="148"/>
      <c r="OCL5" s="148"/>
      <c r="OCM5" s="148"/>
      <c r="OCN5" s="148"/>
      <c r="OCO5" s="148"/>
      <c r="OCP5" s="148"/>
      <c r="OCQ5" s="148"/>
      <c r="OCR5" s="148"/>
      <c r="OCS5" s="148"/>
      <c r="OCT5" s="148"/>
      <c r="OCU5" s="148"/>
      <c r="OCV5" s="148"/>
      <c r="OCW5" s="148"/>
      <c r="OCX5" s="148"/>
      <c r="OCY5" s="148"/>
      <c r="OCZ5" s="148"/>
      <c r="ODA5" s="148"/>
      <c r="ODB5" s="148"/>
      <c r="ODC5" s="148"/>
      <c r="ODD5" s="148"/>
      <c r="ODE5" s="148"/>
      <c r="ODF5" s="148"/>
      <c r="ODG5" s="148"/>
      <c r="ODH5" s="148"/>
      <c r="ODI5" s="148"/>
      <c r="ODJ5" s="148"/>
      <c r="ODK5" s="148"/>
      <c r="ODL5" s="148"/>
      <c r="ODM5" s="148"/>
      <c r="ODN5" s="148"/>
      <c r="ODO5" s="148"/>
      <c r="ODP5" s="148"/>
      <c r="ODQ5" s="148"/>
      <c r="ODR5" s="148"/>
      <c r="ODS5" s="148"/>
      <c r="ODT5" s="148"/>
      <c r="ODU5" s="148"/>
      <c r="ODV5" s="148"/>
      <c r="ODW5" s="148"/>
      <c r="ODX5" s="148"/>
      <c r="ODY5" s="148"/>
      <c r="ODZ5" s="148"/>
      <c r="OEA5" s="148"/>
      <c r="OEB5" s="148"/>
      <c r="OEC5" s="148"/>
      <c r="OED5" s="148"/>
      <c r="OEE5" s="148"/>
      <c r="OEF5" s="148"/>
      <c r="OEG5" s="148"/>
      <c r="OEH5" s="148"/>
      <c r="OEI5" s="148"/>
      <c r="OEJ5" s="148"/>
      <c r="OEK5" s="148"/>
      <c r="OEL5" s="148"/>
      <c r="OEM5" s="148"/>
      <c r="OEN5" s="148"/>
      <c r="OEO5" s="148"/>
      <c r="OEP5" s="148"/>
      <c r="OEQ5" s="148"/>
      <c r="OER5" s="148"/>
      <c r="OES5" s="148"/>
      <c r="OET5" s="148"/>
      <c r="OEU5" s="148"/>
      <c r="OEV5" s="148"/>
      <c r="OEW5" s="148"/>
      <c r="OEX5" s="148"/>
      <c r="OEY5" s="148"/>
      <c r="OEZ5" s="148"/>
      <c r="OFA5" s="148"/>
      <c r="OFB5" s="148"/>
      <c r="OFC5" s="148"/>
      <c r="OFD5" s="148"/>
      <c r="OFE5" s="148"/>
      <c r="OFF5" s="148"/>
      <c r="OFG5" s="148"/>
      <c r="OFH5" s="148"/>
      <c r="OFI5" s="148"/>
      <c r="OFJ5" s="148"/>
      <c r="OFK5" s="148"/>
      <c r="OFL5" s="148"/>
      <c r="OFM5" s="148"/>
      <c r="OFN5" s="148"/>
      <c r="OFO5" s="148"/>
      <c r="OFP5" s="148"/>
      <c r="OFQ5" s="148"/>
      <c r="OFR5" s="148"/>
      <c r="OFS5" s="148"/>
      <c r="OFT5" s="148"/>
      <c r="OFU5" s="148"/>
      <c r="OFV5" s="148"/>
      <c r="OFW5" s="148"/>
      <c r="OFX5" s="148"/>
      <c r="OFY5" s="148"/>
      <c r="OFZ5" s="148"/>
      <c r="OGA5" s="148"/>
      <c r="OGB5" s="148"/>
      <c r="OGC5" s="148"/>
      <c r="OGD5" s="148"/>
      <c r="OGE5" s="148"/>
      <c r="OGF5" s="148"/>
      <c r="OGG5" s="148"/>
      <c r="OGH5" s="148"/>
      <c r="OGI5" s="148"/>
      <c r="OGJ5" s="148"/>
      <c r="OGK5" s="148"/>
      <c r="OGL5" s="148"/>
      <c r="OGM5" s="148"/>
      <c r="OGN5" s="148"/>
      <c r="OGO5" s="148"/>
      <c r="OGP5" s="148"/>
      <c r="OGQ5" s="148"/>
      <c r="OGR5" s="148"/>
      <c r="OGS5" s="148"/>
      <c r="OGT5" s="148"/>
      <c r="OGU5" s="148"/>
      <c r="OGV5" s="148"/>
      <c r="OGW5" s="148"/>
      <c r="OGX5" s="148"/>
      <c r="OGY5" s="148"/>
      <c r="OGZ5" s="148"/>
      <c r="OHA5" s="148"/>
      <c r="OHB5" s="148"/>
      <c r="OHC5" s="148"/>
      <c r="OHD5" s="148"/>
      <c r="OHE5" s="148"/>
      <c r="OHF5" s="148"/>
      <c r="OHG5" s="148"/>
      <c r="OHH5" s="148"/>
      <c r="OHI5" s="148"/>
      <c r="OHJ5" s="148"/>
      <c r="OHK5" s="148"/>
      <c r="OHL5" s="148"/>
      <c r="OHM5" s="148"/>
      <c r="OHN5" s="148"/>
      <c r="OHO5" s="148"/>
      <c r="OHP5" s="148"/>
      <c r="OHQ5" s="148"/>
      <c r="OHR5" s="148"/>
      <c r="OHS5" s="148"/>
      <c r="OHT5" s="148"/>
      <c r="OHU5" s="148"/>
      <c r="OHV5" s="148"/>
      <c r="OHW5" s="148"/>
      <c r="OHX5" s="148"/>
      <c r="OHY5" s="148"/>
      <c r="OHZ5" s="148"/>
      <c r="OIA5" s="148"/>
      <c r="OIB5" s="148"/>
      <c r="OIC5" s="148"/>
      <c r="OID5" s="148"/>
      <c r="OIE5" s="148"/>
      <c r="OIF5" s="148"/>
      <c r="OIG5" s="148"/>
      <c r="OIH5" s="148"/>
      <c r="OII5" s="148"/>
      <c r="OIJ5" s="148"/>
      <c r="OIK5" s="148"/>
      <c r="OIL5" s="148"/>
      <c r="OIM5" s="148"/>
      <c r="OIN5" s="148"/>
      <c r="OIO5" s="148"/>
      <c r="OIP5" s="148"/>
      <c r="OIQ5" s="148"/>
      <c r="OIR5" s="148"/>
      <c r="OIS5" s="148"/>
      <c r="OIT5" s="148"/>
      <c r="OIU5" s="148"/>
      <c r="OIV5" s="148"/>
      <c r="OIW5" s="148"/>
      <c r="OIX5" s="148"/>
      <c r="OIY5" s="148"/>
      <c r="OIZ5" s="148"/>
      <c r="OJA5" s="148"/>
      <c r="OJB5" s="148"/>
      <c r="OJC5" s="148"/>
      <c r="OJD5" s="148"/>
      <c r="OJE5" s="148"/>
      <c r="OJF5" s="148"/>
      <c r="OJG5" s="148"/>
      <c r="OJH5" s="148"/>
      <c r="OJI5" s="148"/>
      <c r="OJJ5" s="148"/>
      <c r="OJK5" s="148"/>
      <c r="OJL5" s="148"/>
      <c r="OJM5" s="148"/>
      <c r="OJN5" s="148"/>
      <c r="OJO5" s="148"/>
      <c r="OJP5" s="148"/>
      <c r="OJQ5" s="148"/>
      <c r="OJR5" s="148"/>
      <c r="OJS5" s="148"/>
      <c r="OJT5" s="148"/>
      <c r="OJU5" s="148"/>
      <c r="OJV5" s="148"/>
      <c r="OJW5" s="148"/>
      <c r="OJX5" s="148"/>
      <c r="OJY5" s="148"/>
      <c r="OJZ5" s="148"/>
      <c r="OKA5" s="148"/>
      <c r="OKB5" s="148"/>
      <c r="OKC5" s="148"/>
      <c r="OKD5" s="148"/>
      <c r="OKE5" s="148"/>
      <c r="OKF5" s="148"/>
      <c r="OKG5" s="148"/>
      <c r="OKH5" s="148"/>
      <c r="OKI5" s="148"/>
      <c r="OKJ5" s="148"/>
      <c r="OKK5" s="148"/>
      <c r="OKL5" s="148"/>
      <c r="OKM5" s="148"/>
      <c r="OKN5" s="148"/>
      <c r="OKO5" s="148"/>
      <c r="OKP5" s="148"/>
      <c r="OKQ5" s="148"/>
      <c r="OKR5" s="148"/>
      <c r="OKS5" s="148"/>
      <c r="OKT5" s="148"/>
      <c r="OKU5" s="148"/>
      <c r="OKV5" s="148"/>
      <c r="OKW5" s="148"/>
      <c r="OKX5" s="148"/>
      <c r="OKY5" s="148"/>
      <c r="OKZ5" s="148"/>
      <c r="OLA5" s="148"/>
      <c r="OLB5" s="148"/>
      <c r="OLC5" s="148"/>
      <c r="OLD5" s="148"/>
      <c r="OLE5" s="148"/>
      <c r="OLF5" s="148"/>
      <c r="OLG5" s="148"/>
      <c r="OLH5" s="148"/>
      <c r="OLI5" s="148"/>
      <c r="OLJ5" s="148"/>
      <c r="OLK5" s="148"/>
      <c r="OLL5" s="148"/>
      <c r="OLM5" s="148"/>
      <c r="OLN5" s="148"/>
      <c r="OLO5" s="148"/>
      <c r="OLP5" s="148"/>
      <c r="OLQ5" s="148"/>
      <c r="OLR5" s="148"/>
      <c r="OLS5" s="148"/>
      <c r="OLT5" s="148"/>
      <c r="OLU5" s="148"/>
      <c r="OLV5" s="148"/>
      <c r="OLW5" s="148"/>
      <c r="OLX5" s="148"/>
      <c r="OLY5" s="148"/>
      <c r="OLZ5" s="148"/>
      <c r="OMA5" s="148"/>
      <c r="OMB5" s="148"/>
      <c r="OMC5" s="148"/>
      <c r="OMD5" s="148"/>
      <c r="OME5" s="148"/>
      <c r="OMF5" s="148"/>
      <c r="OMG5" s="148"/>
      <c r="OMH5" s="148"/>
      <c r="OMI5" s="148"/>
      <c r="OMJ5" s="148"/>
      <c r="OMK5" s="148"/>
      <c r="OML5" s="148"/>
      <c r="OMM5" s="148"/>
      <c r="OMN5" s="148"/>
      <c r="OMO5" s="148"/>
      <c r="OMP5" s="148"/>
      <c r="OMQ5" s="148"/>
      <c r="OMR5" s="148"/>
      <c r="OMS5" s="148"/>
      <c r="OMT5" s="148"/>
      <c r="OMU5" s="148"/>
      <c r="OMV5" s="148"/>
      <c r="OMW5" s="148"/>
      <c r="OMX5" s="148"/>
      <c r="OMY5" s="148"/>
      <c r="OMZ5" s="148"/>
      <c r="ONA5" s="148"/>
      <c r="ONB5" s="148"/>
      <c r="ONC5" s="148"/>
      <c r="OND5" s="148"/>
      <c r="ONE5" s="148"/>
      <c r="ONF5" s="148"/>
      <c r="ONG5" s="148"/>
      <c r="ONH5" s="148"/>
      <c r="ONI5" s="148"/>
      <c r="ONJ5" s="148"/>
      <c r="ONK5" s="148"/>
      <c r="ONL5" s="148"/>
      <c r="ONM5" s="148"/>
      <c r="ONN5" s="148"/>
      <c r="ONO5" s="148"/>
      <c r="ONP5" s="148"/>
      <c r="ONQ5" s="148"/>
      <c r="ONR5" s="148"/>
      <c r="ONS5" s="148"/>
      <c r="ONT5" s="148"/>
      <c r="ONU5" s="148"/>
      <c r="ONV5" s="148"/>
      <c r="ONW5" s="148"/>
      <c r="ONX5" s="148"/>
      <c r="ONY5" s="148"/>
      <c r="ONZ5" s="148"/>
      <c r="OOA5" s="148"/>
      <c r="OOB5" s="148"/>
      <c r="OOC5" s="148"/>
      <c r="OOD5" s="148"/>
      <c r="OOE5" s="148"/>
      <c r="OOF5" s="148"/>
      <c r="OOG5" s="148"/>
      <c r="OOH5" s="148"/>
      <c r="OOI5" s="148"/>
      <c r="OOJ5" s="148"/>
      <c r="OOK5" s="148"/>
      <c r="OOL5" s="148"/>
      <c r="OOM5" s="148"/>
      <c r="OON5" s="148"/>
      <c r="OOO5" s="148"/>
      <c r="OOP5" s="148"/>
      <c r="OOQ5" s="148"/>
      <c r="OOR5" s="148"/>
      <c r="OOS5" s="148"/>
      <c r="OOT5" s="148"/>
      <c r="OOU5" s="148"/>
      <c r="OOV5" s="148"/>
      <c r="OOW5" s="148"/>
      <c r="OOX5" s="148"/>
      <c r="OOY5" s="148"/>
      <c r="OOZ5" s="148"/>
      <c r="OPA5" s="148"/>
      <c r="OPB5" s="148"/>
      <c r="OPC5" s="148"/>
      <c r="OPD5" s="148"/>
      <c r="OPE5" s="148"/>
      <c r="OPF5" s="148"/>
      <c r="OPG5" s="148"/>
      <c r="OPH5" s="148"/>
      <c r="OPI5" s="148"/>
      <c r="OPJ5" s="148"/>
      <c r="OPK5" s="148"/>
      <c r="OPL5" s="148"/>
      <c r="OPM5" s="148"/>
      <c r="OPN5" s="148"/>
      <c r="OPO5" s="148"/>
      <c r="OPP5" s="148"/>
      <c r="OPQ5" s="148"/>
      <c r="OPR5" s="148"/>
      <c r="OPS5" s="148"/>
      <c r="OPT5" s="148"/>
      <c r="OPU5" s="148"/>
      <c r="OPV5" s="148"/>
      <c r="OPW5" s="148"/>
      <c r="OPX5" s="148"/>
      <c r="OPY5" s="148"/>
      <c r="OPZ5" s="148"/>
      <c r="OQA5" s="148"/>
      <c r="OQB5" s="148"/>
      <c r="OQC5" s="148"/>
      <c r="OQD5" s="148"/>
      <c r="OQE5" s="148"/>
      <c r="OQF5" s="148"/>
      <c r="OQG5" s="148"/>
      <c r="OQH5" s="148"/>
      <c r="OQI5" s="148"/>
      <c r="OQJ5" s="148"/>
      <c r="OQK5" s="148"/>
      <c r="OQL5" s="148"/>
      <c r="OQM5" s="148"/>
      <c r="OQN5" s="148"/>
      <c r="OQO5" s="148"/>
      <c r="OQP5" s="148"/>
      <c r="OQQ5" s="148"/>
      <c r="OQR5" s="148"/>
      <c r="OQS5" s="148"/>
      <c r="OQT5" s="148"/>
      <c r="OQU5" s="148"/>
      <c r="OQV5" s="148"/>
      <c r="OQW5" s="148"/>
      <c r="OQX5" s="148"/>
      <c r="OQY5" s="148"/>
      <c r="OQZ5" s="148"/>
      <c r="ORA5" s="148"/>
      <c r="ORB5" s="148"/>
      <c r="ORC5" s="148"/>
      <c r="ORD5" s="148"/>
      <c r="ORE5" s="148"/>
      <c r="ORF5" s="148"/>
      <c r="ORG5" s="148"/>
      <c r="ORH5" s="148"/>
      <c r="ORI5" s="148"/>
      <c r="ORJ5" s="148"/>
      <c r="ORK5" s="148"/>
      <c r="ORL5" s="148"/>
      <c r="ORM5" s="148"/>
      <c r="ORN5" s="148"/>
      <c r="ORO5" s="148"/>
      <c r="ORP5" s="148"/>
      <c r="ORQ5" s="148"/>
      <c r="ORR5" s="148"/>
      <c r="ORS5" s="148"/>
      <c r="ORT5" s="148"/>
      <c r="ORU5" s="148"/>
      <c r="ORV5" s="148"/>
      <c r="ORW5" s="148"/>
      <c r="ORX5" s="148"/>
      <c r="ORY5" s="148"/>
      <c r="ORZ5" s="148"/>
      <c r="OSA5" s="148"/>
      <c r="OSB5" s="148"/>
      <c r="OSC5" s="148"/>
      <c r="OSD5" s="148"/>
      <c r="OSE5" s="148"/>
      <c r="OSF5" s="148"/>
      <c r="OSG5" s="148"/>
      <c r="OSH5" s="148"/>
      <c r="OSI5" s="148"/>
      <c r="OSJ5" s="148"/>
      <c r="OSK5" s="148"/>
      <c r="OSL5" s="148"/>
      <c r="OSM5" s="148"/>
      <c r="OSN5" s="148"/>
      <c r="OSO5" s="148"/>
      <c r="OSP5" s="148"/>
      <c r="OSQ5" s="148"/>
      <c r="OSR5" s="148"/>
      <c r="OSS5" s="148"/>
      <c r="OST5" s="148"/>
      <c r="OSU5" s="148"/>
      <c r="OSV5" s="148"/>
      <c r="OSW5" s="148"/>
      <c r="OSX5" s="148"/>
      <c r="OSY5" s="148"/>
      <c r="OSZ5" s="148"/>
      <c r="OTA5" s="148"/>
      <c r="OTB5" s="148"/>
      <c r="OTC5" s="148"/>
      <c r="OTD5" s="148"/>
      <c r="OTE5" s="148"/>
      <c r="OTF5" s="148"/>
      <c r="OTG5" s="148"/>
      <c r="OTH5" s="148"/>
      <c r="OTI5" s="148"/>
      <c r="OTJ5" s="148"/>
      <c r="OTK5" s="148"/>
      <c r="OTL5" s="148"/>
      <c r="OTM5" s="148"/>
      <c r="OTN5" s="148"/>
      <c r="OTO5" s="148"/>
      <c r="OTP5" s="148"/>
      <c r="OTQ5" s="148"/>
      <c r="OTR5" s="148"/>
      <c r="OTS5" s="148"/>
      <c r="OTT5" s="148"/>
      <c r="OTU5" s="148"/>
      <c r="OTV5" s="148"/>
      <c r="OTW5" s="148"/>
      <c r="OTX5" s="148"/>
      <c r="OTY5" s="148"/>
      <c r="OTZ5" s="148"/>
      <c r="OUA5" s="148"/>
      <c r="OUB5" s="148"/>
      <c r="OUC5" s="148"/>
      <c r="OUD5" s="148"/>
      <c r="OUE5" s="148"/>
      <c r="OUF5" s="148"/>
      <c r="OUG5" s="148"/>
      <c r="OUH5" s="148"/>
      <c r="OUI5" s="148"/>
      <c r="OUJ5" s="148"/>
      <c r="OUK5" s="148"/>
      <c r="OUL5" s="148"/>
      <c r="OUM5" s="148"/>
      <c r="OUN5" s="148"/>
      <c r="OUO5" s="148"/>
      <c r="OUP5" s="148"/>
      <c r="OUQ5" s="148"/>
      <c r="OUR5" s="148"/>
      <c r="OUS5" s="148"/>
      <c r="OUT5" s="148"/>
      <c r="OUU5" s="148"/>
      <c r="OUV5" s="148"/>
      <c r="OUW5" s="148"/>
      <c r="OUX5" s="148"/>
      <c r="OUY5" s="148"/>
      <c r="OUZ5" s="148"/>
      <c r="OVA5" s="148"/>
      <c r="OVB5" s="148"/>
      <c r="OVC5" s="148"/>
      <c r="OVD5" s="148"/>
      <c r="OVE5" s="148"/>
      <c r="OVF5" s="148"/>
      <c r="OVG5" s="148"/>
      <c r="OVH5" s="148"/>
      <c r="OVI5" s="148"/>
      <c r="OVJ5" s="148"/>
      <c r="OVK5" s="148"/>
      <c r="OVL5" s="148"/>
      <c r="OVM5" s="148"/>
      <c r="OVN5" s="148"/>
      <c r="OVO5" s="148"/>
      <c r="OVP5" s="148"/>
      <c r="OVQ5" s="148"/>
      <c r="OVR5" s="148"/>
      <c r="OVS5" s="148"/>
      <c r="OVT5" s="148"/>
      <c r="OVU5" s="148"/>
      <c r="OVV5" s="148"/>
      <c r="OVW5" s="148"/>
      <c r="OVX5" s="148"/>
      <c r="OVY5" s="148"/>
      <c r="OVZ5" s="148"/>
      <c r="OWA5" s="148"/>
      <c r="OWB5" s="148"/>
      <c r="OWC5" s="148"/>
      <c r="OWD5" s="148"/>
      <c r="OWE5" s="148"/>
      <c r="OWF5" s="148"/>
      <c r="OWG5" s="148"/>
      <c r="OWH5" s="148"/>
      <c r="OWI5" s="148"/>
      <c r="OWJ5" s="148"/>
      <c r="OWK5" s="148"/>
      <c r="OWL5" s="148"/>
      <c r="OWM5" s="148"/>
      <c r="OWN5" s="148"/>
      <c r="OWO5" s="148"/>
      <c r="OWP5" s="148"/>
      <c r="OWQ5" s="148"/>
      <c r="OWR5" s="148"/>
      <c r="OWS5" s="148"/>
      <c r="OWT5" s="148"/>
      <c r="OWU5" s="148"/>
      <c r="OWV5" s="148"/>
      <c r="OWW5" s="148"/>
      <c r="OWX5" s="148"/>
      <c r="OWY5" s="148"/>
      <c r="OWZ5" s="148"/>
      <c r="OXA5" s="148"/>
      <c r="OXB5" s="148"/>
      <c r="OXC5" s="148"/>
      <c r="OXD5" s="148"/>
      <c r="OXE5" s="148"/>
      <c r="OXF5" s="148"/>
      <c r="OXG5" s="148"/>
      <c r="OXH5" s="148"/>
      <c r="OXI5" s="148"/>
      <c r="OXJ5" s="148"/>
      <c r="OXK5" s="148"/>
      <c r="OXL5" s="148"/>
      <c r="OXM5" s="148"/>
      <c r="OXN5" s="148"/>
      <c r="OXO5" s="148"/>
      <c r="OXP5" s="148"/>
      <c r="OXQ5" s="148"/>
      <c r="OXR5" s="148"/>
      <c r="OXS5" s="148"/>
      <c r="OXT5" s="148"/>
      <c r="OXU5" s="148"/>
      <c r="OXV5" s="148"/>
      <c r="OXW5" s="148"/>
      <c r="OXX5" s="148"/>
      <c r="OXY5" s="148"/>
      <c r="OXZ5" s="148"/>
      <c r="OYA5" s="148"/>
      <c r="OYB5" s="148"/>
      <c r="OYC5" s="148"/>
      <c r="OYD5" s="148"/>
      <c r="OYE5" s="148"/>
      <c r="OYF5" s="148"/>
      <c r="OYG5" s="148"/>
      <c r="OYH5" s="148"/>
      <c r="OYI5" s="148"/>
      <c r="OYJ5" s="148"/>
      <c r="OYK5" s="148"/>
      <c r="OYL5" s="148"/>
      <c r="OYM5" s="148"/>
      <c r="OYN5" s="148"/>
      <c r="OYO5" s="148"/>
      <c r="OYP5" s="148"/>
      <c r="OYQ5" s="148"/>
      <c r="OYR5" s="148"/>
      <c r="OYS5" s="148"/>
      <c r="OYT5" s="148"/>
      <c r="OYU5" s="148"/>
      <c r="OYV5" s="148"/>
      <c r="OYW5" s="148"/>
      <c r="OYX5" s="148"/>
      <c r="OYY5" s="148"/>
      <c r="OYZ5" s="148"/>
      <c r="OZA5" s="148"/>
      <c r="OZB5" s="148"/>
      <c r="OZC5" s="148"/>
      <c r="OZD5" s="148"/>
      <c r="OZE5" s="148"/>
      <c r="OZF5" s="148"/>
      <c r="OZG5" s="148"/>
      <c r="OZH5" s="148"/>
      <c r="OZI5" s="148"/>
      <c r="OZJ5" s="148"/>
      <c r="OZK5" s="148"/>
      <c r="OZL5" s="148"/>
      <c r="OZM5" s="148"/>
      <c r="OZN5" s="148"/>
      <c r="OZO5" s="148"/>
      <c r="OZP5" s="148"/>
      <c r="OZQ5" s="148"/>
      <c r="OZR5" s="148"/>
      <c r="OZS5" s="148"/>
      <c r="OZT5" s="148"/>
      <c r="OZU5" s="148"/>
      <c r="OZV5" s="148"/>
      <c r="OZW5" s="148"/>
      <c r="OZX5" s="148"/>
      <c r="OZY5" s="148"/>
      <c r="OZZ5" s="148"/>
      <c r="PAA5" s="148"/>
      <c r="PAB5" s="148"/>
      <c r="PAC5" s="148"/>
      <c r="PAD5" s="148"/>
      <c r="PAE5" s="148"/>
      <c r="PAF5" s="148"/>
      <c r="PAG5" s="148"/>
      <c r="PAH5" s="148"/>
      <c r="PAI5" s="148"/>
      <c r="PAJ5" s="148"/>
      <c r="PAK5" s="148"/>
      <c r="PAL5" s="148"/>
      <c r="PAM5" s="148"/>
      <c r="PAN5" s="148"/>
      <c r="PAO5" s="148"/>
      <c r="PAP5" s="148"/>
      <c r="PAQ5" s="148"/>
      <c r="PAR5" s="148"/>
      <c r="PAS5" s="148"/>
      <c r="PAT5" s="148"/>
      <c r="PAU5" s="148"/>
      <c r="PAV5" s="148"/>
      <c r="PAW5" s="148"/>
      <c r="PAX5" s="148"/>
      <c r="PAY5" s="148"/>
      <c r="PAZ5" s="148"/>
      <c r="PBA5" s="148"/>
      <c r="PBB5" s="148"/>
      <c r="PBC5" s="148"/>
      <c r="PBD5" s="148"/>
      <c r="PBE5" s="148"/>
      <c r="PBF5" s="148"/>
      <c r="PBG5" s="148"/>
      <c r="PBH5" s="148"/>
      <c r="PBI5" s="148"/>
      <c r="PBJ5" s="148"/>
      <c r="PBK5" s="148"/>
      <c r="PBL5" s="148"/>
      <c r="PBM5" s="148"/>
      <c r="PBN5" s="148"/>
      <c r="PBO5" s="148"/>
      <c r="PBP5" s="148"/>
      <c r="PBQ5" s="148"/>
      <c r="PBR5" s="148"/>
      <c r="PBS5" s="148"/>
      <c r="PBT5" s="148"/>
      <c r="PBU5" s="148"/>
      <c r="PBV5" s="148"/>
      <c r="PBW5" s="148"/>
      <c r="PBX5" s="148"/>
      <c r="PBY5" s="148"/>
      <c r="PBZ5" s="148"/>
      <c r="PCA5" s="148"/>
      <c r="PCB5" s="148"/>
      <c r="PCC5" s="148"/>
      <c r="PCD5" s="148"/>
      <c r="PCE5" s="148"/>
      <c r="PCF5" s="148"/>
      <c r="PCG5" s="148"/>
      <c r="PCH5" s="148"/>
      <c r="PCI5" s="148"/>
      <c r="PCJ5" s="148"/>
      <c r="PCK5" s="148"/>
      <c r="PCL5" s="148"/>
      <c r="PCM5" s="148"/>
      <c r="PCN5" s="148"/>
      <c r="PCO5" s="148"/>
      <c r="PCP5" s="148"/>
      <c r="PCQ5" s="148"/>
      <c r="PCR5" s="148"/>
      <c r="PCS5" s="148"/>
      <c r="PCT5" s="148"/>
      <c r="PCU5" s="148"/>
      <c r="PCV5" s="148"/>
      <c r="PCW5" s="148"/>
      <c r="PCX5" s="148"/>
      <c r="PCY5" s="148"/>
      <c r="PCZ5" s="148"/>
      <c r="PDA5" s="148"/>
      <c r="PDB5" s="148"/>
      <c r="PDC5" s="148"/>
      <c r="PDD5" s="148"/>
      <c r="PDE5" s="148"/>
      <c r="PDF5" s="148"/>
      <c r="PDG5" s="148"/>
      <c r="PDH5" s="148"/>
      <c r="PDI5" s="148"/>
      <c r="PDJ5" s="148"/>
      <c r="PDK5" s="148"/>
      <c r="PDL5" s="148"/>
      <c r="PDM5" s="148"/>
      <c r="PDN5" s="148"/>
      <c r="PDO5" s="148"/>
      <c r="PDP5" s="148"/>
      <c r="PDQ5" s="148"/>
      <c r="PDR5" s="148"/>
      <c r="PDS5" s="148"/>
      <c r="PDT5" s="148"/>
      <c r="PDU5" s="148"/>
      <c r="PDV5" s="148"/>
      <c r="PDW5" s="148"/>
      <c r="PDX5" s="148"/>
      <c r="PDY5" s="148"/>
      <c r="PDZ5" s="148"/>
      <c r="PEA5" s="148"/>
      <c r="PEB5" s="148"/>
      <c r="PEC5" s="148"/>
      <c r="PED5" s="148"/>
      <c r="PEE5" s="148"/>
      <c r="PEF5" s="148"/>
      <c r="PEG5" s="148"/>
      <c r="PEH5" s="148"/>
      <c r="PEI5" s="148"/>
      <c r="PEJ5" s="148"/>
      <c r="PEK5" s="148"/>
      <c r="PEL5" s="148"/>
      <c r="PEM5" s="148"/>
      <c r="PEN5" s="148"/>
      <c r="PEO5" s="148"/>
      <c r="PEP5" s="148"/>
      <c r="PEQ5" s="148"/>
      <c r="PER5" s="148"/>
      <c r="PES5" s="148"/>
      <c r="PET5" s="148"/>
      <c r="PEU5" s="148"/>
      <c r="PEV5" s="148"/>
      <c r="PEW5" s="148"/>
      <c r="PEX5" s="148"/>
      <c r="PEY5" s="148"/>
      <c r="PEZ5" s="148"/>
      <c r="PFA5" s="148"/>
      <c r="PFB5" s="148"/>
      <c r="PFC5" s="148"/>
      <c r="PFD5" s="148"/>
      <c r="PFE5" s="148"/>
      <c r="PFF5" s="148"/>
      <c r="PFG5" s="148"/>
      <c r="PFH5" s="148"/>
      <c r="PFI5" s="148"/>
      <c r="PFJ5" s="148"/>
      <c r="PFK5" s="148"/>
      <c r="PFL5" s="148"/>
      <c r="PFM5" s="148"/>
      <c r="PFN5" s="148"/>
      <c r="PFO5" s="148"/>
      <c r="PFP5" s="148"/>
      <c r="PFQ5" s="148"/>
      <c r="PFR5" s="148"/>
      <c r="PFS5" s="148"/>
      <c r="PFT5" s="148"/>
      <c r="PFU5" s="148"/>
      <c r="PFV5" s="148"/>
      <c r="PFW5" s="148"/>
      <c r="PFX5" s="148"/>
      <c r="PFY5" s="148"/>
      <c r="PFZ5" s="148"/>
      <c r="PGA5" s="148"/>
      <c r="PGB5" s="148"/>
      <c r="PGC5" s="148"/>
      <c r="PGD5" s="148"/>
      <c r="PGE5" s="148"/>
      <c r="PGF5" s="148"/>
      <c r="PGG5" s="148"/>
      <c r="PGH5" s="148"/>
      <c r="PGI5" s="148"/>
      <c r="PGJ5" s="148"/>
      <c r="PGK5" s="148"/>
      <c r="PGL5" s="148"/>
      <c r="PGM5" s="148"/>
      <c r="PGN5" s="148"/>
      <c r="PGO5" s="148"/>
      <c r="PGP5" s="148"/>
      <c r="PGQ5" s="148"/>
      <c r="PGR5" s="148"/>
      <c r="PGS5" s="148"/>
      <c r="PGT5" s="148"/>
      <c r="PGU5" s="148"/>
      <c r="PGV5" s="148"/>
      <c r="PGW5" s="148"/>
      <c r="PGX5" s="148"/>
      <c r="PGY5" s="148"/>
      <c r="PGZ5" s="148"/>
      <c r="PHA5" s="148"/>
      <c r="PHB5" s="148"/>
      <c r="PHC5" s="148"/>
      <c r="PHD5" s="148"/>
      <c r="PHE5" s="148"/>
      <c r="PHF5" s="148"/>
      <c r="PHG5" s="148"/>
      <c r="PHH5" s="148"/>
      <c r="PHI5" s="148"/>
      <c r="PHJ5" s="148"/>
      <c r="PHK5" s="148"/>
      <c r="PHL5" s="148"/>
      <c r="PHM5" s="148"/>
      <c r="PHN5" s="148"/>
      <c r="PHO5" s="148"/>
      <c r="PHP5" s="148"/>
      <c r="PHQ5" s="148"/>
      <c r="PHR5" s="148"/>
      <c r="PHS5" s="148"/>
      <c r="PHT5" s="148"/>
      <c r="PHU5" s="148"/>
      <c r="PHV5" s="148"/>
      <c r="PHW5" s="148"/>
      <c r="PHX5" s="148"/>
      <c r="PHY5" s="148"/>
      <c r="PHZ5" s="148"/>
      <c r="PIA5" s="148"/>
      <c r="PIB5" s="148"/>
      <c r="PIC5" s="148"/>
      <c r="PID5" s="148"/>
      <c r="PIE5" s="148"/>
      <c r="PIF5" s="148"/>
      <c r="PIG5" s="148"/>
      <c r="PIH5" s="148"/>
      <c r="PII5" s="148"/>
      <c r="PIJ5" s="148"/>
      <c r="PIK5" s="148"/>
      <c r="PIL5" s="148"/>
      <c r="PIM5" s="148"/>
      <c r="PIN5" s="148"/>
      <c r="PIO5" s="148"/>
      <c r="PIP5" s="148"/>
      <c r="PIQ5" s="148"/>
      <c r="PIR5" s="148"/>
      <c r="PIS5" s="148"/>
      <c r="PIT5" s="148"/>
      <c r="PIU5" s="148"/>
      <c r="PIV5" s="148"/>
      <c r="PIW5" s="148"/>
      <c r="PIX5" s="148"/>
      <c r="PIY5" s="148"/>
      <c r="PIZ5" s="148"/>
      <c r="PJA5" s="148"/>
      <c r="PJB5" s="148"/>
      <c r="PJC5" s="148"/>
      <c r="PJD5" s="148"/>
      <c r="PJE5" s="148"/>
      <c r="PJF5" s="148"/>
      <c r="PJG5" s="148"/>
      <c r="PJH5" s="148"/>
      <c r="PJI5" s="148"/>
      <c r="PJJ5" s="148"/>
      <c r="PJK5" s="148"/>
      <c r="PJL5" s="148"/>
      <c r="PJM5" s="148"/>
      <c r="PJN5" s="148"/>
      <c r="PJO5" s="148"/>
      <c r="PJP5" s="148"/>
      <c r="PJQ5" s="148"/>
      <c r="PJR5" s="148"/>
      <c r="PJS5" s="148"/>
      <c r="PJT5" s="148"/>
      <c r="PJU5" s="148"/>
      <c r="PJV5" s="148"/>
      <c r="PJW5" s="148"/>
      <c r="PJX5" s="148"/>
      <c r="PJY5" s="148"/>
      <c r="PJZ5" s="148"/>
      <c r="PKA5" s="148"/>
      <c r="PKB5" s="148"/>
      <c r="PKC5" s="148"/>
      <c r="PKD5" s="148"/>
      <c r="PKE5" s="148"/>
      <c r="PKF5" s="148"/>
      <c r="PKG5" s="148"/>
      <c r="PKH5" s="148"/>
      <c r="PKI5" s="148"/>
      <c r="PKJ5" s="148"/>
      <c r="PKK5" s="148"/>
      <c r="PKL5" s="148"/>
      <c r="PKM5" s="148"/>
      <c r="PKN5" s="148"/>
      <c r="PKO5" s="148"/>
      <c r="PKP5" s="148"/>
      <c r="PKQ5" s="148"/>
      <c r="PKR5" s="148"/>
      <c r="PKS5" s="148"/>
      <c r="PKT5" s="148"/>
      <c r="PKU5" s="148"/>
      <c r="PKV5" s="148"/>
      <c r="PKW5" s="148"/>
      <c r="PKX5" s="148"/>
      <c r="PKY5" s="148"/>
      <c r="PKZ5" s="148"/>
      <c r="PLA5" s="148"/>
      <c r="PLB5" s="148"/>
      <c r="PLC5" s="148"/>
      <c r="PLD5" s="148"/>
      <c r="PLE5" s="148"/>
      <c r="PLF5" s="148"/>
      <c r="PLG5" s="148"/>
      <c r="PLH5" s="148"/>
      <c r="PLI5" s="148"/>
      <c r="PLJ5" s="148"/>
      <c r="PLK5" s="148"/>
      <c r="PLL5" s="148"/>
      <c r="PLM5" s="148"/>
      <c r="PLN5" s="148"/>
      <c r="PLO5" s="148"/>
      <c r="PLP5" s="148"/>
      <c r="PLQ5" s="148"/>
      <c r="PLR5" s="148"/>
      <c r="PLS5" s="148"/>
      <c r="PLT5" s="148"/>
      <c r="PLU5" s="148"/>
      <c r="PLV5" s="148"/>
      <c r="PLW5" s="148"/>
      <c r="PLX5" s="148"/>
      <c r="PLY5" s="148"/>
      <c r="PLZ5" s="148"/>
      <c r="PMA5" s="148"/>
      <c r="PMB5" s="148"/>
      <c r="PMC5" s="148"/>
      <c r="PMD5" s="148"/>
      <c r="PME5" s="148"/>
      <c r="PMF5" s="148"/>
      <c r="PMG5" s="148"/>
      <c r="PMH5" s="148"/>
      <c r="PMI5" s="148"/>
      <c r="PMJ5" s="148"/>
      <c r="PMK5" s="148"/>
      <c r="PML5" s="148"/>
      <c r="PMM5" s="148"/>
      <c r="PMN5" s="148"/>
      <c r="PMO5" s="148"/>
      <c r="PMP5" s="148"/>
      <c r="PMQ5" s="148"/>
      <c r="PMR5" s="148"/>
      <c r="PMS5" s="148"/>
      <c r="PMT5" s="148"/>
      <c r="PMU5" s="148"/>
      <c r="PMV5" s="148"/>
      <c r="PMW5" s="148"/>
      <c r="PMX5" s="148"/>
      <c r="PMY5" s="148"/>
      <c r="PMZ5" s="148"/>
      <c r="PNA5" s="148"/>
      <c r="PNB5" s="148"/>
      <c r="PNC5" s="148"/>
      <c r="PND5" s="148"/>
      <c r="PNE5" s="148"/>
      <c r="PNF5" s="148"/>
      <c r="PNG5" s="148"/>
      <c r="PNH5" s="148"/>
      <c r="PNI5" s="148"/>
      <c r="PNJ5" s="148"/>
      <c r="PNK5" s="148"/>
      <c r="PNL5" s="148"/>
      <c r="PNM5" s="148"/>
      <c r="PNN5" s="148"/>
      <c r="PNO5" s="148"/>
      <c r="PNP5" s="148"/>
      <c r="PNQ5" s="148"/>
      <c r="PNR5" s="148"/>
      <c r="PNS5" s="148"/>
      <c r="PNT5" s="148"/>
      <c r="PNU5" s="148"/>
      <c r="PNV5" s="148"/>
      <c r="PNW5" s="148"/>
      <c r="PNX5" s="148"/>
      <c r="PNY5" s="148"/>
      <c r="PNZ5" s="148"/>
      <c r="POA5" s="148"/>
      <c r="POB5" s="148"/>
      <c r="POC5" s="148"/>
      <c r="POD5" s="148"/>
      <c r="POE5" s="148"/>
      <c r="POF5" s="148"/>
      <c r="POG5" s="148"/>
      <c r="POH5" s="148"/>
      <c r="POI5" s="148"/>
      <c r="POJ5" s="148"/>
      <c r="POK5" s="148"/>
      <c r="POL5" s="148"/>
      <c r="POM5" s="148"/>
      <c r="PON5" s="148"/>
      <c r="POO5" s="148"/>
      <c r="POP5" s="148"/>
      <c r="POQ5" s="148"/>
      <c r="POR5" s="148"/>
      <c r="POS5" s="148"/>
      <c r="POT5" s="148"/>
      <c r="POU5" s="148"/>
      <c r="POV5" s="148"/>
      <c r="POW5" s="148"/>
      <c r="POX5" s="148"/>
      <c r="POY5" s="148"/>
      <c r="POZ5" s="148"/>
      <c r="PPA5" s="148"/>
      <c r="PPB5" s="148"/>
      <c r="PPC5" s="148"/>
      <c r="PPD5" s="148"/>
      <c r="PPE5" s="148"/>
      <c r="PPF5" s="148"/>
      <c r="PPG5" s="148"/>
      <c r="PPH5" s="148"/>
      <c r="PPI5" s="148"/>
      <c r="PPJ5" s="148"/>
      <c r="PPK5" s="148"/>
      <c r="PPL5" s="148"/>
      <c r="PPM5" s="148"/>
      <c r="PPN5" s="148"/>
      <c r="PPO5" s="148"/>
      <c r="PPP5" s="148"/>
      <c r="PPQ5" s="148"/>
      <c r="PPR5" s="148"/>
      <c r="PPS5" s="148"/>
      <c r="PPT5" s="148"/>
      <c r="PPU5" s="148"/>
      <c r="PPV5" s="148"/>
      <c r="PPW5" s="148"/>
      <c r="PPX5" s="148"/>
      <c r="PPY5" s="148"/>
      <c r="PPZ5" s="148"/>
      <c r="PQA5" s="148"/>
      <c r="PQB5" s="148"/>
      <c r="PQC5" s="148"/>
      <c r="PQD5" s="148"/>
      <c r="PQE5" s="148"/>
      <c r="PQF5" s="148"/>
      <c r="PQG5" s="148"/>
      <c r="PQH5" s="148"/>
      <c r="PQI5" s="148"/>
      <c r="PQJ5" s="148"/>
      <c r="PQK5" s="148"/>
      <c r="PQL5" s="148"/>
      <c r="PQM5" s="148"/>
      <c r="PQN5" s="148"/>
      <c r="PQO5" s="148"/>
      <c r="PQP5" s="148"/>
      <c r="PQQ5" s="148"/>
      <c r="PQR5" s="148"/>
      <c r="PQS5" s="148"/>
      <c r="PQT5" s="148"/>
      <c r="PQU5" s="148"/>
      <c r="PQV5" s="148"/>
      <c r="PQW5" s="148"/>
      <c r="PQX5" s="148"/>
      <c r="PQY5" s="148"/>
      <c r="PQZ5" s="148"/>
      <c r="PRA5" s="148"/>
      <c r="PRB5" s="148"/>
      <c r="PRC5" s="148"/>
      <c r="PRD5" s="148"/>
      <c r="PRE5" s="148"/>
      <c r="PRF5" s="148"/>
      <c r="PRG5" s="148"/>
      <c r="PRH5" s="148"/>
      <c r="PRI5" s="148"/>
      <c r="PRJ5" s="148"/>
      <c r="PRK5" s="148"/>
      <c r="PRL5" s="148"/>
      <c r="PRM5" s="148"/>
      <c r="PRN5" s="148"/>
      <c r="PRO5" s="148"/>
      <c r="PRP5" s="148"/>
      <c r="PRQ5" s="148"/>
      <c r="PRR5" s="148"/>
      <c r="PRS5" s="148"/>
      <c r="PRT5" s="148"/>
      <c r="PRU5" s="148"/>
      <c r="PRV5" s="148"/>
      <c r="PRW5" s="148"/>
      <c r="PRX5" s="148"/>
      <c r="PRY5" s="148"/>
      <c r="PRZ5" s="148"/>
      <c r="PSA5" s="148"/>
      <c r="PSB5" s="148"/>
      <c r="PSC5" s="148"/>
      <c r="PSD5" s="148"/>
      <c r="PSE5" s="148"/>
      <c r="PSF5" s="148"/>
      <c r="PSG5" s="148"/>
      <c r="PSH5" s="148"/>
      <c r="PSI5" s="148"/>
      <c r="PSJ5" s="148"/>
      <c r="PSK5" s="148"/>
      <c r="PSL5" s="148"/>
      <c r="PSM5" s="148"/>
      <c r="PSN5" s="148"/>
      <c r="PSO5" s="148"/>
      <c r="PSP5" s="148"/>
      <c r="PSQ5" s="148"/>
      <c r="PSR5" s="148"/>
      <c r="PSS5" s="148"/>
      <c r="PST5" s="148"/>
      <c r="PSU5" s="148"/>
      <c r="PSV5" s="148"/>
      <c r="PSW5" s="148"/>
      <c r="PSX5" s="148"/>
      <c r="PSY5" s="148"/>
      <c r="PSZ5" s="148"/>
      <c r="PTA5" s="148"/>
      <c r="PTB5" s="148"/>
      <c r="PTC5" s="148"/>
      <c r="PTD5" s="148"/>
      <c r="PTE5" s="148"/>
      <c r="PTF5" s="148"/>
      <c r="PTG5" s="148"/>
      <c r="PTH5" s="148"/>
      <c r="PTI5" s="148"/>
      <c r="PTJ5" s="148"/>
      <c r="PTK5" s="148"/>
      <c r="PTL5" s="148"/>
      <c r="PTM5" s="148"/>
      <c r="PTN5" s="148"/>
      <c r="PTO5" s="148"/>
      <c r="PTP5" s="148"/>
      <c r="PTQ5" s="148"/>
      <c r="PTR5" s="148"/>
      <c r="PTS5" s="148"/>
      <c r="PTT5" s="148"/>
      <c r="PTU5" s="148"/>
      <c r="PTV5" s="148"/>
      <c r="PTW5" s="148"/>
      <c r="PTX5" s="148"/>
      <c r="PTY5" s="148"/>
      <c r="PTZ5" s="148"/>
      <c r="PUA5" s="148"/>
      <c r="PUB5" s="148"/>
      <c r="PUC5" s="148"/>
      <c r="PUD5" s="148"/>
      <c r="PUE5" s="148"/>
      <c r="PUF5" s="148"/>
      <c r="PUG5" s="148"/>
      <c r="PUH5" s="148"/>
      <c r="PUI5" s="148"/>
      <c r="PUJ5" s="148"/>
      <c r="PUK5" s="148"/>
      <c r="PUL5" s="148"/>
      <c r="PUM5" s="148"/>
      <c r="PUN5" s="148"/>
      <c r="PUO5" s="148"/>
      <c r="PUP5" s="148"/>
      <c r="PUQ5" s="148"/>
      <c r="PUR5" s="148"/>
      <c r="PUS5" s="148"/>
      <c r="PUT5" s="148"/>
      <c r="PUU5" s="148"/>
      <c r="PUV5" s="148"/>
      <c r="PUW5" s="148"/>
      <c r="PUX5" s="148"/>
      <c r="PUY5" s="148"/>
      <c r="PUZ5" s="148"/>
      <c r="PVA5" s="148"/>
      <c r="PVB5" s="148"/>
      <c r="PVC5" s="148"/>
      <c r="PVD5" s="148"/>
      <c r="PVE5" s="148"/>
      <c r="PVF5" s="148"/>
      <c r="PVG5" s="148"/>
      <c r="PVH5" s="148"/>
      <c r="PVI5" s="148"/>
      <c r="PVJ5" s="148"/>
      <c r="PVK5" s="148"/>
      <c r="PVL5" s="148"/>
      <c r="PVM5" s="148"/>
      <c r="PVN5" s="148"/>
      <c r="PVO5" s="148"/>
      <c r="PVP5" s="148"/>
      <c r="PVQ5" s="148"/>
      <c r="PVR5" s="148"/>
      <c r="PVS5" s="148"/>
      <c r="PVT5" s="148"/>
      <c r="PVU5" s="148"/>
      <c r="PVV5" s="148"/>
      <c r="PVW5" s="148"/>
      <c r="PVX5" s="148"/>
      <c r="PVY5" s="148"/>
      <c r="PVZ5" s="148"/>
      <c r="PWA5" s="148"/>
      <c r="PWB5" s="148"/>
      <c r="PWC5" s="148"/>
      <c r="PWD5" s="148"/>
      <c r="PWE5" s="148"/>
      <c r="PWF5" s="148"/>
      <c r="PWG5" s="148"/>
      <c r="PWH5" s="148"/>
      <c r="PWI5" s="148"/>
      <c r="PWJ5" s="148"/>
      <c r="PWK5" s="148"/>
      <c r="PWL5" s="148"/>
      <c r="PWM5" s="148"/>
      <c r="PWN5" s="148"/>
      <c r="PWO5" s="148"/>
      <c r="PWP5" s="148"/>
      <c r="PWQ5" s="148"/>
      <c r="PWR5" s="148"/>
      <c r="PWS5" s="148"/>
      <c r="PWT5" s="148"/>
      <c r="PWU5" s="148"/>
      <c r="PWV5" s="148"/>
      <c r="PWW5" s="148"/>
      <c r="PWX5" s="148"/>
      <c r="PWY5" s="148"/>
      <c r="PWZ5" s="148"/>
      <c r="PXA5" s="148"/>
      <c r="PXB5" s="148"/>
      <c r="PXC5" s="148"/>
      <c r="PXD5" s="148"/>
      <c r="PXE5" s="148"/>
      <c r="PXF5" s="148"/>
      <c r="PXG5" s="148"/>
      <c r="PXH5" s="148"/>
      <c r="PXI5" s="148"/>
      <c r="PXJ5" s="148"/>
      <c r="PXK5" s="148"/>
      <c r="PXL5" s="148"/>
      <c r="PXM5" s="148"/>
      <c r="PXN5" s="148"/>
      <c r="PXO5" s="148"/>
      <c r="PXP5" s="148"/>
      <c r="PXQ5" s="148"/>
      <c r="PXR5" s="148"/>
      <c r="PXS5" s="148"/>
      <c r="PXT5" s="148"/>
      <c r="PXU5" s="148"/>
      <c r="PXV5" s="148"/>
      <c r="PXW5" s="148"/>
      <c r="PXX5" s="148"/>
      <c r="PXY5" s="148"/>
      <c r="PXZ5" s="148"/>
      <c r="PYA5" s="148"/>
      <c r="PYB5" s="148"/>
      <c r="PYC5" s="148"/>
      <c r="PYD5" s="148"/>
      <c r="PYE5" s="148"/>
      <c r="PYF5" s="148"/>
      <c r="PYG5" s="148"/>
      <c r="PYH5" s="148"/>
      <c r="PYI5" s="148"/>
      <c r="PYJ5" s="148"/>
      <c r="PYK5" s="148"/>
      <c r="PYL5" s="148"/>
      <c r="PYM5" s="148"/>
      <c r="PYN5" s="148"/>
      <c r="PYO5" s="148"/>
      <c r="PYP5" s="148"/>
      <c r="PYQ5" s="148"/>
      <c r="PYR5" s="148"/>
      <c r="PYS5" s="148"/>
      <c r="PYT5" s="148"/>
      <c r="PYU5" s="148"/>
      <c r="PYV5" s="148"/>
      <c r="PYW5" s="148"/>
      <c r="PYX5" s="148"/>
      <c r="PYY5" s="148"/>
      <c r="PYZ5" s="148"/>
      <c r="PZA5" s="148"/>
      <c r="PZB5" s="148"/>
      <c r="PZC5" s="148"/>
      <c r="PZD5" s="148"/>
      <c r="PZE5" s="148"/>
      <c r="PZF5" s="148"/>
      <c r="PZG5" s="148"/>
      <c r="PZH5" s="148"/>
      <c r="PZI5" s="148"/>
      <c r="PZJ5" s="148"/>
      <c r="PZK5" s="148"/>
      <c r="PZL5" s="148"/>
      <c r="PZM5" s="148"/>
      <c r="PZN5" s="148"/>
      <c r="PZO5" s="148"/>
      <c r="PZP5" s="148"/>
      <c r="PZQ5" s="148"/>
      <c r="PZR5" s="148"/>
      <c r="PZS5" s="148"/>
      <c r="PZT5" s="148"/>
      <c r="PZU5" s="148"/>
      <c r="PZV5" s="148"/>
      <c r="PZW5" s="148"/>
      <c r="PZX5" s="148"/>
      <c r="PZY5" s="148"/>
      <c r="PZZ5" s="148"/>
      <c r="QAA5" s="148"/>
      <c r="QAB5" s="148"/>
      <c r="QAC5" s="148"/>
      <c r="QAD5" s="148"/>
      <c r="QAE5" s="148"/>
      <c r="QAF5" s="148"/>
      <c r="QAG5" s="148"/>
      <c r="QAH5" s="148"/>
      <c r="QAI5" s="148"/>
      <c r="QAJ5" s="148"/>
      <c r="QAK5" s="148"/>
      <c r="QAL5" s="148"/>
      <c r="QAM5" s="148"/>
      <c r="QAN5" s="148"/>
      <c r="QAO5" s="148"/>
      <c r="QAP5" s="148"/>
      <c r="QAQ5" s="148"/>
      <c r="QAR5" s="148"/>
      <c r="QAS5" s="148"/>
      <c r="QAT5" s="148"/>
      <c r="QAU5" s="148"/>
      <c r="QAV5" s="148"/>
      <c r="QAW5" s="148"/>
      <c r="QAX5" s="148"/>
      <c r="QAY5" s="148"/>
      <c r="QAZ5" s="148"/>
      <c r="QBA5" s="148"/>
      <c r="QBB5" s="148"/>
      <c r="QBC5" s="148"/>
      <c r="QBD5" s="148"/>
      <c r="QBE5" s="148"/>
      <c r="QBF5" s="148"/>
      <c r="QBG5" s="148"/>
      <c r="QBH5" s="148"/>
      <c r="QBI5" s="148"/>
      <c r="QBJ5" s="148"/>
      <c r="QBK5" s="148"/>
      <c r="QBL5" s="148"/>
      <c r="QBM5" s="148"/>
      <c r="QBN5" s="148"/>
      <c r="QBO5" s="148"/>
      <c r="QBP5" s="148"/>
      <c r="QBQ5" s="148"/>
      <c r="QBR5" s="148"/>
      <c r="QBS5" s="148"/>
      <c r="QBT5" s="148"/>
      <c r="QBU5" s="148"/>
      <c r="QBV5" s="148"/>
      <c r="QBW5" s="148"/>
      <c r="QBX5" s="148"/>
      <c r="QBY5" s="148"/>
      <c r="QBZ5" s="148"/>
      <c r="QCA5" s="148"/>
      <c r="QCB5" s="148"/>
      <c r="QCC5" s="148"/>
      <c r="QCD5" s="148"/>
      <c r="QCE5" s="148"/>
      <c r="QCF5" s="148"/>
      <c r="QCG5" s="148"/>
      <c r="QCH5" s="148"/>
      <c r="QCI5" s="148"/>
      <c r="QCJ5" s="148"/>
      <c r="QCK5" s="148"/>
      <c r="QCL5" s="148"/>
      <c r="QCM5" s="148"/>
      <c r="QCN5" s="148"/>
      <c r="QCO5" s="148"/>
      <c r="QCP5" s="148"/>
      <c r="QCQ5" s="148"/>
      <c r="QCR5" s="148"/>
      <c r="QCS5" s="148"/>
      <c r="QCT5" s="148"/>
      <c r="QCU5" s="148"/>
      <c r="QCV5" s="148"/>
      <c r="QCW5" s="148"/>
      <c r="QCX5" s="148"/>
      <c r="QCY5" s="148"/>
      <c r="QCZ5" s="148"/>
      <c r="QDA5" s="148"/>
      <c r="QDB5" s="148"/>
      <c r="QDC5" s="148"/>
      <c r="QDD5" s="148"/>
      <c r="QDE5" s="148"/>
      <c r="QDF5" s="148"/>
      <c r="QDG5" s="148"/>
      <c r="QDH5" s="148"/>
      <c r="QDI5" s="148"/>
      <c r="QDJ5" s="148"/>
      <c r="QDK5" s="148"/>
      <c r="QDL5" s="148"/>
      <c r="QDM5" s="148"/>
      <c r="QDN5" s="148"/>
      <c r="QDO5" s="148"/>
      <c r="QDP5" s="148"/>
      <c r="QDQ5" s="148"/>
      <c r="QDR5" s="148"/>
      <c r="QDS5" s="148"/>
      <c r="QDT5" s="148"/>
      <c r="QDU5" s="148"/>
      <c r="QDV5" s="148"/>
      <c r="QDW5" s="148"/>
      <c r="QDX5" s="148"/>
      <c r="QDY5" s="148"/>
      <c r="QDZ5" s="148"/>
      <c r="QEA5" s="148"/>
      <c r="QEB5" s="148"/>
      <c r="QEC5" s="148"/>
      <c r="QED5" s="148"/>
      <c r="QEE5" s="148"/>
      <c r="QEF5" s="148"/>
      <c r="QEG5" s="148"/>
      <c r="QEH5" s="148"/>
      <c r="QEI5" s="148"/>
      <c r="QEJ5" s="148"/>
      <c r="QEK5" s="148"/>
      <c r="QEL5" s="148"/>
      <c r="QEM5" s="148"/>
      <c r="QEN5" s="148"/>
      <c r="QEO5" s="148"/>
      <c r="QEP5" s="148"/>
      <c r="QEQ5" s="148"/>
      <c r="QER5" s="148"/>
      <c r="QES5" s="148"/>
      <c r="QET5" s="148"/>
      <c r="QEU5" s="148"/>
      <c r="QEV5" s="148"/>
      <c r="QEW5" s="148"/>
      <c r="QEX5" s="148"/>
      <c r="QEY5" s="148"/>
      <c r="QEZ5" s="148"/>
      <c r="QFA5" s="148"/>
      <c r="QFB5" s="148"/>
      <c r="QFC5" s="148"/>
      <c r="QFD5" s="148"/>
      <c r="QFE5" s="148"/>
      <c r="QFF5" s="148"/>
      <c r="QFG5" s="148"/>
      <c r="QFH5" s="148"/>
      <c r="QFI5" s="148"/>
      <c r="QFJ5" s="148"/>
      <c r="QFK5" s="148"/>
      <c r="QFL5" s="148"/>
      <c r="QFM5" s="148"/>
      <c r="QFN5" s="148"/>
      <c r="QFO5" s="148"/>
      <c r="QFP5" s="148"/>
      <c r="QFQ5" s="148"/>
      <c r="QFR5" s="148"/>
      <c r="QFS5" s="148"/>
      <c r="QFT5" s="148"/>
      <c r="QFU5" s="148"/>
      <c r="QFV5" s="148"/>
      <c r="QFW5" s="148"/>
      <c r="QFX5" s="148"/>
      <c r="QFY5" s="148"/>
      <c r="QFZ5" s="148"/>
      <c r="QGA5" s="148"/>
      <c r="QGB5" s="148"/>
      <c r="QGC5" s="148"/>
      <c r="QGD5" s="148"/>
      <c r="QGE5" s="148"/>
      <c r="QGF5" s="148"/>
      <c r="QGG5" s="148"/>
      <c r="QGH5" s="148"/>
      <c r="QGI5" s="148"/>
      <c r="QGJ5" s="148"/>
      <c r="QGK5" s="148"/>
      <c r="QGL5" s="148"/>
      <c r="QGM5" s="148"/>
      <c r="QGN5" s="148"/>
      <c r="QGO5" s="148"/>
      <c r="QGP5" s="148"/>
      <c r="QGQ5" s="148"/>
      <c r="QGR5" s="148"/>
      <c r="QGS5" s="148"/>
      <c r="QGT5" s="148"/>
      <c r="QGU5" s="148"/>
      <c r="QGV5" s="148"/>
      <c r="QGW5" s="148"/>
      <c r="QGX5" s="148"/>
      <c r="QGY5" s="148"/>
      <c r="QGZ5" s="148"/>
      <c r="QHA5" s="148"/>
      <c r="QHB5" s="148"/>
      <c r="QHC5" s="148"/>
      <c r="QHD5" s="148"/>
      <c r="QHE5" s="148"/>
      <c r="QHF5" s="148"/>
      <c r="QHG5" s="148"/>
      <c r="QHH5" s="148"/>
      <c r="QHI5" s="148"/>
      <c r="QHJ5" s="148"/>
      <c r="QHK5" s="148"/>
      <c r="QHL5" s="148"/>
      <c r="QHM5" s="148"/>
      <c r="QHN5" s="148"/>
      <c r="QHO5" s="148"/>
      <c r="QHP5" s="148"/>
      <c r="QHQ5" s="148"/>
      <c r="QHR5" s="148"/>
      <c r="QHS5" s="148"/>
      <c r="QHT5" s="148"/>
      <c r="QHU5" s="148"/>
      <c r="QHV5" s="148"/>
      <c r="QHW5" s="148"/>
      <c r="QHX5" s="148"/>
      <c r="QHY5" s="148"/>
      <c r="QHZ5" s="148"/>
      <c r="QIA5" s="148"/>
      <c r="QIB5" s="148"/>
      <c r="QIC5" s="148"/>
      <c r="QID5" s="148"/>
      <c r="QIE5" s="148"/>
      <c r="QIF5" s="148"/>
      <c r="QIG5" s="148"/>
      <c r="QIH5" s="148"/>
      <c r="QII5" s="148"/>
      <c r="QIJ5" s="148"/>
      <c r="QIK5" s="148"/>
      <c r="QIL5" s="148"/>
      <c r="QIM5" s="148"/>
      <c r="QIN5" s="148"/>
      <c r="QIO5" s="148"/>
      <c r="QIP5" s="148"/>
      <c r="QIQ5" s="148"/>
      <c r="QIR5" s="148"/>
      <c r="QIS5" s="148"/>
      <c r="QIT5" s="148"/>
      <c r="QIU5" s="148"/>
      <c r="QIV5" s="148"/>
      <c r="QIW5" s="148"/>
      <c r="QIX5" s="148"/>
      <c r="QIY5" s="148"/>
      <c r="QIZ5" s="148"/>
      <c r="QJA5" s="148"/>
      <c r="QJB5" s="148"/>
      <c r="QJC5" s="148"/>
      <c r="QJD5" s="148"/>
      <c r="QJE5" s="148"/>
      <c r="QJF5" s="148"/>
      <c r="QJG5" s="148"/>
      <c r="QJH5" s="148"/>
      <c r="QJI5" s="148"/>
      <c r="QJJ5" s="148"/>
      <c r="QJK5" s="148"/>
      <c r="QJL5" s="148"/>
      <c r="QJM5" s="148"/>
      <c r="QJN5" s="148"/>
      <c r="QJO5" s="148"/>
      <c r="QJP5" s="148"/>
      <c r="QJQ5" s="148"/>
      <c r="QJR5" s="148"/>
      <c r="QJS5" s="148"/>
      <c r="QJT5" s="148"/>
      <c r="QJU5" s="148"/>
      <c r="QJV5" s="148"/>
      <c r="QJW5" s="148"/>
      <c r="QJX5" s="148"/>
      <c r="QJY5" s="148"/>
      <c r="QJZ5" s="148"/>
      <c r="QKA5" s="148"/>
      <c r="QKB5" s="148"/>
      <c r="QKC5" s="148"/>
      <c r="QKD5" s="148"/>
      <c r="QKE5" s="148"/>
      <c r="QKF5" s="148"/>
      <c r="QKG5" s="148"/>
      <c r="QKH5" s="148"/>
      <c r="QKI5" s="148"/>
      <c r="QKJ5" s="148"/>
      <c r="QKK5" s="148"/>
      <c r="QKL5" s="148"/>
      <c r="QKM5" s="148"/>
      <c r="QKN5" s="148"/>
      <c r="QKO5" s="148"/>
      <c r="QKP5" s="148"/>
      <c r="QKQ5" s="148"/>
      <c r="QKR5" s="148"/>
      <c r="QKS5" s="148"/>
      <c r="QKT5" s="148"/>
      <c r="QKU5" s="148"/>
      <c r="QKV5" s="148"/>
      <c r="QKW5" s="148"/>
      <c r="QKX5" s="148"/>
      <c r="QKY5" s="148"/>
      <c r="QKZ5" s="148"/>
      <c r="QLA5" s="148"/>
      <c r="QLB5" s="148"/>
      <c r="QLC5" s="148"/>
      <c r="QLD5" s="148"/>
      <c r="QLE5" s="148"/>
      <c r="QLF5" s="148"/>
      <c r="QLG5" s="148"/>
      <c r="QLH5" s="148"/>
      <c r="QLI5" s="148"/>
      <c r="QLJ5" s="148"/>
      <c r="QLK5" s="148"/>
      <c r="QLL5" s="148"/>
      <c r="QLM5" s="148"/>
      <c r="QLN5" s="148"/>
      <c r="QLO5" s="148"/>
      <c r="QLP5" s="148"/>
      <c r="QLQ5" s="148"/>
      <c r="QLR5" s="148"/>
      <c r="QLS5" s="148"/>
      <c r="QLT5" s="148"/>
      <c r="QLU5" s="148"/>
      <c r="QLV5" s="148"/>
      <c r="QLW5" s="148"/>
      <c r="QLX5" s="148"/>
      <c r="QLY5" s="148"/>
      <c r="QLZ5" s="148"/>
      <c r="QMA5" s="148"/>
      <c r="QMB5" s="148"/>
      <c r="QMC5" s="148"/>
      <c r="QMD5" s="148"/>
      <c r="QME5" s="148"/>
      <c r="QMF5" s="148"/>
      <c r="QMG5" s="148"/>
      <c r="QMH5" s="148"/>
      <c r="QMI5" s="148"/>
      <c r="QMJ5" s="148"/>
      <c r="QMK5" s="148"/>
      <c r="QML5" s="148"/>
      <c r="QMM5" s="148"/>
      <c r="QMN5" s="148"/>
      <c r="QMO5" s="148"/>
      <c r="QMP5" s="148"/>
      <c r="QMQ5" s="148"/>
      <c r="QMR5" s="148"/>
      <c r="QMS5" s="148"/>
      <c r="QMT5" s="148"/>
      <c r="QMU5" s="148"/>
      <c r="QMV5" s="148"/>
      <c r="QMW5" s="148"/>
      <c r="QMX5" s="148"/>
      <c r="QMY5" s="148"/>
      <c r="QMZ5" s="148"/>
      <c r="QNA5" s="148"/>
      <c r="QNB5" s="148"/>
      <c r="QNC5" s="148"/>
      <c r="QND5" s="148"/>
      <c r="QNE5" s="148"/>
      <c r="QNF5" s="148"/>
      <c r="QNG5" s="148"/>
      <c r="QNH5" s="148"/>
      <c r="QNI5" s="148"/>
      <c r="QNJ5" s="148"/>
      <c r="QNK5" s="148"/>
      <c r="QNL5" s="148"/>
      <c r="QNM5" s="148"/>
      <c r="QNN5" s="148"/>
      <c r="QNO5" s="148"/>
      <c r="QNP5" s="148"/>
      <c r="QNQ5" s="148"/>
      <c r="QNR5" s="148"/>
      <c r="QNS5" s="148"/>
      <c r="QNT5" s="148"/>
      <c r="QNU5" s="148"/>
      <c r="QNV5" s="148"/>
      <c r="QNW5" s="148"/>
      <c r="QNX5" s="148"/>
      <c r="QNY5" s="148"/>
      <c r="QNZ5" s="148"/>
      <c r="QOA5" s="148"/>
      <c r="QOB5" s="148"/>
      <c r="QOC5" s="148"/>
      <c r="QOD5" s="148"/>
      <c r="QOE5" s="148"/>
      <c r="QOF5" s="148"/>
      <c r="QOG5" s="148"/>
      <c r="QOH5" s="148"/>
      <c r="QOI5" s="148"/>
      <c r="QOJ5" s="148"/>
      <c r="QOK5" s="148"/>
      <c r="QOL5" s="148"/>
      <c r="QOM5" s="148"/>
      <c r="QON5" s="148"/>
      <c r="QOO5" s="148"/>
      <c r="QOP5" s="148"/>
      <c r="QOQ5" s="148"/>
      <c r="QOR5" s="148"/>
      <c r="QOS5" s="148"/>
      <c r="QOT5" s="148"/>
      <c r="QOU5" s="148"/>
      <c r="QOV5" s="148"/>
      <c r="QOW5" s="148"/>
      <c r="QOX5" s="148"/>
      <c r="QOY5" s="148"/>
      <c r="QOZ5" s="148"/>
      <c r="QPA5" s="148"/>
      <c r="QPB5" s="148"/>
      <c r="QPC5" s="148"/>
      <c r="QPD5" s="148"/>
      <c r="QPE5" s="148"/>
      <c r="QPF5" s="148"/>
      <c r="QPG5" s="148"/>
      <c r="QPH5" s="148"/>
      <c r="QPI5" s="148"/>
      <c r="QPJ5" s="148"/>
      <c r="QPK5" s="148"/>
      <c r="QPL5" s="148"/>
      <c r="QPM5" s="148"/>
      <c r="QPN5" s="148"/>
      <c r="QPO5" s="148"/>
      <c r="QPP5" s="148"/>
      <c r="QPQ5" s="148"/>
      <c r="QPR5" s="148"/>
      <c r="QPS5" s="148"/>
      <c r="QPT5" s="148"/>
      <c r="QPU5" s="148"/>
      <c r="QPV5" s="148"/>
      <c r="QPW5" s="148"/>
      <c r="QPX5" s="148"/>
      <c r="QPY5" s="148"/>
      <c r="QPZ5" s="148"/>
      <c r="QQA5" s="148"/>
      <c r="QQB5" s="148"/>
      <c r="QQC5" s="148"/>
      <c r="QQD5" s="148"/>
      <c r="QQE5" s="148"/>
      <c r="QQF5" s="148"/>
      <c r="QQG5" s="148"/>
      <c r="QQH5" s="148"/>
      <c r="QQI5" s="148"/>
      <c r="QQJ5" s="148"/>
      <c r="QQK5" s="148"/>
      <c r="QQL5" s="148"/>
      <c r="QQM5" s="148"/>
      <c r="QQN5" s="148"/>
      <c r="QQO5" s="148"/>
      <c r="QQP5" s="148"/>
      <c r="QQQ5" s="148"/>
      <c r="QQR5" s="148"/>
      <c r="QQS5" s="148"/>
      <c r="QQT5" s="148"/>
      <c r="QQU5" s="148"/>
      <c r="QQV5" s="148"/>
      <c r="QQW5" s="148"/>
      <c r="QQX5" s="148"/>
      <c r="QQY5" s="148"/>
      <c r="QQZ5" s="148"/>
      <c r="QRA5" s="148"/>
      <c r="QRB5" s="148"/>
      <c r="QRC5" s="148"/>
      <c r="QRD5" s="148"/>
      <c r="QRE5" s="148"/>
      <c r="QRF5" s="148"/>
      <c r="QRG5" s="148"/>
      <c r="QRH5" s="148"/>
      <c r="QRI5" s="148"/>
      <c r="QRJ5" s="148"/>
      <c r="QRK5" s="148"/>
      <c r="QRL5" s="148"/>
      <c r="QRM5" s="148"/>
      <c r="QRN5" s="148"/>
      <c r="QRO5" s="148"/>
      <c r="QRP5" s="148"/>
      <c r="QRQ5" s="148"/>
      <c r="QRR5" s="148"/>
      <c r="QRS5" s="148"/>
      <c r="QRT5" s="148"/>
      <c r="QRU5" s="148"/>
      <c r="QRV5" s="148"/>
      <c r="QRW5" s="148"/>
      <c r="QRX5" s="148"/>
      <c r="QRY5" s="148"/>
      <c r="QRZ5" s="148"/>
      <c r="QSA5" s="148"/>
      <c r="QSB5" s="148"/>
      <c r="QSC5" s="148"/>
      <c r="QSD5" s="148"/>
      <c r="QSE5" s="148"/>
      <c r="QSF5" s="148"/>
      <c r="QSG5" s="148"/>
      <c r="QSH5" s="148"/>
      <c r="QSI5" s="148"/>
      <c r="QSJ5" s="148"/>
      <c r="QSK5" s="148"/>
      <c r="QSL5" s="148"/>
      <c r="QSM5" s="148"/>
      <c r="QSN5" s="148"/>
      <c r="QSO5" s="148"/>
      <c r="QSP5" s="148"/>
      <c r="QSQ5" s="148"/>
      <c r="QSR5" s="148"/>
      <c r="QSS5" s="148"/>
      <c r="QST5" s="148"/>
      <c r="QSU5" s="148"/>
      <c r="QSV5" s="148"/>
      <c r="QSW5" s="148"/>
      <c r="QSX5" s="148"/>
      <c r="QSY5" s="148"/>
      <c r="QSZ5" s="148"/>
      <c r="QTA5" s="148"/>
      <c r="QTB5" s="148"/>
      <c r="QTC5" s="148"/>
      <c r="QTD5" s="148"/>
      <c r="QTE5" s="148"/>
      <c r="QTF5" s="148"/>
      <c r="QTG5" s="148"/>
      <c r="QTH5" s="148"/>
      <c r="QTI5" s="148"/>
      <c r="QTJ5" s="148"/>
      <c r="QTK5" s="148"/>
      <c r="QTL5" s="148"/>
      <c r="QTM5" s="148"/>
      <c r="QTN5" s="148"/>
      <c r="QTO5" s="148"/>
      <c r="QTP5" s="148"/>
      <c r="QTQ5" s="148"/>
      <c r="QTR5" s="148"/>
      <c r="QTS5" s="148"/>
      <c r="QTT5" s="148"/>
      <c r="QTU5" s="148"/>
      <c r="QTV5" s="148"/>
      <c r="QTW5" s="148"/>
      <c r="QTX5" s="148"/>
      <c r="QTY5" s="148"/>
      <c r="QTZ5" s="148"/>
      <c r="QUA5" s="148"/>
      <c r="QUB5" s="148"/>
      <c r="QUC5" s="148"/>
      <c r="QUD5" s="148"/>
      <c r="QUE5" s="148"/>
      <c r="QUF5" s="148"/>
      <c r="QUG5" s="148"/>
      <c r="QUH5" s="148"/>
      <c r="QUI5" s="148"/>
      <c r="QUJ5" s="148"/>
      <c r="QUK5" s="148"/>
      <c r="QUL5" s="148"/>
      <c r="QUM5" s="148"/>
      <c r="QUN5" s="148"/>
      <c r="QUO5" s="148"/>
      <c r="QUP5" s="148"/>
      <c r="QUQ5" s="148"/>
      <c r="QUR5" s="148"/>
      <c r="QUS5" s="148"/>
      <c r="QUT5" s="148"/>
      <c r="QUU5" s="148"/>
      <c r="QUV5" s="148"/>
      <c r="QUW5" s="148"/>
      <c r="QUX5" s="148"/>
      <c r="QUY5" s="148"/>
      <c r="QUZ5" s="148"/>
      <c r="QVA5" s="148"/>
      <c r="QVB5" s="148"/>
      <c r="QVC5" s="148"/>
      <c r="QVD5" s="148"/>
      <c r="QVE5" s="148"/>
      <c r="QVF5" s="148"/>
      <c r="QVG5" s="148"/>
      <c r="QVH5" s="148"/>
      <c r="QVI5" s="148"/>
      <c r="QVJ5" s="148"/>
      <c r="QVK5" s="148"/>
      <c r="QVL5" s="148"/>
      <c r="QVM5" s="148"/>
      <c r="QVN5" s="148"/>
      <c r="QVO5" s="148"/>
      <c r="QVP5" s="148"/>
      <c r="QVQ5" s="148"/>
      <c r="QVR5" s="148"/>
      <c r="QVS5" s="148"/>
      <c r="QVT5" s="148"/>
      <c r="QVU5" s="148"/>
      <c r="QVV5" s="148"/>
      <c r="QVW5" s="148"/>
      <c r="QVX5" s="148"/>
      <c r="QVY5" s="148"/>
      <c r="QVZ5" s="148"/>
      <c r="QWA5" s="148"/>
      <c r="QWB5" s="148"/>
      <c r="QWC5" s="148"/>
      <c r="QWD5" s="148"/>
      <c r="QWE5" s="148"/>
      <c r="QWF5" s="148"/>
      <c r="QWG5" s="148"/>
      <c r="QWH5" s="148"/>
      <c r="QWI5" s="148"/>
      <c r="QWJ5" s="148"/>
      <c r="QWK5" s="148"/>
      <c r="QWL5" s="148"/>
      <c r="QWM5" s="148"/>
      <c r="QWN5" s="148"/>
      <c r="QWO5" s="148"/>
      <c r="QWP5" s="148"/>
      <c r="QWQ5" s="148"/>
      <c r="QWR5" s="148"/>
      <c r="QWS5" s="148"/>
      <c r="QWT5" s="148"/>
      <c r="QWU5" s="148"/>
      <c r="QWV5" s="148"/>
      <c r="QWW5" s="148"/>
      <c r="QWX5" s="148"/>
      <c r="QWY5" s="148"/>
      <c r="QWZ5" s="148"/>
      <c r="QXA5" s="148"/>
      <c r="QXB5" s="148"/>
      <c r="QXC5" s="148"/>
      <c r="QXD5" s="148"/>
      <c r="QXE5" s="148"/>
      <c r="QXF5" s="148"/>
      <c r="QXG5" s="148"/>
      <c r="QXH5" s="148"/>
      <c r="QXI5" s="148"/>
      <c r="QXJ5" s="148"/>
      <c r="QXK5" s="148"/>
      <c r="QXL5" s="148"/>
      <c r="QXM5" s="148"/>
      <c r="QXN5" s="148"/>
      <c r="QXO5" s="148"/>
      <c r="QXP5" s="148"/>
      <c r="QXQ5" s="148"/>
      <c r="QXR5" s="148"/>
      <c r="QXS5" s="148"/>
      <c r="QXT5" s="148"/>
      <c r="QXU5" s="148"/>
      <c r="QXV5" s="148"/>
      <c r="QXW5" s="148"/>
      <c r="QXX5" s="148"/>
      <c r="QXY5" s="148"/>
      <c r="QXZ5" s="148"/>
      <c r="QYA5" s="148"/>
      <c r="QYB5" s="148"/>
      <c r="QYC5" s="148"/>
      <c r="QYD5" s="148"/>
      <c r="QYE5" s="148"/>
      <c r="QYF5" s="148"/>
      <c r="QYG5" s="148"/>
      <c r="QYH5" s="148"/>
      <c r="QYI5" s="148"/>
      <c r="QYJ5" s="148"/>
      <c r="QYK5" s="148"/>
      <c r="QYL5" s="148"/>
      <c r="QYM5" s="148"/>
      <c r="QYN5" s="148"/>
      <c r="QYO5" s="148"/>
      <c r="QYP5" s="148"/>
      <c r="QYQ5" s="148"/>
      <c r="QYR5" s="148"/>
      <c r="QYS5" s="148"/>
      <c r="QYT5" s="148"/>
      <c r="QYU5" s="148"/>
      <c r="QYV5" s="148"/>
      <c r="QYW5" s="148"/>
      <c r="QYX5" s="148"/>
      <c r="QYY5" s="148"/>
      <c r="QYZ5" s="148"/>
      <c r="QZA5" s="148"/>
      <c r="QZB5" s="148"/>
      <c r="QZC5" s="148"/>
      <c r="QZD5" s="148"/>
      <c r="QZE5" s="148"/>
      <c r="QZF5" s="148"/>
      <c r="QZG5" s="148"/>
      <c r="QZH5" s="148"/>
      <c r="QZI5" s="148"/>
      <c r="QZJ5" s="148"/>
      <c r="QZK5" s="148"/>
      <c r="QZL5" s="148"/>
      <c r="QZM5" s="148"/>
      <c r="QZN5" s="148"/>
      <c r="QZO5" s="148"/>
      <c r="QZP5" s="148"/>
      <c r="QZQ5" s="148"/>
      <c r="QZR5" s="148"/>
      <c r="QZS5" s="148"/>
      <c r="QZT5" s="148"/>
      <c r="QZU5" s="148"/>
      <c r="QZV5" s="148"/>
      <c r="QZW5" s="148"/>
      <c r="QZX5" s="148"/>
      <c r="QZY5" s="148"/>
      <c r="QZZ5" s="148"/>
      <c r="RAA5" s="148"/>
      <c r="RAB5" s="148"/>
      <c r="RAC5" s="148"/>
      <c r="RAD5" s="148"/>
      <c r="RAE5" s="148"/>
      <c r="RAF5" s="148"/>
      <c r="RAG5" s="148"/>
      <c r="RAH5" s="148"/>
      <c r="RAI5" s="148"/>
      <c r="RAJ5" s="148"/>
      <c r="RAK5" s="148"/>
      <c r="RAL5" s="148"/>
      <c r="RAM5" s="148"/>
      <c r="RAN5" s="148"/>
      <c r="RAO5" s="148"/>
      <c r="RAP5" s="148"/>
      <c r="RAQ5" s="148"/>
      <c r="RAR5" s="148"/>
      <c r="RAS5" s="148"/>
      <c r="RAT5" s="148"/>
      <c r="RAU5" s="148"/>
      <c r="RAV5" s="148"/>
      <c r="RAW5" s="148"/>
      <c r="RAX5" s="148"/>
      <c r="RAY5" s="148"/>
      <c r="RAZ5" s="148"/>
      <c r="RBA5" s="148"/>
      <c r="RBB5" s="148"/>
      <c r="RBC5" s="148"/>
      <c r="RBD5" s="148"/>
      <c r="RBE5" s="148"/>
      <c r="RBF5" s="148"/>
      <c r="RBG5" s="148"/>
      <c r="RBH5" s="148"/>
      <c r="RBI5" s="148"/>
      <c r="RBJ5" s="148"/>
      <c r="RBK5" s="148"/>
      <c r="RBL5" s="148"/>
      <c r="RBM5" s="148"/>
      <c r="RBN5" s="148"/>
      <c r="RBO5" s="148"/>
      <c r="RBP5" s="148"/>
      <c r="RBQ5" s="148"/>
      <c r="RBR5" s="148"/>
      <c r="RBS5" s="148"/>
      <c r="RBT5" s="148"/>
      <c r="RBU5" s="148"/>
      <c r="RBV5" s="148"/>
      <c r="RBW5" s="148"/>
      <c r="RBX5" s="148"/>
      <c r="RBY5" s="148"/>
      <c r="RBZ5" s="148"/>
      <c r="RCA5" s="148"/>
      <c r="RCB5" s="148"/>
      <c r="RCC5" s="148"/>
      <c r="RCD5" s="148"/>
      <c r="RCE5" s="148"/>
      <c r="RCF5" s="148"/>
      <c r="RCG5" s="148"/>
      <c r="RCH5" s="148"/>
      <c r="RCI5" s="148"/>
      <c r="RCJ5" s="148"/>
      <c r="RCK5" s="148"/>
      <c r="RCL5" s="148"/>
      <c r="RCM5" s="148"/>
      <c r="RCN5" s="148"/>
      <c r="RCO5" s="148"/>
      <c r="RCP5" s="148"/>
      <c r="RCQ5" s="148"/>
      <c r="RCR5" s="148"/>
      <c r="RCS5" s="148"/>
      <c r="RCT5" s="148"/>
      <c r="RCU5" s="148"/>
      <c r="RCV5" s="148"/>
      <c r="RCW5" s="148"/>
      <c r="RCX5" s="148"/>
      <c r="RCY5" s="148"/>
      <c r="RCZ5" s="148"/>
      <c r="RDA5" s="148"/>
      <c r="RDB5" s="148"/>
      <c r="RDC5" s="148"/>
      <c r="RDD5" s="148"/>
      <c r="RDE5" s="148"/>
      <c r="RDF5" s="148"/>
      <c r="RDG5" s="148"/>
      <c r="RDH5" s="148"/>
      <c r="RDI5" s="148"/>
      <c r="RDJ5" s="148"/>
      <c r="RDK5" s="148"/>
      <c r="RDL5" s="148"/>
      <c r="RDM5" s="148"/>
      <c r="RDN5" s="148"/>
      <c r="RDO5" s="148"/>
      <c r="RDP5" s="148"/>
      <c r="RDQ5" s="148"/>
      <c r="RDR5" s="148"/>
      <c r="RDS5" s="148"/>
      <c r="RDT5" s="148"/>
      <c r="RDU5" s="148"/>
      <c r="RDV5" s="148"/>
      <c r="RDW5" s="148"/>
      <c r="RDX5" s="148"/>
      <c r="RDY5" s="148"/>
      <c r="RDZ5" s="148"/>
      <c r="REA5" s="148"/>
      <c r="REB5" s="148"/>
      <c r="REC5" s="148"/>
      <c r="RED5" s="148"/>
      <c r="REE5" s="148"/>
      <c r="REF5" s="148"/>
      <c r="REG5" s="148"/>
      <c r="REH5" s="148"/>
      <c r="REI5" s="148"/>
      <c r="REJ5" s="148"/>
      <c r="REK5" s="148"/>
      <c r="REL5" s="148"/>
      <c r="REM5" s="148"/>
      <c r="REN5" s="148"/>
      <c r="REO5" s="148"/>
      <c r="REP5" s="148"/>
      <c r="REQ5" s="148"/>
      <c r="RER5" s="148"/>
      <c r="RES5" s="148"/>
      <c r="RET5" s="148"/>
      <c r="REU5" s="148"/>
      <c r="REV5" s="148"/>
      <c r="REW5" s="148"/>
      <c r="REX5" s="148"/>
      <c r="REY5" s="148"/>
      <c r="REZ5" s="148"/>
      <c r="RFA5" s="148"/>
      <c r="RFB5" s="148"/>
      <c r="RFC5" s="148"/>
      <c r="RFD5" s="148"/>
      <c r="RFE5" s="148"/>
      <c r="RFF5" s="148"/>
      <c r="RFG5" s="148"/>
      <c r="RFH5" s="148"/>
      <c r="RFI5" s="148"/>
      <c r="RFJ5" s="148"/>
      <c r="RFK5" s="148"/>
      <c r="RFL5" s="148"/>
      <c r="RFM5" s="148"/>
      <c r="RFN5" s="148"/>
      <c r="RFO5" s="148"/>
      <c r="RFP5" s="148"/>
      <c r="RFQ5" s="148"/>
      <c r="RFR5" s="148"/>
      <c r="RFS5" s="148"/>
      <c r="RFT5" s="148"/>
      <c r="RFU5" s="148"/>
      <c r="RFV5" s="148"/>
      <c r="RFW5" s="148"/>
      <c r="RFX5" s="148"/>
      <c r="RFY5" s="148"/>
      <c r="RFZ5" s="148"/>
      <c r="RGA5" s="148"/>
      <c r="RGB5" s="148"/>
      <c r="RGC5" s="148"/>
      <c r="RGD5" s="148"/>
      <c r="RGE5" s="148"/>
      <c r="RGF5" s="148"/>
      <c r="RGG5" s="148"/>
      <c r="RGH5" s="148"/>
      <c r="RGI5" s="148"/>
      <c r="RGJ5" s="148"/>
      <c r="RGK5" s="148"/>
      <c r="RGL5" s="148"/>
      <c r="RGM5" s="148"/>
      <c r="RGN5" s="148"/>
      <c r="RGO5" s="148"/>
      <c r="RGP5" s="148"/>
      <c r="RGQ5" s="148"/>
      <c r="RGR5" s="148"/>
      <c r="RGS5" s="148"/>
      <c r="RGT5" s="148"/>
      <c r="RGU5" s="148"/>
      <c r="RGV5" s="148"/>
      <c r="RGW5" s="148"/>
      <c r="RGX5" s="148"/>
      <c r="RGY5" s="148"/>
      <c r="RGZ5" s="148"/>
      <c r="RHA5" s="148"/>
      <c r="RHB5" s="148"/>
      <c r="RHC5" s="148"/>
      <c r="RHD5" s="148"/>
      <c r="RHE5" s="148"/>
      <c r="RHF5" s="148"/>
      <c r="RHG5" s="148"/>
      <c r="RHH5" s="148"/>
      <c r="RHI5" s="148"/>
      <c r="RHJ5" s="148"/>
      <c r="RHK5" s="148"/>
      <c r="RHL5" s="148"/>
      <c r="RHM5" s="148"/>
      <c r="RHN5" s="148"/>
      <c r="RHO5" s="148"/>
      <c r="RHP5" s="148"/>
      <c r="RHQ5" s="148"/>
      <c r="RHR5" s="148"/>
      <c r="RHS5" s="148"/>
      <c r="RHT5" s="148"/>
      <c r="RHU5" s="148"/>
      <c r="RHV5" s="148"/>
      <c r="RHW5" s="148"/>
      <c r="RHX5" s="148"/>
      <c r="RHY5" s="148"/>
      <c r="RHZ5" s="148"/>
      <c r="RIA5" s="148"/>
      <c r="RIB5" s="148"/>
      <c r="RIC5" s="148"/>
      <c r="RID5" s="148"/>
      <c r="RIE5" s="148"/>
      <c r="RIF5" s="148"/>
      <c r="RIG5" s="148"/>
      <c r="RIH5" s="148"/>
      <c r="RII5" s="148"/>
      <c r="RIJ5" s="148"/>
      <c r="RIK5" s="148"/>
      <c r="RIL5" s="148"/>
      <c r="RIM5" s="148"/>
      <c r="RIN5" s="148"/>
      <c r="RIO5" s="148"/>
      <c r="RIP5" s="148"/>
      <c r="RIQ5" s="148"/>
      <c r="RIR5" s="148"/>
      <c r="RIS5" s="148"/>
      <c r="RIT5" s="148"/>
      <c r="RIU5" s="148"/>
      <c r="RIV5" s="148"/>
      <c r="RIW5" s="148"/>
      <c r="RIX5" s="148"/>
      <c r="RIY5" s="148"/>
      <c r="RIZ5" s="148"/>
      <c r="RJA5" s="148"/>
      <c r="RJB5" s="148"/>
      <c r="RJC5" s="148"/>
      <c r="RJD5" s="148"/>
      <c r="RJE5" s="148"/>
      <c r="RJF5" s="148"/>
      <c r="RJG5" s="148"/>
      <c r="RJH5" s="148"/>
      <c r="RJI5" s="148"/>
      <c r="RJJ5" s="148"/>
      <c r="RJK5" s="148"/>
      <c r="RJL5" s="148"/>
      <c r="RJM5" s="148"/>
      <c r="RJN5" s="148"/>
      <c r="RJO5" s="148"/>
      <c r="RJP5" s="148"/>
      <c r="RJQ5" s="148"/>
      <c r="RJR5" s="148"/>
      <c r="RJS5" s="148"/>
      <c r="RJT5" s="148"/>
      <c r="RJU5" s="148"/>
      <c r="RJV5" s="148"/>
      <c r="RJW5" s="148"/>
      <c r="RJX5" s="148"/>
      <c r="RJY5" s="148"/>
      <c r="RJZ5" s="148"/>
      <c r="RKA5" s="148"/>
      <c r="RKB5" s="148"/>
      <c r="RKC5" s="148"/>
      <c r="RKD5" s="148"/>
      <c r="RKE5" s="148"/>
      <c r="RKF5" s="148"/>
      <c r="RKG5" s="148"/>
      <c r="RKH5" s="148"/>
      <c r="RKI5" s="148"/>
      <c r="RKJ5" s="148"/>
      <c r="RKK5" s="148"/>
      <c r="RKL5" s="148"/>
      <c r="RKM5" s="148"/>
      <c r="RKN5" s="148"/>
      <c r="RKO5" s="148"/>
      <c r="RKP5" s="148"/>
      <c r="RKQ5" s="148"/>
      <c r="RKR5" s="148"/>
      <c r="RKS5" s="148"/>
      <c r="RKT5" s="148"/>
      <c r="RKU5" s="148"/>
      <c r="RKV5" s="148"/>
      <c r="RKW5" s="148"/>
      <c r="RKX5" s="148"/>
      <c r="RKY5" s="148"/>
      <c r="RKZ5" s="148"/>
      <c r="RLA5" s="148"/>
      <c r="RLB5" s="148"/>
      <c r="RLC5" s="148"/>
      <c r="RLD5" s="148"/>
      <c r="RLE5" s="148"/>
      <c r="RLF5" s="148"/>
      <c r="RLG5" s="148"/>
      <c r="RLH5" s="148"/>
      <c r="RLI5" s="148"/>
      <c r="RLJ5" s="148"/>
      <c r="RLK5" s="148"/>
      <c r="RLL5" s="148"/>
      <c r="RLM5" s="148"/>
      <c r="RLN5" s="148"/>
      <c r="RLO5" s="148"/>
      <c r="RLP5" s="148"/>
      <c r="RLQ5" s="148"/>
      <c r="RLR5" s="148"/>
      <c r="RLS5" s="148"/>
      <c r="RLT5" s="148"/>
      <c r="RLU5" s="148"/>
      <c r="RLV5" s="148"/>
      <c r="RLW5" s="148"/>
      <c r="RLX5" s="148"/>
      <c r="RLY5" s="148"/>
      <c r="RLZ5" s="148"/>
      <c r="RMA5" s="148"/>
      <c r="RMB5" s="148"/>
      <c r="RMC5" s="148"/>
      <c r="RMD5" s="148"/>
      <c r="RME5" s="148"/>
      <c r="RMF5" s="148"/>
      <c r="RMG5" s="148"/>
      <c r="RMH5" s="148"/>
      <c r="RMI5" s="148"/>
      <c r="RMJ5" s="148"/>
      <c r="RMK5" s="148"/>
      <c r="RML5" s="148"/>
      <c r="RMM5" s="148"/>
      <c r="RMN5" s="148"/>
      <c r="RMO5" s="148"/>
      <c r="RMP5" s="148"/>
      <c r="RMQ5" s="148"/>
      <c r="RMR5" s="148"/>
      <c r="RMS5" s="148"/>
      <c r="RMT5" s="148"/>
      <c r="RMU5" s="148"/>
      <c r="RMV5" s="148"/>
      <c r="RMW5" s="148"/>
      <c r="RMX5" s="148"/>
      <c r="RMY5" s="148"/>
      <c r="RMZ5" s="148"/>
      <c r="RNA5" s="148"/>
      <c r="RNB5" s="148"/>
      <c r="RNC5" s="148"/>
      <c r="RND5" s="148"/>
      <c r="RNE5" s="148"/>
      <c r="RNF5" s="148"/>
      <c r="RNG5" s="148"/>
      <c r="RNH5" s="148"/>
      <c r="RNI5" s="148"/>
      <c r="RNJ5" s="148"/>
      <c r="RNK5" s="148"/>
      <c r="RNL5" s="148"/>
      <c r="RNM5" s="148"/>
      <c r="RNN5" s="148"/>
      <c r="RNO5" s="148"/>
      <c r="RNP5" s="148"/>
      <c r="RNQ5" s="148"/>
      <c r="RNR5" s="148"/>
      <c r="RNS5" s="148"/>
      <c r="RNT5" s="148"/>
      <c r="RNU5" s="148"/>
      <c r="RNV5" s="148"/>
      <c r="RNW5" s="148"/>
      <c r="RNX5" s="148"/>
      <c r="RNY5" s="148"/>
      <c r="RNZ5" s="148"/>
      <c r="ROA5" s="148"/>
      <c r="ROB5" s="148"/>
      <c r="ROC5" s="148"/>
      <c r="ROD5" s="148"/>
      <c r="ROE5" s="148"/>
      <c r="ROF5" s="148"/>
      <c r="ROG5" s="148"/>
      <c r="ROH5" s="148"/>
      <c r="ROI5" s="148"/>
      <c r="ROJ5" s="148"/>
      <c r="ROK5" s="148"/>
      <c r="ROL5" s="148"/>
      <c r="ROM5" s="148"/>
      <c r="RON5" s="148"/>
      <c r="ROO5" s="148"/>
      <c r="ROP5" s="148"/>
      <c r="ROQ5" s="148"/>
      <c r="ROR5" s="148"/>
      <c r="ROS5" s="148"/>
      <c r="ROT5" s="148"/>
      <c r="ROU5" s="148"/>
      <c r="ROV5" s="148"/>
      <c r="ROW5" s="148"/>
      <c r="ROX5" s="148"/>
      <c r="ROY5" s="148"/>
      <c r="ROZ5" s="148"/>
      <c r="RPA5" s="148"/>
      <c r="RPB5" s="148"/>
      <c r="RPC5" s="148"/>
      <c r="RPD5" s="148"/>
      <c r="RPE5" s="148"/>
      <c r="RPF5" s="148"/>
      <c r="RPG5" s="148"/>
      <c r="RPH5" s="148"/>
      <c r="RPI5" s="148"/>
      <c r="RPJ5" s="148"/>
      <c r="RPK5" s="148"/>
      <c r="RPL5" s="148"/>
      <c r="RPM5" s="148"/>
      <c r="RPN5" s="148"/>
      <c r="RPO5" s="148"/>
      <c r="RPP5" s="148"/>
      <c r="RPQ5" s="148"/>
      <c r="RPR5" s="148"/>
      <c r="RPS5" s="148"/>
      <c r="RPT5" s="148"/>
      <c r="RPU5" s="148"/>
      <c r="RPV5" s="148"/>
      <c r="RPW5" s="148"/>
      <c r="RPX5" s="148"/>
      <c r="RPY5" s="148"/>
      <c r="RPZ5" s="148"/>
      <c r="RQA5" s="148"/>
      <c r="RQB5" s="148"/>
      <c r="RQC5" s="148"/>
      <c r="RQD5" s="148"/>
      <c r="RQE5" s="148"/>
      <c r="RQF5" s="148"/>
      <c r="RQG5" s="148"/>
      <c r="RQH5" s="148"/>
      <c r="RQI5" s="148"/>
      <c r="RQJ5" s="148"/>
      <c r="RQK5" s="148"/>
      <c r="RQL5" s="148"/>
      <c r="RQM5" s="148"/>
      <c r="RQN5" s="148"/>
      <c r="RQO5" s="148"/>
      <c r="RQP5" s="148"/>
      <c r="RQQ5" s="148"/>
      <c r="RQR5" s="148"/>
      <c r="RQS5" s="148"/>
      <c r="RQT5" s="148"/>
      <c r="RQU5" s="148"/>
      <c r="RQV5" s="148"/>
      <c r="RQW5" s="148"/>
      <c r="RQX5" s="148"/>
      <c r="RQY5" s="148"/>
      <c r="RQZ5" s="148"/>
      <c r="RRA5" s="148"/>
      <c r="RRB5" s="148"/>
      <c r="RRC5" s="148"/>
      <c r="RRD5" s="148"/>
      <c r="RRE5" s="148"/>
      <c r="RRF5" s="148"/>
      <c r="RRG5" s="148"/>
      <c r="RRH5" s="148"/>
      <c r="RRI5" s="148"/>
      <c r="RRJ5" s="148"/>
      <c r="RRK5" s="148"/>
      <c r="RRL5" s="148"/>
      <c r="RRM5" s="148"/>
      <c r="RRN5" s="148"/>
      <c r="RRO5" s="148"/>
      <c r="RRP5" s="148"/>
      <c r="RRQ5" s="148"/>
      <c r="RRR5" s="148"/>
      <c r="RRS5" s="148"/>
      <c r="RRT5" s="148"/>
      <c r="RRU5" s="148"/>
      <c r="RRV5" s="148"/>
      <c r="RRW5" s="148"/>
      <c r="RRX5" s="148"/>
      <c r="RRY5" s="148"/>
      <c r="RRZ5" s="148"/>
      <c r="RSA5" s="148"/>
      <c r="RSB5" s="148"/>
      <c r="RSC5" s="148"/>
      <c r="RSD5" s="148"/>
      <c r="RSE5" s="148"/>
      <c r="RSF5" s="148"/>
      <c r="RSG5" s="148"/>
      <c r="RSH5" s="148"/>
      <c r="RSI5" s="148"/>
      <c r="RSJ5" s="148"/>
      <c r="RSK5" s="148"/>
      <c r="RSL5" s="148"/>
      <c r="RSM5" s="148"/>
      <c r="RSN5" s="148"/>
      <c r="RSO5" s="148"/>
      <c r="RSP5" s="148"/>
      <c r="RSQ5" s="148"/>
      <c r="RSR5" s="148"/>
      <c r="RSS5" s="148"/>
      <c r="RST5" s="148"/>
      <c r="RSU5" s="148"/>
      <c r="RSV5" s="148"/>
      <c r="RSW5" s="148"/>
      <c r="RSX5" s="148"/>
      <c r="RSY5" s="148"/>
      <c r="RSZ5" s="148"/>
      <c r="RTA5" s="148"/>
      <c r="RTB5" s="148"/>
      <c r="RTC5" s="148"/>
      <c r="RTD5" s="148"/>
      <c r="RTE5" s="148"/>
      <c r="RTF5" s="148"/>
      <c r="RTG5" s="148"/>
      <c r="RTH5" s="148"/>
      <c r="RTI5" s="148"/>
      <c r="RTJ5" s="148"/>
      <c r="RTK5" s="148"/>
      <c r="RTL5" s="148"/>
      <c r="RTM5" s="148"/>
      <c r="RTN5" s="148"/>
      <c r="RTO5" s="148"/>
      <c r="RTP5" s="148"/>
      <c r="RTQ5" s="148"/>
      <c r="RTR5" s="148"/>
      <c r="RTS5" s="148"/>
      <c r="RTT5" s="148"/>
      <c r="RTU5" s="148"/>
      <c r="RTV5" s="148"/>
      <c r="RTW5" s="148"/>
      <c r="RTX5" s="148"/>
      <c r="RTY5" s="148"/>
      <c r="RTZ5" s="148"/>
      <c r="RUA5" s="148"/>
      <c r="RUB5" s="148"/>
      <c r="RUC5" s="148"/>
      <c r="RUD5" s="148"/>
      <c r="RUE5" s="148"/>
      <c r="RUF5" s="148"/>
      <c r="RUG5" s="148"/>
      <c r="RUH5" s="148"/>
      <c r="RUI5" s="148"/>
      <c r="RUJ5" s="148"/>
      <c r="RUK5" s="148"/>
      <c r="RUL5" s="148"/>
      <c r="RUM5" s="148"/>
      <c r="RUN5" s="148"/>
      <c r="RUO5" s="148"/>
      <c r="RUP5" s="148"/>
      <c r="RUQ5" s="148"/>
      <c r="RUR5" s="148"/>
      <c r="RUS5" s="148"/>
      <c r="RUT5" s="148"/>
      <c r="RUU5" s="148"/>
      <c r="RUV5" s="148"/>
      <c r="RUW5" s="148"/>
      <c r="RUX5" s="148"/>
      <c r="RUY5" s="148"/>
      <c r="RUZ5" s="148"/>
      <c r="RVA5" s="148"/>
      <c r="RVB5" s="148"/>
      <c r="RVC5" s="148"/>
      <c r="RVD5" s="148"/>
      <c r="RVE5" s="148"/>
      <c r="RVF5" s="148"/>
      <c r="RVG5" s="148"/>
      <c r="RVH5" s="148"/>
      <c r="RVI5" s="148"/>
      <c r="RVJ5" s="148"/>
      <c r="RVK5" s="148"/>
      <c r="RVL5" s="148"/>
      <c r="RVM5" s="148"/>
      <c r="RVN5" s="148"/>
      <c r="RVO5" s="148"/>
      <c r="RVP5" s="148"/>
      <c r="RVQ5" s="148"/>
      <c r="RVR5" s="148"/>
      <c r="RVS5" s="148"/>
      <c r="RVT5" s="148"/>
      <c r="RVU5" s="148"/>
      <c r="RVV5" s="148"/>
      <c r="RVW5" s="148"/>
      <c r="RVX5" s="148"/>
      <c r="RVY5" s="148"/>
      <c r="RVZ5" s="148"/>
      <c r="RWA5" s="148"/>
      <c r="RWB5" s="148"/>
      <c r="RWC5" s="148"/>
      <c r="RWD5" s="148"/>
      <c r="RWE5" s="148"/>
      <c r="RWF5" s="148"/>
      <c r="RWG5" s="148"/>
      <c r="RWH5" s="148"/>
      <c r="RWI5" s="148"/>
      <c r="RWJ5" s="148"/>
      <c r="RWK5" s="148"/>
      <c r="RWL5" s="148"/>
      <c r="RWM5" s="148"/>
      <c r="RWN5" s="148"/>
      <c r="RWO5" s="148"/>
      <c r="RWP5" s="148"/>
      <c r="RWQ5" s="148"/>
      <c r="RWR5" s="148"/>
      <c r="RWS5" s="148"/>
      <c r="RWT5" s="148"/>
      <c r="RWU5" s="148"/>
      <c r="RWV5" s="148"/>
      <c r="RWW5" s="148"/>
      <c r="RWX5" s="148"/>
      <c r="RWY5" s="148"/>
      <c r="RWZ5" s="148"/>
      <c r="RXA5" s="148"/>
      <c r="RXB5" s="148"/>
      <c r="RXC5" s="148"/>
      <c r="RXD5" s="148"/>
      <c r="RXE5" s="148"/>
      <c r="RXF5" s="148"/>
      <c r="RXG5" s="148"/>
      <c r="RXH5" s="148"/>
      <c r="RXI5" s="148"/>
      <c r="RXJ5" s="148"/>
      <c r="RXK5" s="148"/>
      <c r="RXL5" s="148"/>
      <c r="RXM5" s="148"/>
      <c r="RXN5" s="148"/>
      <c r="RXO5" s="148"/>
      <c r="RXP5" s="148"/>
      <c r="RXQ5" s="148"/>
      <c r="RXR5" s="148"/>
      <c r="RXS5" s="148"/>
      <c r="RXT5" s="148"/>
      <c r="RXU5" s="148"/>
      <c r="RXV5" s="148"/>
      <c r="RXW5" s="148"/>
      <c r="RXX5" s="148"/>
      <c r="RXY5" s="148"/>
      <c r="RXZ5" s="148"/>
      <c r="RYA5" s="148"/>
      <c r="RYB5" s="148"/>
      <c r="RYC5" s="148"/>
      <c r="RYD5" s="148"/>
      <c r="RYE5" s="148"/>
      <c r="RYF5" s="148"/>
      <c r="RYG5" s="148"/>
      <c r="RYH5" s="148"/>
      <c r="RYI5" s="148"/>
      <c r="RYJ5" s="148"/>
      <c r="RYK5" s="148"/>
      <c r="RYL5" s="148"/>
      <c r="RYM5" s="148"/>
      <c r="RYN5" s="148"/>
      <c r="RYO5" s="148"/>
      <c r="RYP5" s="148"/>
      <c r="RYQ5" s="148"/>
      <c r="RYR5" s="148"/>
      <c r="RYS5" s="148"/>
      <c r="RYT5" s="148"/>
      <c r="RYU5" s="148"/>
      <c r="RYV5" s="148"/>
      <c r="RYW5" s="148"/>
      <c r="RYX5" s="148"/>
      <c r="RYY5" s="148"/>
      <c r="RYZ5" s="148"/>
      <c r="RZA5" s="148"/>
      <c r="RZB5" s="148"/>
      <c r="RZC5" s="148"/>
      <c r="RZD5" s="148"/>
      <c r="RZE5" s="148"/>
      <c r="RZF5" s="148"/>
      <c r="RZG5" s="148"/>
      <c r="RZH5" s="148"/>
      <c r="RZI5" s="148"/>
      <c r="RZJ5" s="148"/>
      <c r="RZK5" s="148"/>
      <c r="RZL5" s="148"/>
      <c r="RZM5" s="148"/>
      <c r="RZN5" s="148"/>
      <c r="RZO5" s="148"/>
      <c r="RZP5" s="148"/>
      <c r="RZQ5" s="148"/>
      <c r="RZR5" s="148"/>
      <c r="RZS5" s="148"/>
      <c r="RZT5" s="148"/>
      <c r="RZU5" s="148"/>
      <c r="RZV5" s="148"/>
      <c r="RZW5" s="148"/>
      <c r="RZX5" s="148"/>
      <c r="RZY5" s="148"/>
      <c r="RZZ5" s="148"/>
      <c r="SAA5" s="148"/>
      <c r="SAB5" s="148"/>
      <c r="SAC5" s="148"/>
      <c r="SAD5" s="148"/>
      <c r="SAE5" s="148"/>
      <c r="SAF5" s="148"/>
      <c r="SAG5" s="148"/>
      <c r="SAH5" s="148"/>
      <c r="SAI5" s="148"/>
      <c r="SAJ5" s="148"/>
      <c r="SAK5" s="148"/>
      <c r="SAL5" s="148"/>
      <c r="SAM5" s="148"/>
      <c r="SAN5" s="148"/>
      <c r="SAO5" s="148"/>
      <c r="SAP5" s="148"/>
      <c r="SAQ5" s="148"/>
      <c r="SAR5" s="148"/>
      <c r="SAS5" s="148"/>
      <c r="SAT5" s="148"/>
      <c r="SAU5" s="148"/>
      <c r="SAV5" s="148"/>
      <c r="SAW5" s="148"/>
      <c r="SAX5" s="148"/>
      <c r="SAY5" s="148"/>
      <c r="SAZ5" s="148"/>
      <c r="SBA5" s="148"/>
      <c r="SBB5" s="148"/>
      <c r="SBC5" s="148"/>
      <c r="SBD5" s="148"/>
      <c r="SBE5" s="148"/>
      <c r="SBF5" s="148"/>
      <c r="SBG5" s="148"/>
      <c r="SBH5" s="148"/>
      <c r="SBI5" s="148"/>
      <c r="SBJ5" s="148"/>
      <c r="SBK5" s="148"/>
      <c r="SBL5" s="148"/>
      <c r="SBM5" s="148"/>
      <c r="SBN5" s="148"/>
      <c r="SBO5" s="148"/>
      <c r="SBP5" s="148"/>
      <c r="SBQ5" s="148"/>
      <c r="SBR5" s="148"/>
      <c r="SBS5" s="148"/>
      <c r="SBT5" s="148"/>
      <c r="SBU5" s="148"/>
      <c r="SBV5" s="148"/>
      <c r="SBW5" s="148"/>
      <c r="SBX5" s="148"/>
      <c r="SBY5" s="148"/>
      <c r="SBZ5" s="148"/>
      <c r="SCA5" s="148"/>
      <c r="SCB5" s="148"/>
      <c r="SCC5" s="148"/>
      <c r="SCD5" s="148"/>
      <c r="SCE5" s="148"/>
      <c r="SCF5" s="148"/>
      <c r="SCG5" s="148"/>
      <c r="SCH5" s="148"/>
      <c r="SCI5" s="148"/>
      <c r="SCJ5" s="148"/>
      <c r="SCK5" s="148"/>
      <c r="SCL5" s="148"/>
      <c r="SCM5" s="148"/>
      <c r="SCN5" s="148"/>
      <c r="SCO5" s="148"/>
      <c r="SCP5" s="148"/>
      <c r="SCQ5" s="148"/>
      <c r="SCR5" s="148"/>
      <c r="SCS5" s="148"/>
      <c r="SCT5" s="148"/>
      <c r="SCU5" s="148"/>
      <c r="SCV5" s="148"/>
      <c r="SCW5" s="148"/>
      <c r="SCX5" s="148"/>
      <c r="SCY5" s="148"/>
      <c r="SCZ5" s="148"/>
      <c r="SDA5" s="148"/>
      <c r="SDB5" s="148"/>
      <c r="SDC5" s="148"/>
      <c r="SDD5" s="148"/>
      <c r="SDE5" s="148"/>
      <c r="SDF5" s="148"/>
      <c r="SDG5" s="148"/>
      <c r="SDH5" s="148"/>
      <c r="SDI5" s="148"/>
      <c r="SDJ5" s="148"/>
      <c r="SDK5" s="148"/>
      <c r="SDL5" s="148"/>
      <c r="SDM5" s="148"/>
      <c r="SDN5" s="148"/>
      <c r="SDO5" s="148"/>
      <c r="SDP5" s="148"/>
      <c r="SDQ5" s="148"/>
      <c r="SDR5" s="148"/>
      <c r="SDS5" s="148"/>
      <c r="SDT5" s="148"/>
      <c r="SDU5" s="148"/>
      <c r="SDV5" s="148"/>
      <c r="SDW5" s="148"/>
      <c r="SDX5" s="148"/>
      <c r="SDY5" s="148"/>
      <c r="SDZ5" s="148"/>
      <c r="SEA5" s="148"/>
      <c r="SEB5" s="148"/>
      <c r="SEC5" s="148"/>
      <c r="SED5" s="148"/>
      <c r="SEE5" s="148"/>
      <c r="SEF5" s="148"/>
      <c r="SEG5" s="148"/>
      <c r="SEH5" s="148"/>
      <c r="SEI5" s="148"/>
      <c r="SEJ5" s="148"/>
      <c r="SEK5" s="148"/>
      <c r="SEL5" s="148"/>
      <c r="SEM5" s="148"/>
      <c r="SEN5" s="148"/>
      <c r="SEO5" s="148"/>
      <c r="SEP5" s="148"/>
      <c r="SEQ5" s="148"/>
      <c r="SER5" s="148"/>
      <c r="SES5" s="148"/>
      <c r="SET5" s="148"/>
      <c r="SEU5" s="148"/>
      <c r="SEV5" s="148"/>
      <c r="SEW5" s="148"/>
      <c r="SEX5" s="148"/>
      <c r="SEY5" s="148"/>
      <c r="SEZ5" s="148"/>
      <c r="SFA5" s="148"/>
      <c r="SFB5" s="148"/>
      <c r="SFC5" s="148"/>
      <c r="SFD5" s="148"/>
      <c r="SFE5" s="148"/>
      <c r="SFF5" s="148"/>
      <c r="SFG5" s="148"/>
      <c r="SFH5" s="148"/>
      <c r="SFI5" s="148"/>
      <c r="SFJ5" s="148"/>
      <c r="SFK5" s="148"/>
      <c r="SFL5" s="148"/>
      <c r="SFM5" s="148"/>
      <c r="SFN5" s="148"/>
      <c r="SFO5" s="148"/>
      <c r="SFP5" s="148"/>
      <c r="SFQ5" s="148"/>
      <c r="SFR5" s="148"/>
      <c r="SFS5" s="148"/>
      <c r="SFT5" s="148"/>
      <c r="SFU5" s="148"/>
      <c r="SFV5" s="148"/>
      <c r="SFW5" s="148"/>
      <c r="SFX5" s="148"/>
      <c r="SFY5" s="148"/>
      <c r="SFZ5" s="148"/>
      <c r="SGA5" s="148"/>
      <c r="SGB5" s="148"/>
      <c r="SGC5" s="148"/>
      <c r="SGD5" s="148"/>
      <c r="SGE5" s="148"/>
      <c r="SGF5" s="148"/>
      <c r="SGG5" s="148"/>
      <c r="SGH5" s="148"/>
      <c r="SGI5" s="148"/>
      <c r="SGJ5" s="148"/>
      <c r="SGK5" s="148"/>
      <c r="SGL5" s="148"/>
      <c r="SGM5" s="148"/>
      <c r="SGN5" s="148"/>
      <c r="SGO5" s="148"/>
      <c r="SGP5" s="148"/>
      <c r="SGQ5" s="148"/>
      <c r="SGR5" s="148"/>
      <c r="SGS5" s="148"/>
      <c r="SGT5" s="148"/>
      <c r="SGU5" s="148"/>
      <c r="SGV5" s="148"/>
      <c r="SGW5" s="148"/>
      <c r="SGX5" s="148"/>
      <c r="SGY5" s="148"/>
      <c r="SGZ5" s="148"/>
      <c r="SHA5" s="148"/>
      <c r="SHB5" s="148"/>
      <c r="SHC5" s="148"/>
      <c r="SHD5" s="148"/>
      <c r="SHE5" s="148"/>
      <c r="SHF5" s="148"/>
      <c r="SHG5" s="148"/>
      <c r="SHH5" s="148"/>
      <c r="SHI5" s="148"/>
      <c r="SHJ5" s="148"/>
      <c r="SHK5" s="148"/>
      <c r="SHL5" s="148"/>
      <c r="SHM5" s="148"/>
      <c r="SHN5" s="148"/>
      <c r="SHO5" s="148"/>
      <c r="SHP5" s="148"/>
      <c r="SHQ5" s="148"/>
      <c r="SHR5" s="148"/>
      <c r="SHS5" s="148"/>
      <c r="SHT5" s="148"/>
      <c r="SHU5" s="148"/>
      <c r="SHV5" s="148"/>
      <c r="SHW5" s="148"/>
      <c r="SHX5" s="148"/>
      <c r="SHY5" s="148"/>
      <c r="SHZ5" s="148"/>
      <c r="SIA5" s="148"/>
      <c r="SIB5" s="148"/>
      <c r="SIC5" s="148"/>
      <c r="SID5" s="148"/>
      <c r="SIE5" s="148"/>
      <c r="SIF5" s="148"/>
      <c r="SIG5" s="148"/>
      <c r="SIH5" s="148"/>
      <c r="SII5" s="148"/>
      <c r="SIJ5" s="148"/>
      <c r="SIK5" s="148"/>
      <c r="SIL5" s="148"/>
      <c r="SIM5" s="148"/>
      <c r="SIN5" s="148"/>
      <c r="SIO5" s="148"/>
      <c r="SIP5" s="148"/>
      <c r="SIQ5" s="148"/>
      <c r="SIR5" s="148"/>
      <c r="SIS5" s="148"/>
      <c r="SIT5" s="148"/>
      <c r="SIU5" s="148"/>
      <c r="SIV5" s="148"/>
      <c r="SIW5" s="148"/>
      <c r="SIX5" s="148"/>
      <c r="SIY5" s="148"/>
      <c r="SIZ5" s="148"/>
      <c r="SJA5" s="148"/>
      <c r="SJB5" s="148"/>
      <c r="SJC5" s="148"/>
      <c r="SJD5" s="148"/>
      <c r="SJE5" s="148"/>
      <c r="SJF5" s="148"/>
      <c r="SJG5" s="148"/>
      <c r="SJH5" s="148"/>
      <c r="SJI5" s="148"/>
      <c r="SJJ5" s="148"/>
      <c r="SJK5" s="148"/>
      <c r="SJL5" s="148"/>
      <c r="SJM5" s="148"/>
      <c r="SJN5" s="148"/>
      <c r="SJO5" s="148"/>
      <c r="SJP5" s="148"/>
      <c r="SJQ5" s="148"/>
      <c r="SJR5" s="148"/>
      <c r="SJS5" s="148"/>
      <c r="SJT5" s="148"/>
      <c r="SJU5" s="148"/>
      <c r="SJV5" s="148"/>
      <c r="SJW5" s="148"/>
      <c r="SJX5" s="148"/>
      <c r="SJY5" s="148"/>
      <c r="SJZ5" s="148"/>
      <c r="SKA5" s="148"/>
      <c r="SKB5" s="148"/>
      <c r="SKC5" s="148"/>
      <c r="SKD5" s="148"/>
      <c r="SKE5" s="148"/>
      <c r="SKF5" s="148"/>
      <c r="SKG5" s="148"/>
      <c r="SKH5" s="148"/>
      <c r="SKI5" s="148"/>
      <c r="SKJ5" s="148"/>
      <c r="SKK5" s="148"/>
      <c r="SKL5" s="148"/>
      <c r="SKM5" s="148"/>
      <c r="SKN5" s="148"/>
      <c r="SKO5" s="148"/>
      <c r="SKP5" s="148"/>
      <c r="SKQ5" s="148"/>
      <c r="SKR5" s="148"/>
      <c r="SKS5" s="148"/>
      <c r="SKT5" s="148"/>
      <c r="SKU5" s="148"/>
      <c r="SKV5" s="148"/>
      <c r="SKW5" s="148"/>
      <c r="SKX5" s="148"/>
      <c r="SKY5" s="148"/>
      <c r="SKZ5" s="148"/>
      <c r="SLA5" s="148"/>
      <c r="SLB5" s="148"/>
      <c r="SLC5" s="148"/>
      <c r="SLD5" s="148"/>
      <c r="SLE5" s="148"/>
      <c r="SLF5" s="148"/>
      <c r="SLG5" s="148"/>
      <c r="SLH5" s="148"/>
      <c r="SLI5" s="148"/>
      <c r="SLJ5" s="148"/>
      <c r="SLK5" s="148"/>
      <c r="SLL5" s="148"/>
      <c r="SLM5" s="148"/>
      <c r="SLN5" s="148"/>
      <c r="SLO5" s="148"/>
      <c r="SLP5" s="148"/>
      <c r="SLQ5" s="148"/>
      <c r="SLR5" s="148"/>
      <c r="SLS5" s="148"/>
      <c r="SLT5" s="148"/>
      <c r="SLU5" s="148"/>
      <c r="SLV5" s="148"/>
      <c r="SLW5" s="148"/>
      <c r="SLX5" s="148"/>
      <c r="SLY5" s="148"/>
      <c r="SLZ5" s="148"/>
      <c r="SMA5" s="148"/>
      <c r="SMB5" s="148"/>
      <c r="SMC5" s="148"/>
      <c r="SMD5" s="148"/>
      <c r="SME5" s="148"/>
      <c r="SMF5" s="148"/>
      <c r="SMG5" s="148"/>
      <c r="SMH5" s="148"/>
      <c r="SMI5" s="148"/>
      <c r="SMJ5" s="148"/>
      <c r="SMK5" s="148"/>
      <c r="SML5" s="148"/>
      <c r="SMM5" s="148"/>
      <c r="SMN5" s="148"/>
      <c r="SMO5" s="148"/>
      <c r="SMP5" s="148"/>
      <c r="SMQ5" s="148"/>
      <c r="SMR5" s="148"/>
      <c r="SMS5" s="148"/>
      <c r="SMT5" s="148"/>
      <c r="SMU5" s="148"/>
      <c r="SMV5" s="148"/>
      <c r="SMW5" s="148"/>
      <c r="SMX5" s="148"/>
      <c r="SMY5" s="148"/>
      <c r="SMZ5" s="148"/>
      <c r="SNA5" s="148"/>
      <c r="SNB5" s="148"/>
      <c r="SNC5" s="148"/>
      <c r="SND5" s="148"/>
      <c r="SNE5" s="148"/>
      <c r="SNF5" s="148"/>
      <c r="SNG5" s="148"/>
      <c r="SNH5" s="148"/>
      <c r="SNI5" s="148"/>
      <c r="SNJ5" s="148"/>
      <c r="SNK5" s="148"/>
      <c r="SNL5" s="148"/>
      <c r="SNM5" s="148"/>
      <c r="SNN5" s="148"/>
      <c r="SNO5" s="148"/>
      <c r="SNP5" s="148"/>
      <c r="SNQ5" s="148"/>
      <c r="SNR5" s="148"/>
      <c r="SNS5" s="148"/>
      <c r="SNT5" s="148"/>
      <c r="SNU5" s="148"/>
      <c r="SNV5" s="148"/>
      <c r="SNW5" s="148"/>
      <c r="SNX5" s="148"/>
      <c r="SNY5" s="148"/>
      <c r="SNZ5" s="148"/>
      <c r="SOA5" s="148"/>
      <c r="SOB5" s="148"/>
      <c r="SOC5" s="148"/>
      <c r="SOD5" s="148"/>
      <c r="SOE5" s="148"/>
      <c r="SOF5" s="148"/>
      <c r="SOG5" s="148"/>
      <c r="SOH5" s="148"/>
      <c r="SOI5" s="148"/>
      <c r="SOJ5" s="148"/>
      <c r="SOK5" s="148"/>
      <c r="SOL5" s="148"/>
      <c r="SOM5" s="148"/>
      <c r="SON5" s="148"/>
      <c r="SOO5" s="148"/>
      <c r="SOP5" s="148"/>
      <c r="SOQ5" s="148"/>
      <c r="SOR5" s="148"/>
      <c r="SOS5" s="148"/>
      <c r="SOT5" s="148"/>
      <c r="SOU5" s="148"/>
      <c r="SOV5" s="148"/>
      <c r="SOW5" s="148"/>
      <c r="SOX5" s="148"/>
      <c r="SOY5" s="148"/>
      <c r="SOZ5" s="148"/>
      <c r="SPA5" s="148"/>
      <c r="SPB5" s="148"/>
      <c r="SPC5" s="148"/>
      <c r="SPD5" s="148"/>
      <c r="SPE5" s="148"/>
      <c r="SPF5" s="148"/>
      <c r="SPG5" s="148"/>
      <c r="SPH5" s="148"/>
      <c r="SPI5" s="148"/>
      <c r="SPJ5" s="148"/>
      <c r="SPK5" s="148"/>
      <c r="SPL5" s="148"/>
      <c r="SPM5" s="148"/>
      <c r="SPN5" s="148"/>
      <c r="SPO5" s="148"/>
      <c r="SPP5" s="148"/>
      <c r="SPQ5" s="148"/>
      <c r="SPR5" s="148"/>
      <c r="SPS5" s="148"/>
      <c r="SPT5" s="148"/>
      <c r="SPU5" s="148"/>
      <c r="SPV5" s="148"/>
      <c r="SPW5" s="148"/>
      <c r="SPX5" s="148"/>
      <c r="SPY5" s="148"/>
      <c r="SPZ5" s="148"/>
      <c r="SQA5" s="148"/>
      <c r="SQB5" s="148"/>
      <c r="SQC5" s="148"/>
      <c r="SQD5" s="148"/>
      <c r="SQE5" s="148"/>
      <c r="SQF5" s="148"/>
      <c r="SQG5" s="148"/>
      <c r="SQH5" s="148"/>
      <c r="SQI5" s="148"/>
      <c r="SQJ5" s="148"/>
      <c r="SQK5" s="148"/>
      <c r="SQL5" s="148"/>
      <c r="SQM5" s="148"/>
      <c r="SQN5" s="148"/>
      <c r="SQO5" s="148"/>
      <c r="SQP5" s="148"/>
      <c r="SQQ5" s="148"/>
      <c r="SQR5" s="148"/>
      <c r="SQS5" s="148"/>
      <c r="SQT5" s="148"/>
      <c r="SQU5" s="148"/>
      <c r="SQV5" s="148"/>
      <c r="SQW5" s="148"/>
      <c r="SQX5" s="148"/>
      <c r="SQY5" s="148"/>
      <c r="SQZ5" s="148"/>
      <c r="SRA5" s="148"/>
      <c r="SRB5" s="148"/>
      <c r="SRC5" s="148"/>
      <c r="SRD5" s="148"/>
      <c r="SRE5" s="148"/>
      <c r="SRF5" s="148"/>
      <c r="SRG5" s="148"/>
      <c r="SRH5" s="148"/>
      <c r="SRI5" s="148"/>
      <c r="SRJ5" s="148"/>
      <c r="SRK5" s="148"/>
      <c r="SRL5" s="148"/>
      <c r="SRM5" s="148"/>
      <c r="SRN5" s="148"/>
      <c r="SRO5" s="148"/>
      <c r="SRP5" s="148"/>
      <c r="SRQ5" s="148"/>
      <c r="SRR5" s="148"/>
      <c r="SRS5" s="148"/>
      <c r="SRT5" s="148"/>
      <c r="SRU5" s="148"/>
      <c r="SRV5" s="148"/>
      <c r="SRW5" s="148"/>
      <c r="SRX5" s="148"/>
      <c r="SRY5" s="148"/>
      <c r="SRZ5" s="148"/>
      <c r="SSA5" s="148"/>
      <c r="SSB5" s="148"/>
      <c r="SSC5" s="148"/>
      <c r="SSD5" s="148"/>
      <c r="SSE5" s="148"/>
      <c r="SSF5" s="148"/>
      <c r="SSG5" s="148"/>
      <c r="SSH5" s="148"/>
      <c r="SSI5" s="148"/>
      <c r="SSJ5" s="148"/>
      <c r="SSK5" s="148"/>
      <c r="SSL5" s="148"/>
      <c r="SSM5" s="148"/>
      <c r="SSN5" s="148"/>
      <c r="SSO5" s="148"/>
      <c r="SSP5" s="148"/>
      <c r="SSQ5" s="148"/>
      <c r="SSR5" s="148"/>
      <c r="SSS5" s="148"/>
      <c r="SST5" s="148"/>
      <c r="SSU5" s="148"/>
      <c r="SSV5" s="148"/>
      <c r="SSW5" s="148"/>
      <c r="SSX5" s="148"/>
      <c r="SSY5" s="148"/>
      <c r="SSZ5" s="148"/>
      <c r="STA5" s="148"/>
      <c r="STB5" s="148"/>
      <c r="STC5" s="148"/>
      <c r="STD5" s="148"/>
      <c r="STE5" s="148"/>
      <c r="STF5" s="148"/>
      <c r="STG5" s="148"/>
      <c r="STH5" s="148"/>
      <c r="STI5" s="148"/>
      <c r="STJ5" s="148"/>
      <c r="STK5" s="148"/>
      <c r="STL5" s="148"/>
      <c r="STM5" s="148"/>
      <c r="STN5" s="148"/>
      <c r="STO5" s="148"/>
      <c r="STP5" s="148"/>
      <c r="STQ5" s="148"/>
      <c r="STR5" s="148"/>
      <c r="STS5" s="148"/>
      <c r="STT5" s="148"/>
      <c r="STU5" s="148"/>
      <c r="STV5" s="148"/>
      <c r="STW5" s="148"/>
      <c r="STX5" s="148"/>
      <c r="STY5" s="148"/>
      <c r="STZ5" s="148"/>
      <c r="SUA5" s="148"/>
      <c r="SUB5" s="148"/>
      <c r="SUC5" s="148"/>
      <c r="SUD5" s="148"/>
      <c r="SUE5" s="148"/>
      <c r="SUF5" s="148"/>
      <c r="SUG5" s="148"/>
      <c r="SUH5" s="148"/>
      <c r="SUI5" s="148"/>
      <c r="SUJ5" s="148"/>
      <c r="SUK5" s="148"/>
      <c r="SUL5" s="148"/>
      <c r="SUM5" s="148"/>
      <c r="SUN5" s="148"/>
      <c r="SUO5" s="148"/>
      <c r="SUP5" s="148"/>
      <c r="SUQ5" s="148"/>
      <c r="SUR5" s="148"/>
      <c r="SUS5" s="148"/>
      <c r="SUT5" s="148"/>
      <c r="SUU5" s="148"/>
      <c r="SUV5" s="148"/>
      <c r="SUW5" s="148"/>
      <c r="SUX5" s="148"/>
      <c r="SUY5" s="148"/>
      <c r="SUZ5" s="148"/>
      <c r="SVA5" s="148"/>
      <c r="SVB5" s="148"/>
      <c r="SVC5" s="148"/>
      <c r="SVD5" s="148"/>
      <c r="SVE5" s="148"/>
      <c r="SVF5" s="148"/>
      <c r="SVG5" s="148"/>
      <c r="SVH5" s="148"/>
      <c r="SVI5" s="148"/>
      <c r="SVJ5" s="148"/>
      <c r="SVK5" s="148"/>
      <c r="SVL5" s="148"/>
      <c r="SVM5" s="148"/>
      <c r="SVN5" s="148"/>
      <c r="SVO5" s="148"/>
      <c r="SVP5" s="148"/>
      <c r="SVQ5" s="148"/>
      <c r="SVR5" s="148"/>
      <c r="SVS5" s="148"/>
      <c r="SVT5" s="148"/>
      <c r="SVU5" s="148"/>
      <c r="SVV5" s="148"/>
      <c r="SVW5" s="148"/>
      <c r="SVX5" s="148"/>
      <c r="SVY5" s="148"/>
      <c r="SVZ5" s="148"/>
      <c r="SWA5" s="148"/>
      <c r="SWB5" s="148"/>
      <c r="SWC5" s="148"/>
      <c r="SWD5" s="148"/>
      <c r="SWE5" s="148"/>
      <c r="SWF5" s="148"/>
      <c r="SWG5" s="148"/>
      <c r="SWH5" s="148"/>
      <c r="SWI5" s="148"/>
      <c r="SWJ5" s="148"/>
      <c r="SWK5" s="148"/>
      <c r="SWL5" s="148"/>
      <c r="SWM5" s="148"/>
      <c r="SWN5" s="148"/>
      <c r="SWO5" s="148"/>
      <c r="SWP5" s="148"/>
      <c r="SWQ5" s="148"/>
      <c r="SWR5" s="148"/>
      <c r="SWS5" s="148"/>
      <c r="SWT5" s="148"/>
      <c r="SWU5" s="148"/>
      <c r="SWV5" s="148"/>
      <c r="SWW5" s="148"/>
      <c r="SWX5" s="148"/>
      <c r="SWY5" s="148"/>
      <c r="SWZ5" s="148"/>
      <c r="SXA5" s="148"/>
      <c r="SXB5" s="148"/>
      <c r="SXC5" s="148"/>
      <c r="SXD5" s="148"/>
      <c r="SXE5" s="148"/>
      <c r="SXF5" s="148"/>
      <c r="SXG5" s="148"/>
      <c r="SXH5" s="148"/>
      <c r="SXI5" s="148"/>
      <c r="SXJ5" s="148"/>
      <c r="SXK5" s="148"/>
      <c r="SXL5" s="148"/>
      <c r="SXM5" s="148"/>
      <c r="SXN5" s="148"/>
      <c r="SXO5" s="148"/>
      <c r="SXP5" s="148"/>
      <c r="SXQ5" s="148"/>
      <c r="SXR5" s="148"/>
      <c r="SXS5" s="148"/>
      <c r="SXT5" s="148"/>
      <c r="SXU5" s="148"/>
      <c r="SXV5" s="148"/>
      <c r="SXW5" s="148"/>
      <c r="SXX5" s="148"/>
      <c r="SXY5" s="148"/>
      <c r="SXZ5" s="148"/>
      <c r="SYA5" s="148"/>
      <c r="SYB5" s="148"/>
      <c r="SYC5" s="148"/>
      <c r="SYD5" s="148"/>
      <c r="SYE5" s="148"/>
      <c r="SYF5" s="148"/>
      <c r="SYG5" s="148"/>
      <c r="SYH5" s="148"/>
      <c r="SYI5" s="148"/>
      <c r="SYJ5" s="148"/>
      <c r="SYK5" s="148"/>
      <c r="SYL5" s="148"/>
      <c r="SYM5" s="148"/>
      <c r="SYN5" s="148"/>
      <c r="SYO5" s="148"/>
      <c r="SYP5" s="148"/>
      <c r="SYQ5" s="148"/>
      <c r="SYR5" s="148"/>
      <c r="SYS5" s="148"/>
      <c r="SYT5" s="148"/>
      <c r="SYU5" s="148"/>
      <c r="SYV5" s="148"/>
      <c r="SYW5" s="148"/>
      <c r="SYX5" s="148"/>
      <c r="SYY5" s="148"/>
      <c r="SYZ5" s="148"/>
      <c r="SZA5" s="148"/>
      <c r="SZB5" s="148"/>
      <c r="SZC5" s="148"/>
      <c r="SZD5" s="148"/>
      <c r="SZE5" s="148"/>
      <c r="SZF5" s="148"/>
      <c r="SZG5" s="148"/>
      <c r="SZH5" s="148"/>
      <c r="SZI5" s="148"/>
      <c r="SZJ5" s="148"/>
      <c r="SZK5" s="148"/>
      <c r="SZL5" s="148"/>
      <c r="SZM5" s="148"/>
      <c r="SZN5" s="148"/>
      <c r="SZO5" s="148"/>
      <c r="SZP5" s="148"/>
      <c r="SZQ5" s="148"/>
      <c r="SZR5" s="148"/>
      <c r="SZS5" s="148"/>
      <c r="SZT5" s="148"/>
      <c r="SZU5" s="148"/>
      <c r="SZV5" s="148"/>
      <c r="SZW5" s="148"/>
      <c r="SZX5" s="148"/>
      <c r="SZY5" s="148"/>
      <c r="SZZ5" s="148"/>
      <c r="TAA5" s="148"/>
      <c r="TAB5" s="148"/>
      <c r="TAC5" s="148"/>
      <c r="TAD5" s="148"/>
      <c r="TAE5" s="148"/>
      <c r="TAF5" s="148"/>
      <c r="TAG5" s="148"/>
      <c r="TAH5" s="148"/>
      <c r="TAI5" s="148"/>
      <c r="TAJ5" s="148"/>
      <c r="TAK5" s="148"/>
      <c r="TAL5" s="148"/>
      <c r="TAM5" s="148"/>
      <c r="TAN5" s="148"/>
      <c r="TAO5" s="148"/>
      <c r="TAP5" s="148"/>
      <c r="TAQ5" s="148"/>
      <c r="TAR5" s="148"/>
      <c r="TAS5" s="148"/>
      <c r="TAT5" s="148"/>
      <c r="TAU5" s="148"/>
      <c r="TAV5" s="148"/>
      <c r="TAW5" s="148"/>
      <c r="TAX5" s="148"/>
      <c r="TAY5" s="148"/>
      <c r="TAZ5" s="148"/>
      <c r="TBA5" s="148"/>
      <c r="TBB5" s="148"/>
      <c r="TBC5" s="148"/>
      <c r="TBD5" s="148"/>
      <c r="TBE5" s="148"/>
      <c r="TBF5" s="148"/>
      <c r="TBG5" s="148"/>
      <c r="TBH5" s="148"/>
      <c r="TBI5" s="148"/>
      <c r="TBJ5" s="148"/>
      <c r="TBK5" s="148"/>
      <c r="TBL5" s="148"/>
      <c r="TBM5" s="148"/>
      <c r="TBN5" s="148"/>
      <c r="TBO5" s="148"/>
      <c r="TBP5" s="148"/>
      <c r="TBQ5" s="148"/>
      <c r="TBR5" s="148"/>
      <c r="TBS5" s="148"/>
      <c r="TBT5" s="148"/>
      <c r="TBU5" s="148"/>
      <c r="TBV5" s="148"/>
      <c r="TBW5" s="148"/>
      <c r="TBX5" s="148"/>
      <c r="TBY5" s="148"/>
      <c r="TBZ5" s="148"/>
      <c r="TCA5" s="148"/>
      <c r="TCB5" s="148"/>
      <c r="TCC5" s="148"/>
      <c r="TCD5" s="148"/>
      <c r="TCE5" s="148"/>
      <c r="TCF5" s="148"/>
      <c r="TCG5" s="148"/>
      <c r="TCH5" s="148"/>
      <c r="TCI5" s="148"/>
      <c r="TCJ5" s="148"/>
      <c r="TCK5" s="148"/>
      <c r="TCL5" s="148"/>
      <c r="TCM5" s="148"/>
      <c r="TCN5" s="148"/>
      <c r="TCO5" s="148"/>
      <c r="TCP5" s="148"/>
      <c r="TCQ5" s="148"/>
      <c r="TCR5" s="148"/>
      <c r="TCS5" s="148"/>
      <c r="TCT5" s="148"/>
      <c r="TCU5" s="148"/>
      <c r="TCV5" s="148"/>
      <c r="TCW5" s="148"/>
      <c r="TCX5" s="148"/>
      <c r="TCY5" s="148"/>
      <c r="TCZ5" s="148"/>
      <c r="TDA5" s="148"/>
      <c r="TDB5" s="148"/>
      <c r="TDC5" s="148"/>
      <c r="TDD5" s="148"/>
      <c r="TDE5" s="148"/>
      <c r="TDF5" s="148"/>
      <c r="TDG5" s="148"/>
      <c r="TDH5" s="148"/>
      <c r="TDI5" s="148"/>
      <c r="TDJ5" s="148"/>
      <c r="TDK5" s="148"/>
      <c r="TDL5" s="148"/>
      <c r="TDM5" s="148"/>
      <c r="TDN5" s="148"/>
      <c r="TDO5" s="148"/>
      <c r="TDP5" s="148"/>
      <c r="TDQ5" s="148"/>
      <c r="TDR5" s="148"/>
      <c r="TDS5" s="148"/>
      <c r="TDT5" s="148"/>
      <c r="TDU5" s="148"/>
      <c r="TDV5" s="148"/>
      <c r="TDW5" s="148"/>
      <c r="TDX5" s="148"/>
      <c r="TDY5" s="148"/>
      <c r="TDZ5" s="148"/>
      <c r="TEA5" s="148"/>
      <c r="TEB5" s="148"/>
      <c r="TEC5" s="148"/>
      <c r="TED5" s="148"/>
      <c r="TEE5" s="148"/>
      <c r="TEF5" s="148"/>
      <c r="TEG5" s="148"/>
      <c r="TEH5" s="148"/>
      <c r="TEI5" s="148"/>
      <c r="TEJ5" s="148"/>
      <c r="TEK5" s="148"/>
      <c r="TEL5" s="148"/>
      <c r="TEM5" s="148"/>
      <c r="TEN5" s="148"/>
      <c r="TEO5" s="148"/>
      <c r="TEP5" s="148"/>
      <c r="TEQ5" s="148"/>
      <c r="TER5" s="148"/>
      <c r="TES5" s="148"/>
      <c r="TET5" s="148"/>
      <c r="TEU5" s="148"/>
      <c r="TEV5" s="148"/>
      <c r="TEW5" s="148"/>
      <c r="TEX5" s="148"/>
      <c r="TEY5" s="148"/>
      <c r="TEZ5" s="148"/>
      <c r="TFA5" s="148"/>
      <c r="TFB5" s="148"/>
      <c r="TFC5" s="148"/>
      <c r="TFD5" s="148"/>
      <c r="TFE5" s="148"/>
      <c r="TFF5" s="148"/>
      <c r="TFG5" s="148"/>
      <c r="TFH5" s="148"/>
      <c r="TFI5" s="148"/>
      <c r="TFJ5" s="148"/>
      <c r="TFK5" s="148"/>
      <c r="TFL5" s="148"/>
      <c r="TFM5" s="148"/>
      <c r="TFN5" s="148"/>
      <c r="TFO5" s="148"/>
      <c r="TFP5" s="148"/>
      <c r="TFQ5" s="148"/>
      <c r="TFR5" s="148"/>
      <c r="TFS5" s="148"/>
      <c r="TFT5" s="148"/>
      <c r="TFU5" s="148"/>
      <c r="TFV5" s="148"/>
      <c r="TFW5" s="148"/>
      <c r="TFX5" s="148"/>
      <c r="TFY5" s="148"/>
      <c r="TFZ5" s="148"/>
      <c r="TGA5" s="148"/>
      <c r="TGB5" s="148"/>
      <c r="TGC5" s="148"/>
      <c r="TGD5" s="148"/>
      <c r="TGE5" s="148"/>
      <c r="TGF5" s="148"/>
      <c r="TGG5" s="148"/>
      <c r="TGH5" s="148"/>
      <c r="TGI5" s="148"/>
      <c r="TGJ5" s="148"/>
      <c r="TGK5" s="148"/>
      <c r="TGL5" s="148"/>
      <c r="TGM5" s="148"/>
      <c r="TGN5" s="148"/>
      <c r="TGO5" s="148"/>
      <c r="TGP5" s="148"/>
      <c r="TGQ5" s="148"/>
      <c r="TGR5" s="148"/>
      <c r="TGS5" s="148"/>
      <c r="TGT5" s="148"/>
      <c r="TGU5" s="148"/>
      <c r="TGV5" s="148"/>
      <c r="TGW5" s="148"/>
      <c r="TGX5" s="148"/>
      <c r="TGY5" s="148"/>
      <c r="TGZ5" s="148"/>
      <c r="THA5" s="148"/>
      <c r="THB5" s="148"/>
      <c r="THC5" s="148"/>
      <c r="THD5" s="148"/>
      <c r="THE5" s="148"/>
      <c r="THF5" s="148"/>
      <c r="THG5" s="148"/>
      <c r="THH5" s="148"/>
      <c r="THI5" s="148"/>
      <c r="THJ5" s="148"/>
      <c r="THK5" s="148"/>
      <c r="THL5" s="148"/>
      <c r="THM5" s="148"/>
      <c r="THN5" s="148"/>
      <c r="THO5" s="148"/>
      <c r="THP5" s="148"/>
      <c r="THQ5" s="148"/>
      <c r="THR5" s="148"/>
      <c r="THS5" s="148"/>
      <c r="THT5" s="148"/>
      <c r="THU5" s="148"/>
      <c r="THV5" s="148"/>
      <c r="THW5" s="148"/>
      <c r="THX5" s="148"/>
      <c r="THY5" s="148"/>
      <c r="THZ5" s="148"/>
      <c r="TIA5" s="148"/>
      <c r="TIB5" s="148"/>
      <c r="TIC5" s="148"/>
      <c r="TID5" s="148"/>
      <c r="TIE5" s="148"/>
      <c r="TIF5" s="148"/>
      <c r="TIG5" s="148"/>
      <c r="TIH5" s="148"/>
      <c r="TII5" s="148"/>
      <c r="TIJ5" s="148"/>
      <c r="TIK5" s="148"/>
      <c r="TIL5" s="148"/>
      <c r="TIM5" s="148"/>
      <c r="TIN5" s="148"/>
      <c r="TIO5" s="148"/>
      <c r="TIP5" s="148"/>
      <c r="TIQ5" s="148"/>
      <c r="TIR5" s="148"/>
      <c r="TIS5" s="148"/>
      <c r="TIT5" s="148"/>
      <c r="TIU5" s="148"/>
      <c r="TIV5" s="148"/>
      <c r="TIW5" s="148"/>
      <c r="TIX5" s="148"/>
      <c r="TIY5" s="148"/>
      <c r="TIZ5" s="148"/>
      <c r="TJA5" s="148"/>
      <c r="TJB5" s="148"/>
      <c r="TJC5" s="148"/>
      <c r="TJD5" s="148"/>
      <c r="TJE5" s="148"/>
      <c r="TJF5" s="148"/>
      <c r="TJG5" s="148"/>
      <c r="TJH5" s="148"/>
      <c r="TJI5" s="148"/>
      <c r="TJJ5" s="148"/>
      <c r="TJK5" s="148"/>
      <c r="TJL5" s="148"/>
      <c r="TJM5" s="148"/>
      <c r="TJN5" s="148"/>
      <c r="TJO5" s="148"/>
      <c r="TJP5" s="148"/>
      <c r="TJQ5" s="148"/>
      <c r="TJR5" s="148"/>
      <c r="TJS5" s="148"/>
      <c r="TJT5" s="148"/>
      <c r="TJU5" s="148"/>
      <c r="TJV5" s="148"/>
      <c r="TJW5" s="148"/>
      <c r="TJX5" s="148"/>
      <c r="TJY5" s="148"/>
      <c r="TJZ5" s="148"/>
      <c r="TKA5" s="148"/>
      <c r="TKB5" s="148"/>
      <c r="TKC5" s="148"/>
      <c r="TKD5" s="148"/>
      <c r="TKE5" s="148"/>
      <c r="TKF5" s="148"/>
      <c r="TKG5" s="148"/>
      <c r="TKH5" s="148"/>
      <c r="TKI5" s="148"/>
      <c r="TKJ5" s="148"/>
      <c r="TKK5" s="148"/>
      <c r="TKL5" s="148"/>
      <c r="TKM5" s="148"/>
      <c r="TKN5" s="148"/>
      <c r="TKO5" s="148"/>
      <c r="TKP5" s="148"/>
      <c r="TKQ5" s="148"/>
      <c r="TKR5" s="148"/>
      <c r="TKS5" s="148"/>
      <c r="TKT5" s="148"/>
      <c r="TKU5" s="148"/>
      <c r="TKV5" s="148"/>
      <c r="TKW5" s="148"/>
      <c r="TKX5" s="148"/>
      <c r="TKY5" s="148"/>
      <c r="TKZ5" s="148"/>
      <c r="TLA5" s="148"/>
      <c r="TLB5" s="148"/>
      <c r="TLC5" s="148"/>
      <c r="TLD5" s="148"/>
      <c r="TLE5" s="148"/>
      <c r="TLF5" s="148"/>
      <c r="TLG5" s="148"/>
      <c r="TLH5" s="148"/>
      <c r="TLI5" s="148"/>
      <c r="TLJ5" s="148"/>
      <c r="TLK5" s="148"/>
      <c r="TLL5" s="148"/>
      <c r="TLM5" s="148"/>
      <c r="TLN5" s="148"/>
      <c r="TLO5" s="148"/>
      <c r="TLP5" s="148"/>
      <c r="TLQ5" s="148"/>
      <c r="TLR5" s="148"/>
      <c r="TLS5" s="148"/>
      <c r="TLT5" s="148"/>
      <c r="TLU5" s="148"/>
      <c r="TLV5" s="148"/>
      <c r="TLW5" s="148"/>
      <c r="TLX5" s="148"/>
      <c r="TLY5" s="148"/>
      <c r="TLZ5" s="148"/>
      <c r="TMA5" s="148"/>
      <c r="TMB5" s="148"/>
      <c r="TMC5" s="148"/>
      <c r="TMD5" s="148"/>
      <c r="TME5" s="148"/>
      <c r="TMF5" s="148"/>
      <c r="TMG5" s="148"/>
      <c r="TMH5" s="148"/>
      <c r="TMI5" s="148"/>
      <c r="TMJ5" s="148"/>
      <c r="TMK5" s="148"/>
      <c r="TML5" s="148"/>
      <c r="TMM5" s="148"/>
      <c r="TMN5" s="148"/>
      <c r="TMO5" s="148"/>
      <c r="TMP5" s="148"/>
      <c r="TMQ5" s="148"/>
      <c r="TMR5" s="148"/>
      <c r="TMS5" s="148"/>
      <c r="TMT5" s="148"/>
      <c r="TMU5" s="148"/>
      <c r="TMV5" s="148"/>
      <c r="TMW5" s="148"/>
      <c r="TMX5" s="148"/>
      <c r="TMY5" s="148"/>
      <c r="TMZ5" s="148"/>
      <c r="TNA5" s="148"/>
      <c r="TNB5" s="148"/>
      <c r="TNC5" s="148"/>
      <c r="TND5" s="148"/>
      <c r="TNE5" s="148"/>
      <c r="TNF5" s="148"/>
      <c r="TNG5" s="148"/>
      <c r="TNH5" s="148"/>
      <c r="TNI5" s="148"/>
      <c r="TNJ5" s="148"/>
      <c r="TNK5" s="148"/>
      <c r="TNL5" s="148"/>
      <c r="TNM5" s="148"/>
      <c r="TNN5" s="148"/>
      <c r="TNO5" s="148"/>
      <c r="TNP5" s="148"/>
      <c r="TNQ5" s="148"/>
      <c r="TNR5" s="148"/>
      <c r="TNS5" s="148"/>
      <c r="TNT5" s="148"/>
      <c r="TNU5" s="148"/>
      <c r="TNV5" s="148"/>
      <c r="TNW5" s="148"/>
      <c r="TNX5" s="148"/>
      <c r="TNY5" s="148"/>
      <c r="TNZ5" s="148"/>
      <c r="TOA5" s="148"/>
      <c r="TOB5" s="148"/>
      <c r="TOC5" s="148"/>
      <c r="TOD5" s="148"/>
      <c r="TOE5" s="148"/>
      <c r="TOF5" s="148"/>
      <c r="TOG5" s="148"/>
      <c r="TOH5" s="148"/>
      <c r="TOI5" s="148"/>
      <c r="TOJ5" s="148"/>
      <c r="TOK5" s="148"/>
      <c r="TOL5" s="148"/>
      <c r="TOM5" s="148"/>
      <c r="TON5" s="148"/>
      <c r="TOO5" s="148"/>
      <c r="TOP5" s="148"/>
      <c r="TOQ5" s="148"/>
      <c r="TOR5" s="148"/>
      <c r="TOS5" s="148"/>
      <c r="TOT5" s="148"/>
      <c r="TOU5" s="148"/>
      <c r="TOV5" s="148"/>
      <c r="TOW5" s="148"/>
      <c r="TOX5" s="148"/>
      <c r="TOY5" s="148"/>
      <c r="TOZ5" s="148"/>
      <c r="TPA5" s="148"/>
      <c r="TPB5" s="148"/>
      <c r="TPC5" s="148"/>
      <c r="TPD5" s="148"/>
      <c r="TPE5" s="148"/>
      <c r="TPF5" s="148"/>
      <c r="TPG5" s="148"/>
      <c r="TPH5" s="148"/>
      <c r="TPI5" s="148"/>
      <c r="TPJ5" s="148"/>
      <c r="TPK5" s="148"/>
      <c r="TPL5" s="148"/>
      <c r="TPM5" s="148"/>
      <c r="TPN5" s="148"/>
      <c r="TPO5" s="148"/>
      <c r="TPP5" s="148"/>
      <c r="TPQ5" s="148"/>
      <c r="TPR5" s="148"/>
      <c r="TPS5" s="148"/>
      <c r="TPT5" s="148"/>
      <c r="TPU5" s="148"/>
      <c r="TPV5" s="148"/>
      <c r="TPW5" s="148"/>
      <c r="TPX5" s="148"/>
      <c r="TPY5" s="148"/>
      <c r="TPZ5" s="148"/>
      <c r="TQA5" s="148"/>
      <c r="TQB5" s="148"/>
      <c r="TQC5" s="148"/>
      <c r="TQD5" s="148"/>
      <c r="TQE5" s="148"/>
      <c r="TQF5" s="148"/>
      <c r="TQG5" s="148"/>
      <c r="TQH5" s="148"/>
      <c r="TQI5" s="148"/>
      <c r="TQJ5" s="148"/>
      <c r="TQK5" s="148"/>
      <c r="TQL5" s="148"/>
      <c r="TQM5" s="148"/>
      <c r="TQN5" s="148"/>
      <c r="TQO5" s="148"/>
      <c r="TQP5" s="148"/>
      <c r="TQQ5" s="148"/>
      <c r="TQR5" s="148"/>
      <c r="TQS5" s="148"/>
      <c r="TQT5" s="148"/>
      <c r="TQU5" s="148"/>
      <c r="TQV5" s="148"/>
      <c r="TQW5" s="148"/>
      <c r="TQX5" s="148"/>
      <c r="TQY5" s="148"/>
      <c r="TQZ5" s="148"/>
      <c r="TRA5" s="148"/>
      <c r="TRB5" s="148"/>
      <c r="TRC5" s="148"/>
      <c r="TRD5" s="148"/>
      <c r="TRE5" s="148"/>
      <c r="TRF5" s="148"/>
      <c r="TRG5" s="148"/>
      <c r="TRH5" s="148"/>
      <c r="TRI5" s="148"/>
      <c r="TRJ5" s="148"/>
      <c r="TRK5" s="148"/>
      <c r="TRL5" s="148"/>
      <c r="TRM5" s="148"/>
      <c r="TRN5" s="148"/>
      <c r="TRO5" s="148"/>
      <c r="TRP5" s="148"/>
      <c r="TRQ5" s="148"/>
      <c r="TRR5" s="148"/>
      <c r="TRS5" s="148"/>
      <c r="TRT5" s="148"/>
      <c r="TRU5" s="148"/>
      <c r="TRV5" s="148"/>
      <c r="TRW5" s="148"/>
      <c r="TRX5" s="148"/>
      <c r="TRY5" s="148"/>
      <c r="TRZ5" s="148"/>
      <c r="TSA5" s="148"/>
      <c r="TSB5" s="148"/>
      <c r="TSC5" s="148"/>
      <c r="TSD5" s="148"/>
      <c r="TSE5" s="148"/>
      <c r="TSF5" s="148"/>
      <c r="TSG5" s="148"/>
      <c r="TSH5" s="148"/>
      <c r="TSI5" s="148"/>
      <c r="TSJ5" s="148"/>
      <c r="TSK5" s="148"/>
      <c r="TSL5" s="148"/>
      <c r="TSM5" s="148"/>
      <c r="TSN5" s="148"/>
      <c r="TSO5" s="148"/>
      <c r="TSP5" s="148"/>
      <c r="TSQ5" s="148"/>
      <c r="TSR5" s="148"/>
      <c r="TSS5" s="148"/>
      <c r="TST5" s="148"/>
      <c r="TSU5" s="148"/>
      <c r="TSV5" s="148"/>
      <c r="TSW5" s="148"/>
      <c r="TSX5" s="148"/>
      <c r="TSY5" s="148"/>
      <c r="TSZ5" s="148"/>
      <c r="TTA5" s="148"/>
      <c r="TTB5" s="148"/>
      <c r="TTC5" s="148"/>
      <c r="TTD5" s="148"/>
      <c r="TTE5" s="148"/>
      <c r="TTF5" s="148"/>
      <c r="TTG5" s="148"/>
      <c r="TTH5" s="148"/>
      <c r="TTI5" s="148"/>
      <c r="TTJ5" s="148"/>
      <c r="TTK5" s="148"/>
      <c r="TTL5" s="148"/>
      <c r="TTM5" s="148"/>
      <c r="TTN5" s="148"/>
      <c r="TTO5" s="148"/>
      <c r="TTP5" s="148"/>
      <c r="TTQ5" s="148"/>
      <c r="TTR5" s="148"/>
      <c r="TTS5" s="148"/>
      <c r="TTT5" s="148"/>
      <c r="TTU5" s="148"/>
      <c r="TTV5" s="148"/>
      <c r="TTW5" s="148"/>
      <c r="TTX5" s="148"/>
      <c r="TTY5" s="148"/>
      <c r="TTZ5" s="148"/>
      <c r="TUA5" s="148"/>
      <c r="TUB5" s="148"/>
      <c r="TUC5" s="148"/>
      <c r="TUD5" s="148"/>
      <c r="TUE5" s="148"/>
      <c r="TUF5" s="148"/>
      <c r="TUG5" s="148"/>
      <c r="TUH5" s="148"/>
      <c r="TUI5" s="148"/>
      <c r="TUJ5" s="148"/>
      <c r="TUK5" s="148"/>
      <c r="TUL5" s="148"/>
      <c r="TUM5" s="148"/>
      <c r="TUN5" s="148"/>
      <c r="TUO5" s="148"/>
      <c r="TUP5" s="148"/>
      <c r="TUQ5" s="148"/>
      <c r="TUR5" s="148"/>
      <c r="TUS5" s="148"/>
      <c r="TUT5" s="148"/>
      <c r="TUU5" s="148"/>
      <c r="TUV5" s="148"/>
      <c r="TUW5" s="148"/>
      <c r="TUX5" s="148"/>
      <c r="TUY5" s="148"/>
      <c r="TUZ5" s="148"/>
      <c r="TVA5" s="148"/>
      <c r="TVB5" s="148"/>
      <c r="TVC5" s="148"/>
      <c r="TVD5" s="148"/>
      <c r="TVE5" s="148"/>
      <c r="TVF5" s="148"/>
      <c r="TVG5" s="148"/>
      <c r="TVH5" s="148"/>
      <c r="TVI5" s="148"/>
      <c r="TVJ5" s="148"/>
      <c r="TVK5" s="148"/>
      <c r="TVL5" s="148"/>
      <c r="TVM5" s="148"/>
      <c r="TVN5" s="148"/>
      <c r="TVO5" s="148"/>
      <c r="TVP5" s="148"/>
      <c r="TVQ5" s="148"/>
      <c r="TVR5" s="148"/>
      <c r="TVS5" s="148"/>
      <c r="TVT5" s="148"/>
      <c r="TVU5" s="148"/>
      <c r="TVV5" s="148"/>
      <c r="TVW5" s="148"/>
      <c r="TVX5" s="148"/>
      <c r="TVY5" s="148"/>
      <c r="TVZ5" s="148"/>
      <c r="TWA5" s="148"/>
      <c r="TWB5" s="148"/>
      <c r="TWC5" s="148"/>
      <c r="TWD5" s="148"/>
      <c r="TWE5" s="148"/>
      <c r="TWF5" s="148"/>
      <c r="TWG5" s="148"/>
      <c r="TWH5" s="148"/>
      <c r="TWI5" s="148"/>
      <c r="TWJ5" s="148"/>
      <c r="TWK5" s="148"/>
      <c r="TWL5" s="148"/>
      <c r="TWM5" s="148"/>
      <c r="TWN5" s="148"/>
      <c r="TWO5" s="148"/>
      <c r="TWP5" s="148"/>
      <c r="TWQ5" s="148"/>
      <c r="TWR5" s="148"/>
      <c r="TWS5" s="148"/>
      <c r="TWT5" s="148"/>
      <c r="TWU5" s="148"/>
      <c r="TWV5" s="148"/>
      <c r="TWW5" s="148"/>
      <c r="TWX5" s="148"/>
      <c r="TWY5" s="148"/>
      <c r="TWZ5" s="148"/>
      <c r="TXA5" s="148"/>
      <c r="TXB5" s="148"/>
      <c r="TXC5" s="148"/>
      <c r="TXD5" s="148"/>
      <c r="TXE5" s="148"/>
      <c r="TXF5" s="148"/>
      <c r="TXG5" s="148"/>
      <c r="TXH5" s="148"/>
      <c r="TXI5" s="148"/>
      <c r="TXJ5" s="148"/>
      <c r="TXK5" s="148"/>
      <c r="TXL5" s="148"/>
      <c r="TXM5" s="148"/>
      <c r="TXN5" s="148"/>
      <c r="TXO5" s="148"/>
      <c r="TXP5" s="148"/>
      <c r="TXQ5" s="148"/>
      <c r="TXR5" s="148"/>
      <c r="TXS5" s="148"/>
      <c r="TXT5" s="148"/>
      <c r="TXU5" s="148"/>
      <c r="TXV5" s="148"/>
      <c r="TXW5" s="148"/>
      <c r="TXX5" s="148"/>
      <c r="TXY5" s="148"/>
      <c r="TXZ5" s="148"/>
      <c r="TYA5" s="148"/>
      <c r="TYB5" s="148"/>
      <c r="TYC5" s="148"/>
      <c r="TYD5" s="148"/>
      <c r="TYE5" s="148"/>
      <c r="TYF5" s="148"/>
      <c r="TYG5" s="148"/>
      <c r="TYH5" s="148"/>
      <c r="TYI5" s="148"/>
      <c r="TYJ5" s="148"/>
      <c r="TYK5" s="148"/>
      <c r="TYL5" s="148"/>
      <c r="TYM5" s="148"/>
      <c r="TYN5" s="148"/>
      <c r="TYO5" s="148"/>
      <c r="TYP5" s="148"/>
      <c r="TYQ5" s="148"/>
      <c r="TYR5" s="148"/>
      <c r="TYS5" s="148"/>
      <c r="TYT5" s="148"/>
      <c r="TYU5" s="148"/>
      <c r="TYV5" s="148"/>
      <c r="TYW5" s="148"/>
      <c r="TYX5" s="148"/>
      <c r="TYY5" s="148"/>
      <c r="TYZ5" s="148"/>
      <c r="TZA5" s="148"/>
      <c r="TZB5" s="148"/>
      <c r="TZC5" s="148"/>
      <c r="TZD5" s="148"/>
      <c r="TZE5" s="148"/>
      <c r="TZF5" s="148"/>
      <c r="TZG5" s="148"/>
      <c r="TZH5" s="148"/>
      <c r="TZI5" s="148"/>
      <c r="TZJ5" s="148"/>
      <c r="TZK5" s="148"/>
      <c r="TZL5" s="148"/>
      <c r="TZM5" s="148"/>
      <c r="TZN5" s="148"/>
      <c r="TZO5" s="148"/>
      <c r="TZP5" s="148"/>
      <c r="TZQ5" s="148"/>
      <c r="TZR5" s="148"/>
      <c r="TZS5" s="148"/>
      <c r="TZT5" s="148"/>
      <c r="TZU5" s="148"/>
      <c r="TZV5" s="148"/>
      <c r="TZW5" s="148"/>
      <c r="TZX5" s="148"/>
      <c r="TZY5" s="148"/>
      <c r="TZZ5" s="148"/>
      <c r="UAA5" s="148"/>
      <c r="UAB5" s="148"/>
      <c r="UAC5" s="148"/>
      <c r="UAD5" s="148"/>
      <c r="UAE5" s="148"/>
      <c r="UAF5" s="148"/>
      <c r="UAG5" s="148"/>
      <c r="UAH5" s="148"/>
      <c r="UAI5" s="148"/>
      <c r="UAJ5" s="148"/>
      <c r="UAK5" s="148"/>
      <c r="UAL5" s="148"/>
      <c r="UAM5" s="148"/>
      <c r="UAN5" s="148"/>
      <c r="UAO5" s="148"/>
      <c r="UAP5" s="148"/>
      <c r="UAQ5" s="148"/>
      <c r="UAR5" s="148"/>
      <c r="UAS5" s="148"/>
      <c r="UAT5" s="148"/>
      <c r="UAU5" s="148"/>
      <c r="UAV5" s="148"/>
      <c r="UAW5" s="148"/>
      <c r="UAX5" s="148"/>
      <c r="UAY5" s="148"/>
      <c r="UAZ5" s="148"/>
      <c r="UBA5" s="148"/>
      <c r="UBB5" s="148"/>
      <c r="UBC5" s="148"/>
      <c r="UBD5" s="148"/>
      <c r="UBE5" s="148"/>
      <c r="UBF5" s="148"/>
      <c r="UBG5" s="148"/>
      <c r="UBH5" s="148"/>
      <c r="UBI5" s="148"/>
      <c r="UBJ5" s="148"/>
      <c r="UBK5" s="148"/>
      <c r="UBL5" s="148"/>
      <c r="UBM5" s="148"/>
      <c r="UBN5" s="148"/>
      <c r="UBO5" s="148"/>
      <c r="UBP5" s="148"/>
      <c r="UBQ5" s="148"/>
      <c r="UBR5" s="148"/>
      <c r="UBS5" s="148"/>
      <c r="UBT5" s="148"/>
      <c r="UBU5" s="148"/>
      <c r="UBV5" s="148"/>
      <c r="UBW5" s="148"/>
      <c r="UBX5" s="148"/>
      <c r="UBY5" s="148"/>
      <c r="UBZ5" s="148"/>
      <c r="UCA5" s="148"/>
      <c r="UCB5" s="148"/>
      <c r="UCC5" s="148"/>
      <c r="UCD5" s="148"/>
      <c r="UCE5" s="148"/>
      <c r="UCF5" s="148"/>
      <c r="UCG5" s="148"/>
      <c r="UCH5" s="148"/>
      <c r="UCI5" s="148"/>
      <c r="UCJ5" s="148"/>
      <c r="UCK5" s="148"/>
      <c r="UCL5" s="148"/>
      <c r="UCM5" s="148"/>
      <c r="UCN5" s="148"/>
      <c r="UCO5" s="148"/>
      <c r="UCP5" s="148"/>
      <c r="UCQ5" s="148"/>
      <c r="UCR5" s="148"/>
      <c r="UCS5" s="148"/>
      <c r="UCT5" s="148"/>
      <c r="UCU5" s="148"/>
      <c r="UCV5" s="148"/>
      <c r="UCW5" s="148"/>
      <c r="UCX5" s="148"/>
      <c r="UCY5" s="148"/>
      <c r="UCZ5" s="148"/>
      <c r="UDA5" s="148"/>
      <c r="UDB5" s="148"/>
      <c r="UDC5" s="148"/>
      <c r="UDD5" s="148"/>
      <c r="UDE5" s="148"/>
      <c r="UDF5" s="148"/>
      <c r="UDG5" s="148"/>
      <c r="UDH5" s="148"/>
      <c r="UDI5" s="148"/>
      <c r="UDJ5" s="148"/>
      <c r="UDK5" s="148"/>
      <c r="UDL5" s="148"/>
      <c r="UDM5" s="148"/>
      <c r="UDN5" s="148"/>
      <c r="UDO5" s="148"/>
      <c r="UDP5" s="148"/>
      <c r="UDQ5" s="148"/>
      <c r="UDR5" s="148"/>
      <c r="UDS5" s="148"/>
      <c r="UDT5" s="148"/>
      <c r="UDU5" s="148"/>
      <c r="UDV5" s="148"/>
      <c r="UDW5" s="148"/>
      <c r="UDX5" s="148"/>
      <c r="UDY5" s="148"/>
      <c r="UDZ5" s="148"/>
      <c r="UEA5" s="148"/>
      <c r="UEB5" s="148"/>
      <c r="UEC5" s="148"/>
      <c r="UED5" s="148"/>
      <c r="UEE5" s="148"/>
      <c r="UEF5" s="148"/>
      <c r="UEG5" s="148"/>
      <c r="UEH5" s="148"/>
      <c r="UEI5" s="148"/>
      <c r="UEJ5" s="148"/>
      <c r="UEK5" s="148"/>
      <c r="UEL5" s="148"/>
      <c r="UEM5" s="148"/>
      <c r="UEN5" s="148"/>
      <c r="UEO5" s="148"/>
      <c r="UEP5" s="148"/>
      <c r="UEQ5" s="148"/>
      <c r="UER5" s="148"/>
      <c r="UES5" s="148"/>
      <c r="UET5" s="148"/>
      <c r="UEU5" s="148"/>
      <c r="UEV5" s="148"/>
      <c r="UEW5" s="148"/>
      <c r="UEX5" s="148"/>
      <c r="UEY5" s="148"/>
      <c r="UEZ5" s="148"/>
      <c r="UFA5" s="148"/>
      <c r="UFB5" s="148"/>
      <c r="UFC5" s="148"/>
      <c r="UFD5" s="148"/>
      <c r="UFE5" s="148"/>
      <c r="UFF5" s="148"/>
      <c r="UFG5" s="148"/>
      <c r="UFH5" s="148"/>
      <c r="UFI5" s="148"/>
      <c r="UFJ5" s="148"/>
      <c r="UFK5" s="148"/>
      <c r="UFL5" s="148"/>
      <c r="UFM5" s="148"/>
      <c r="UFN5" s="148"/>
      <c r="UFO5" s="148"/>
      <c r="UFP5" s="148"/>
      <c r="UFQ5" s="148"/>
      <c r="UFR5" s="148"/>
      <c r="UFS5" s="148"/>
      <c r="UFT5" s="148"/>
      <c r="UFU5" s="148"/>
      <c r="UFV5" s="148"/>
      <c r="UFW5" s="148"/>
      <c r="UFX5" s="148"/>
      <c r="UFY5" s="148"/>
      <c r="UFZ5" s="148"/>
      <c r="UGA5" s="148"/>
      <c r="UGB5" s="148"/>
      <c r="UGC5" s="148"/>
      <c r="UGD5" s="148"/>
      <c r="UGE5" s="148"/>
      <c r="UGF5" s="148"/>
      <c r="UGG5" s="148"/>
      <c r="UGH5" s="148"/>
      <c r="UGI5" s="148"/>
      <c r="UGJ5" s="148"/>
      <c r="UGK5" s="148"/>
      <c r="UGL5" s="148"/>
      <c r="UGM5" s="148"/>
      <c r="UGN5" s="148"/>
      <c r="UGO5" s="148"/>
      <c r="UGP5" s="148"/>
      <c r="UGQ5" s="148"/>
      <c r="UGR5" s="148"/>
      <c r="UGS5" s="148"/>
      <c r="UGT5" s="148"/>
      <c r="UGU5" s="148"/>
      <c r="UGV5" s="148"/>
      <c r="UGW5" s="148"/>
      <c r="UGX5" s="148"/>
      <c r="UGY5" s="148"/>
      <c r="UGZ5" s="148"/>
      <c r="UHA5" s="148"/>
      <c r="UHB5" s="148"/>
      <c r="UHC5" s="148"/>
      <c r="UHD5" s="148"/>
      <c r="UHE5" s="148"/>
      <c r="UHF5" s="148"/>
      <c r="UHG5" s="148"/>
      <c r="UHH5" s="148"/>
      <c r="UHI5" s="148"/>
      <c r="UHJ5" s="148"/>
      <c r="UHK5" s="148"/>
      <c r="UHL5" s="148"/>
      <c r="UHM5" s="148"/>
      <c r="UHN5" s="148"/>
      <c r="UHO5" s="148"/>
      <c r="UHP5" s="148"/>
      <c r="UHQ5" s="148"/>
      <c r="UHR5" s="148"/>
      <c r="UHS5" s="148"/>
      <c r="UHT5" s="148"/>
      <c r="UHU5" s="148"/>
      <c r="UHV5" s="148"/>
      <c r="UHW5" s="148"/>
      <c r="UHX5" s="148"/>
      <c r="UHY5" s="148"/>
      <c r="UHZ5" s="148"/>
      <c r="UIA5" s="148"/>
      <c r="UIB5" s="148"/>
      <c r="UIC5" s="148"/>
      <c r="UID5" s="148"/>
      <c r="UIE5" s="148"/>
      <c r="UIF5" s="148"/>
      <c r="UIG5" s="148"/>
      <c r="UIH5" s="148"/>
      <c r="UII5" s="148"/>
      <c r="UIJ5" s="148"/>
      <c r="UIK5" s="148"/>
      <c r="UIL5" s="148"/>
      <c r="UIM5" s="148"/>
      <c r="UIN5" s="148"/>
      <c r="UIO5" s="148"/>
      <c r="UIP5" s="148"/>
      <c r="UIQ5" s="148"/>
      <c r="UIR5" s="148"/>
      <c r="UIS5" s="148"/>
      <c r="UIT5" s="148"/>
      <c r="UIU5" s="148"/>
      <c r="UIV5" s="148"/>
      <c r="UIW5" s="148"/>
      <c r="UIX5" s="148"/>
      <c r="UIY5" s="148"/>
      <c r="UIZ5" s="148"/>
      <c r="UJA5" s="148"/>
      <c r="UJB5" s="148"/>
      <c r="UJC5" s="148"/>
      <c r="UJD5" s="148"/>
      <c r="UJE5" s="148"/>
      <c r="UJF5" s="148"/>
      <c r="UJG5" s="148"/>
      <c r="UJH5" s="148"/>
      <c r="UJI5" s="148"/>
      <c r="UJJ5" s="148"/>
      <c r="UJK5" s="148"/>
      <c r="UJL5" s="148"/>
      <c r="UJM5" s="148"/>
      <c r="UJN5" s="148"/>
      <c r="UJO5" s="148"/>
      <c r="UJP5" s="148"/>
      <c r="UJQ5" s="148"/>
      <c r="UJR5" s="148"/>
      <c r="UJS5" s="148"/>
      <c r="UJT5" s="148"/>
      <c r="UJU5" s="148"/>
      <c r="UJV5" s="148"/>
      <c r="UJW5" s="148"/>
      <c r="UJX5" s="148"/>
      <c r="UJY5" s="148"/>
      <c r="UJZ5" s="148"/>
      <c r="UKA5" s="148"/>
      <c r="UKB5" s="148"/>
      <c r="UKC5" s="148"/>
      <c r="UKD5" s="148"/>
      <c r="UKE5" s="148"/>
      <c r="UKF5" s="148"/>
      <c r="UKG5" s="148"/>
      <c r="UKH5" s="148"/>
      <c r="UKI5" s="148"/>
      <c r="UKJ5" s="148"/>
      <c r="UKK5" s="148"/>
      <c r="UKL5" s="148"/>
      <c r="UKM5" s="148"/>
      <c r="UKN5" s="148"/>
      <c r="UKO5" s="148"/>
      <c r="UKP5" s="148"/>
      <c r="UKQ5" s="148"/>
      <c r="UKR5" s="148"/>
      <c r="UKS5" s="148"/>
      <c r="UKT5" s="148"/>
      <c r="UKU5" s="148"/>
      <c r="UKV5" s="148"/>
      <c r="UKW5" s="148"/>
      <c r="UKX5" s="148"/>
      <c r="UKY5" s="148"/>
      <c r="UKZ5" s="148"/>
      <c r="ULA5" s="148"/>
      <c r="ULB5" s="148"/>
      <c r="ULC5" s="148"/>
      <c r="ULD5" s="148"/>
      <c r="ULE5" s="148"/>
      <c r="ULF5" s="148"/>
      <c r="ULG5" s="148"/>
      <c r="ULH5" s="148"/>
      <c r="ULI5" s="148"/>
      <c r="ULJ5" s="148"/>
      <c r="ULK5" s="148"/>
      <c r="ULL5" s="148"/>
      <c r="ULM5" s="148"/>
      <c r="ULN5" s="148"/>
      <c r="ULO5" s="148"/>
      <c r="ULP5" s="148"/>
      <c r="ULQ5" s="148"/>
      <c r="ULR5" s="148"/>
      <c r="ULS5" s="148"/>
      <c r="ULT5" s="148"/>
      <c r="ULU5" s="148"/>
      <c r="ULV5" s="148"/>
      <c r="ULW5" s="148"/>
      <c r="ULX5" s="148"/>
      <c r="ULY5" s="148"/>
      <c r="ULZ5" s="148"/>
      <c r="UMA5" s="148"/>
      <c r="UMB5" s="148"/>
      <c r="UMC5" s="148"/>
      <c r="UMD5" s="148"/>
      <c r="UME5" s="148"/>
      <c r="UMF5" s="148"/>
      <c r="UMG5" s="148"/>
      <c r="UMH5" s="148"/>
      <c r="UMI5" s="148"/>
      <c r="UMJ5" s="148"/>
      <c r="UMK5" s="148"/>
      <c r="UML5" s="148"/>
      <c r="UMM5" s="148"/>
      <c r="UMN5" s="148"/>
      <c r="UMO5" s="148"/>
      <c r="UMP5" s="148"/>
      <c r="UMQ5" s="148"/>
      <c r="UMR5" s="148"/>
      <c r="UMS5" s="148"/>
      <c r="UMT5" s="148"/>
      <c r="UMU5" s="148"/>
      <c r="UMV5" s="148"/>
      <c r="UMW5" s="148"/>
      <c r="UMX5" s="148"/>
      <c r="UMY5" s="148"/>
      <c r="UMZ5" s="148"/>
      <c r="UNA5" s="148"/>
      <c r="UNB5" s="148"/>
      <c r="UNC5" s="148"/>
      <c r="UND5" s="148"/>
      <c r="UNE5" s="148"/>
      <c r="UNF5" s="148"/>
      <c r="UNG5" s="148"/>
      <c r="UNH5" s="148"/>
      <c r="UNI5" s="148"/>
      <c r="UNJ5" s="148"/>
      <c r="UNK5" s="148"/>
      <c r="UNL5" s="148"/>
      <c r="UNM5" s="148"/>
      <c r="UNN5" s="148"/>
      <c r="UNO5" s="148"/>
      <c r="UNP5" s="148"/>
      <c r="UNQ5" s="148"/>
      <c r="UNR5" s="148"/>
      <c r="UNS5" s="148"/>
      <c r="UNT5" s="148"/>
      <c r="UNU5" s="148"/>
      <c r="UNV5" s="148"/>
      <c r="UNW5" s="148"/>
      <c r="UNX5" s="148"/>
      <c r="UNY5" s="148"/>
      <c r="UNZ5" s="148"/>
      <c r="UOA5" s="148"/>
      <c r="UOB5" s="148"/>
      <c r="UOC5" s="148"/>
      <c r="UOD5" s="148"/>
      <c r="UOE5" s="148"/>
      <c r="UOF5" s="148"/>
      <c r="UOG5" s="148"/>
      <c r="UOH5" s="148"/>
      <c r="UOI5" s="148"/>
      <c r="UOJ5" s="148"/>
      <c r="UOK5" s="148"/>
      <c r="UOL5" s="148"/>
      <c r="UOM5" s="148"/>
      <c r="UON5" s="148"/>
      <c r="UOO5" s="148"/>
      <c r="UOP5" s="148"/>
      <c r="UOQ5" s="148"/>
      <c r="UOR5" s="148"/>
      <c r="UOS5" s="148"/>
      <c r="UOT5" s="148"/>
      <c r="UOU5" s="148"/>
      <c r="UOV5" s="148"/>
      <c r="UOW5" s="148"/>
      <c r="UOX5" s="148"/>
      <c r="UOY5" s="148"/>
      <c r="UOZ5" s="148"/>
      <c r="UPA5" s="148"/>
      <c r="UPB5" s="148"/>
      <c r="UPC5" s="148"/>
      <c r="UPD5" s="148"/>
      <c r="UPE5" s="148"/>
      <c r="UPF5" s="148"/>
      <c r="UPG5" s="148"/>
      <c r="UPH5" s="148"/>
      <c r="UPI5" s="148"/>
      <c r="UPJ5" s="148"/>
      <c r="UPK5" s="148"/>
      <c r="UPL5" s="148"/>
      <c r="UPM5" s="148"/>
      <c r="UPN5" s="148"/>
      <c r="UPO5" s="148"/>
      <c r="UPP5" s="148"/>
      <c r="UPQ5" s="148"/>
      <c r="UPR5" s="148"/>
      <c r="UPS5" s="148"/>
      <c r="UPT5" s="148"/>
      <c r="UPU5" s="148"/>
      <c r="UPV5" s="148"/>
      <c r="UPW5" s="148"/>
      <c r="UPX5" s="148"/>
      <c r="UPY5" s="148"/>
      <c r="UPZ5" s="148"/>
      <c r="UQA5" s="148"/>
      <c r="UQB5" s="148"/>
      <c r="UQC5" s="148"/>
      <c r="UQD5" s="148"/>
      <c r="UQE5" s="148"/>
      <c r="UQF5" s="148"/>
      <c r="UQG5" s="148"/>
      <c r="UQH5" s="148"/>
      <c r="UQI5" s="148"/>
      <c r="UQJ5" s="148"/>
      <c r="UQK5" s="148"/>
      <c r="UQL5" s="148"/>
      <c r="UQM5" s="148"/>
      <c r="UQN5" s="148"/>
      <c r="UQO5" s="148"/>
      <c r="UQP5" s="148"/>
      <c r="UQQ5" s="148"/>
      <c r="UQR5" s="148"/>
      <c r="UQS5" s="148"/>
      <c r="UQT5" s="148"/>
      <c r="UQU5" s="148"/>
      <c r="UQV5" s="148"/>
      <c r="UQW5" s="148"/>
      <c r="UQX5" s="148"/>
      <c r="UQY5" s="148"/>
      <c r="UQZ5" s="148"/>
      <c r="URA5" s="148"/>
      <c r="URB5" s="148"/>
      <c r="URC5" s="148"/>
      <c r="URD5" s="148"/>
      <c r="URE5" s="148"/>
      <c r="URF5" s="148"/>
      <c r="URG5" s="148"/>
      <c r="URH5" s="148"/>
      <c r="URI5" s="148"/>
      <c r="URJ5" s="148"/>
      <c r="URK5" s="148"/>
      <c r="URL5" s="148"/>
      <c r="URM5" s="148"/>
      <c r="URN5" s="148"/>
      <c r="URO5" s="148"/>
      <c r="URP5" s="148"/>
      <c r="URQ5" s="148"/>
      <c r="URR5" s="148"/>
      <c r="URS5" s="148"/>
      <c r="URT5" s="148"/>
      <c r="URU5" s="148"/>
      <c r="URV5" s="148"/>
      <c r="URW5" s="148"/>
      <c r="URX5" s="148"/>
      <c r="URY5" s="148"/>
      <c r="URZ5" s="148"/>
      <c r="USA5" s="148"/>
      <c r="USB5" s="148"/>
      <c r="USC5" s="148"/>
      <c r="USD5" s="148"/>
      <c r="USE5" s="148"/>
      <c r="USF5" s="148"/>
      <c r="USG5" s="148"/>
      <c r="USH5" s="148"/>
      <c r="USI5" s="148"/>
      <c r="USJ5" s="148"/>
      <c r="USK5" s="148"/>
      <c r="USL5" s="148"/>
      <c r="USM5" s="148"/>
      <c r="USN5" s="148"/>
      <c r="USO5" s="148"/>
      <c r="USP5" s="148"/>
      <c r="USQ5" s="148"/>
      <c r="USR5" s="148"/>
      <c r="USS5" s="148"/>
      <c r="UST5" s="148"/>
      <c r="USU5" s="148"/>
      <c r="USV5" s="148"/>
      <c r="USW5" s="148"/>
      <c r="USX5" s="148"/>
      <c r="USY5" s="148"/>
      <c r="USZ5" s="148"/>
      <c r="UTA5" s="148"/>
      <c r="UTB5" s="148"/>
      <c r="UTC5" s="148"/>
      <c r="UTD5" s="148"/>
      <c r="UTE5" s="148"/>
      <c r="UTF5" s="148"/>
      <c r="UTG5" s="148"/>
      <c r="UTH5" s="148"/>
      <c r="UTI5" s="148"/>
      <c r="UTJ5" s="148"/>
      <c r="UTK5" s="148"/>
      <c r="UTL5" s="148"/>
      <c r="UTM5" s="148"/>
      <c r="UTN5" s="148"/>
      <c r="UTO5" s="148"/>
      <c r="UTP5" s="148"/>
      <c r="UTQ5" s="148"/>
      <c r="UTR5" s="148"/>
      <c r="UTS5" s="148"/>
      <c r="UTT5" s="148"/>
      <c r="UTU5" s="148"/>
      <c r="UTV5" s="148"/>
      <c r="UTW5" s="148"/>
      <c r="UTX5" s="148"/>
      <c r="UTY5" s="148"/>
      <c r="UTZ5" s="148"/>
      <c r="UUA5" s="148"/>
      <c r="UUB5" s="148"/>
      <c r="UUC5" s="148"/>
      <c r="UUD5" s="148"/>
      <c r="UUE5" s="148"/>
      <c r="UUF5" s="148"/>
      <c r="UUG5" s="148"/>
      <c r="UUH5" s="148"/>
      <c r="UUI5" s="148"/>
      <c r="UUJ5" s="148"/>
      <c r="UUK5" s="148"/>
      <c r="UUL5" s="148"/>
      <c r="UUM5" s="148"/>
      <c r="UUN5" s="148"/>
      <c r="UUO5" s="148"/>
      <c r="UUP5" s="148"/>
      <c r="UUQ5" s="148"/>
      <c r="UUR5" s="148"/>
      <c r="UUS5" s="148"/>
      <c r="UUT5" s="148"/>
      <c r="UUU5" s="148"/>
      <c r="UUV5" s="148"/>
      <c r="UUW5" s="148"/>
      <c r="UUX5" s="148"/>
      <c r="UUY5" s="148"/>
      <c r="UUZ5" s="148"/>
      <c r="UVA5" s="148"/>
      <c r="UVB5" s="148"/>
      <c r="UVC5" s="148"/>
      <c r="UVD5" s="148"/>
      <c r="UVE5" s="148"/>
      <c r="UVF5" s="148"/>
      <c r="UVG5" s="148"/>
      <c r="UVH5" s="148"/>
      <c r="UVI5" s="148"/>
      <c r="UVJ5" s="148"/>
      <c r="UVK5" s="148"/>
      <c r="UVL5" s="148"/>
      <c r="UVM5" s="148"/>
      <c r="UVN5" s="148"/>
      <c r="UVO5" s="148"/>
      <c r="UVP5" s="148"/>
      <c r="UVQ5" s="148"/>
      <c r="UVR5" s="148"/>
      <c r="UVS5" s="148"/>
      <c r="UVT5" s="148"/>
      <c r="UVU5" s="148"/>
      <c r="UVV5" s="148"/>
      <c r="UVW5" s="148"/>
      <c r="UVX5" s="148"/>
      <c r="UVY5" s="148"/>
      <c r="UVZ5" s="148"/>
      <c r="UWA5" s="148"/>
      <c r="UWB5" s="148"/>
      <c r="UWC5" s="148"/>
      <c r="UWD5" s="148"/>
      <c r="UWE5" s="148"/>
      <c r="UWF5" s="148"/>
      <c r="UWG5" s="148"/>
      <c r="UWH5" s="148"/>
      <c r="UWI5" s="148"/>
      <c r="UWJ5" s="148"/>
      <c r="UWK5" s="148"/>
      <c r="UWL5" s="148"/>
      <c r="UWM5" s="148"/>
      <c r="UWN5" s="148"/>
      <c r="UWO5" s="148"/>
      <c r="UWP5" s="148"/>
      <c r="UWQ5" s="148"/>
      <c r="UWR5" s="148"/>
      <c r="UWS5" s="148"/>
      <c r="UWT5" s="148"/>
      <c r="UWU5" s="148"/>
      <c r="UWV5" s="148"/>
      <c r="UWW5" s="148"/>
      <c r="UWX5" s="148"/>
      <c r="UWY5" s="148"/>
      <c r="UWZ5" s="148"/>
      <c r="UXA5" s="148"/>
      <c r="UXB5" s="148"/>
      <c r="UXC5" s="148"/>
      <c r="UXD5" s="148"/>
      <c r="UXE5" s="148"/>
      <c r="UXF5" s="148"/>
      <c r="UXG5" s="148"/>
      <c r="UXH5" s="148"/>
      <c r="UXI5" s="148"/>
      <c r="UXJ5" s="148"/>
      <c r="UXK5" s="148"/>
      <c r="UXL5" s="148"/>
      <c r="UXM5" s="148"/>
      <c r="UXN5" s="148"/>
      <c r="UXO5" s="148"/>
      <c r="UXP5" s="148"/>
      <c r="UXQ5" s="148"/>
      <c r="UXR5" s="148"/>
      <c r="UXS5" s="148"/>
      <c r="UXT5" s="148"/>
      <c r="UXU5" s="148"/>
      <c r="UXV5" s="148"/>
      <c r="UXW5" s="148"/>
      <c r="UXX5" s="148"/>
      <c r="UXY5" s="148"/>
      <c r="UXZ5" s="148"/>
      <c r="UYA5" s="148"/>
      <c r="UYB5" s="148"/>
      <c r="UYC5" s="148"/>
      <c r="UYD5" s="148"/>
      <c r="UYE5" s="148"/>
      <c r="UYF5" s="148"/>
      <c r="UYG5" s="148"/>
      <c r="UYH5" s="148"/>
      <c r="UYI5" s="148"/>
      <c r="UYJ5" s="148"/>
      <c r="UYK5" s="148"/>
      <c r="UYL5" s="148"/>
      <c r="UYM5" s="148"/>
      <c r="UYN5" s="148"/>
      <c r="UYO5" s="148"/>
      <c r="UYP5" s="148"/>
      <c r="UYQ5" s="148"/>
      <c r="UYR5" s="148"/>
      <c r="UYS5" s="148"/>
      <c r="UYT5" s="148"/>
      <c r="UYU5" s="148"/>
      <c r="UYV5" s="148"/>
      <c r="UYW5" s="148"/>
      <c r="UYX5" s="148"/>
      <c r="UYY5" s="148"/>
      <c r="UYZ5" s="148"/>
      <c r="UZA5" s="148"/>
      <c r="UZB5" s="148"/>
      <c r="UZC5" s="148"/>
      <c r="UZD5" s="148"/>
      <c r="UZE5" s="148"/>
      <c r="UZF5" s="148"/>
      <c r="UZG5" s="148"/>
      <c r="UZH5" s="148"/>
      <c r="UZI5" s="148"/>
      <c r="UZJ5" s="148"/>
      <c r="UZK5" s="148"/>
      <c r="UZL5" s="148"/>
      <c r="UZM5" s="148"/>
      <c r="UZN5" s="148"/>
      <c r="UZO5" s="148"/>
      <c r="UZP5" s="148"/>
      <c r="UZQ5" s="148"/>
      <c r="UZR5" s="148"/>
      <c r="UZS5" s="148"/>
      <c r="UZT5" s="148"/>
      <c r="UZU5" s="148"/>
      <c r="UZV5" s="148"/>
      <c r="UZW5" s="148"/>
      <c r="UZX5" s="148"/>
      <c r="UZY5" s="148"/>
      <c r="UZZ5" s="148"/>
      <c r="VAA5" s="148"/>
      <c r="VAB5" s="148"/>
      <c r="VAC5" s="148"/>
      <c r="VAD5" s="148"/>
      <c r="VAE5" s="148"/>
      <c r="VAF5" s="148"/>
      <c r="VAG5" s="148"/>
      <c r="VAH5" s="148"/>
      <c r="VAI5" s="148"/>
      <c r="VAJ5" s="148"/>
      <c r="VAK5" s="148"/>
      <c r="VAL5" s="148"/>
      <c r="VAM5" s="148"/>
      <c r="VAN5" s="148"/>
      <c r="VAO5" s="148"/>
      <c r="VAP5" s="148"/>
      <c r="VAQ5" s="148"/>
      <c r="VAR5" s="148"/>
      <c r="VAS5" s="148"/>
      <c r="VAT5" s="148"/>
      <c r="VAU5" s="148"/>
      <c r="VAV5" s="148"/>
      <c r="VAW5" s="148"/>
      <c r="VAX5" s="148"/>
      <c r="VAY5" s="148"/>
      <c r="VAZ5" s="148"/>
      <c r="VBA5" s="148"/>
      <c r="VBB5" s="148"/>
      <c r="VBC5" s="148"/>
      <c r="VBD5" s="148"/>
      <c r="VBE5" s="148"/>
      <c r="VBF5" s="148"/>
      <c r="VBG5" s="148"/>
      <c r="VBH5" s="148"/>
      <c r="VBI5" s="148"/>
      <c r="VBJ5" s="148"/>
      <c r="VBK5" s="148"/>
      <c r="VBL5" s="148"/>
      <c r="VBM5" s="148"/>
      <c r="VBN5" s="148"/>
      <c r="VBO5" s="148"/>
      <c r="VBP5" s="148"/>
      <c r="VBQ5" s="148"/>
      <c r="VBR5" s="148"/>
      <c r="VBS5" s="148"/>
      <c r="VBT5" s="148"/>
      <c r="VBU5" s="148"/>
      <c r="VBV5" s="148"/>
      <c r="VBW5" s="148"/>
      <c r="VBX5" s="148"/>
      <c r="VBY5" s="148"/>
      <c r="VBZ5" s="148"/>
      <c r="VCA5" s="148"/>
      <c r="VCB5" s="148"/>
      <c r="VCC5" s="148"/>
      <c r="VCD5" s="148"/>
      <c r="VCE5" s="148"/>
      <c r="VCF5" s="148"/>
      <c r="VCG5" s="148"/>
      <c r="VCH5" s="148"/>
      <c r="VCI5" s="148"/>
      <c r="VCJ5" s="148"/>
      <c r="VCK5" s="148"/>
      <c r="VCL5" s="148"/>
      <c r="VCM5" s="148"/>
      <c r="VCN5" s="148"/>
      <c r="VCO5" s="148"/>
      <c r="VCP5" s="148"/>
      <c r="VCQ5" s="148"/>
      <c r="VCR5" s="148"/>
      <c r="VCS5" s="148"/>
      <c r="VCT5" s="148"/>
      <c r="VCU5" s="148"/>
      <c r="VCV5" s="148"/>
      <c r="VCW5" s="148"/>
      <c r="VCX5" s="148"/>
      <c r="VCY5" s="148"/>
      <c r="VCZ5" s="148"/>
      <c r="VDA5" s="148"/>
      <c r="VDB5" s="148"/>
      <c r="VDC5" s="148"/>
      <c r="VDD5" s="148"/>
      <c r="VDE5" s="148"/>
      <c r="VDF5" s="148"/>
      <c r="VDG5" s="148"/>
      <c r="VDH5" s="148"/>
      <c r="VDI5" s="148"/>
      <c r="VDJ5" s="148"/>
      <c r="VDK5" s="148"/>
      <c r="VDL5" s="148"/>
      <c r="VDM5" s="148"/>
      <c r="VDN5" s="148"/>
      <c r="VDO5" s="148"/>
      <c r="VDP5" s="148"/>
      <c r="VDQ5" s="148"/>
      <c r="VDR5" s="148"/>
      <c r="VDS5" s="148"/>
      <c r="VDT5" s="148"/>
      <c r="VDU5" s="148"/>
      <c r="VDV5" s="148"/>
      <c r="VDW5" s="148"/>
      <c r="VDX5" s="148"/>
      <c r="VDY5" s="148"/>
      <c r="VDZ5" s="148"/>
      <c r="VEA5" s="148"/>
      <c r="VEB5" s="148"/>
      <c r="VEC5" s="148"/>
      <c r="VED5" s="148"/>
      <c r="VEE5" s="148"/>
      <c r="VEF5" s="148"/>
      <c r="VEG5" s="148"/>
      <c r="VEH5" s="148"/>
      <c r="VEI5" s="148"/>
      <c r="VEJ5" s="148"/>
      <c r="VEK5" s="148"/>
      <c r="VEL5" s="148"/>
      <c r="VEM5" s="148"/>
      <c r="VEN5" s="148"/>
      <c r="VEO5" s="148"/>
      <c r="VEP5" s="148"/>
      <c r="VEQ5" s="148"/>
      <c r="VER5" s="148"/>
      <c r="VES5" s="148"/>
      <c r="VET5" s="148"/>
      <c r="VEU5" s="148"/>
      <c r="VEV5" s="148"/>
      <c r="VEW5" s="148"/>
      <c r="VEX5" s="148"/>
      <c r="VEY5" s="148"/>
      <c r="VEZ5" s="148"/>
      <c r="VFA5" s="148"/>
      <c r="VFB5" s="148"/>
      <c r="VFC5" s="148"/>
      <c r="VFD5" s="148"/>
      <c r="VFE5" s="148"/>
      <c r="VFF5" s="148"/>
      <c r="VFG5" s="148"/>
      <c r="VFH5" s="148"/>
      <c r="VFI5" s="148"/>
      <c r="VFJ5" s="148"/>
      <c r="VFK5" s="148"/>
      <c r="VFL5" s="148"/>
      <c r="VFM5" s="148"/>
      <c r="VFN5" s="148"/>
      <c r="VFO5" s="148"/>
      <c r="VFP5" s="148"/>
      <c r="VFQ5" s="148"/>
      <c r="VFR5" s="148"/>
      <c r="VFS5" s="148"/>
      <c r="VFT5" s="148"/>
      <c r="VFU5" s="148"/>
      <c r="VFV5" s="148"/>
      <c r="VFW5" s="148"/>
      <c r="VFX5" s="148"/>
      <c r="VFY5" s="148"/>
      <c r="VFZ5" s="148"/>
      <c r="VGA5" s="148"/>
      <c r="VGB5" s="148"/>
      <c r="VGC5" s="148"/>
      <c r="VGD5" s="148"/>
      <c r="VGE5" s="148"/>
      <c r="VGF5" s="148"/>
      <c r="VGG5" s="148"/>
      <c r="VGH5" s="148"/>
      <c r="VGI5" s="148"/>
      <c r="VGJ5" s="148"/>
      <c r="VGK5" s="148"/>
      <c r="VGL5" s="148"/>
      <c r="VGM5" s="148"/>
      <c r="VGN5" s="148"/>
      <c r="VGO5" s="148"/>
      <c r="VGP5" s="148"/>
      <c r="VGQ5" s="148"/>
      <c r="VGR5" s="148"/>
      <c r="VGS5" s="148"/>
      <c r="VGT5" s="148"/>
      <c r="VGU5" s="148"/>
      <c r="VGV5" s="148"/>
      <c r="VGW5" s="148"/>
      <c r="VGX5" s="148"/>
      <c r="VGY5" s="148"/>
      <c r="VGZ5" s="148"/>
      <c r="VHA5" s="148"/>
      <c r="VHB5" s="148"/>
      <c r="VHC5" s="148"/>
      <c r="VHD5" s="148"/>
      <c r="VHE5" s="148"/>
      <c r="VHF5" s="148"/>
      <c r="VHG5" s="148"/>
      <c r="VHH5" s="148"/>
      <c r="VHI5" s="148"/>
      <c r="VHJ5" s="148"/>
      <c r="VHK5" s="148"/>
      <c r="VHL5" s="148"/>
      <c r="VHM5" s="148"/>
      <c r="VHN5" s="148"/>
      <c r="VHO5" s="148"/>
      <c r="VHP5" s="148"/>
      <c r="VHQ5" s="148"/>
      <c r="VHR5" s="148"/>
      <c r="VHS5" s="148"/>
      <c r="VHT5" s="148"/>
      <c r="VHU5" s="148"/>
      <c r="VHV5" s="148"/>
      <c r="VHW5" s="148"/>
      <c r="VHX5" s="148"/>
      <c r="VHY5" s="148"/>
      <c r="VHZ5" s="148"/>
      <c r="VIA5" s="148"/>
      <c r="VIB5" s="148"/>
      <c r="VIC5" s="148"/>
      <c r="VID5" s="148"/>
      <c r="VIE5" s="148"/>
      <c r="VIF5" s="148"/>
      <c r="VIG5" s="148"/>
      <c r="VIH5" s="148"/>
      <c r="VII5" s="148"/>
      <c r="VIJ5" s="148"/>
      <c r="VIK5" s="148"/>
      <c r="VIL5" s="148"/>
      <c r="VIM5" s="148"/>
      <c r="VIN5" s="148"/>
      <c r="VIO5" s="148"/>
      <c r="VIP5" s="148"/>
      <c r="VIQ5" s="148"/>
      <c r="VIR5" s="148"/>
      <c r="VIS5" s="148"/>
      <c r="VIT5" s="148"/>
      <c r="VIU5" s="148"/>
      <c r="VIV5" s="148"/>
      <c r="VIW5" s="148"/>
      <c r="VIX5" s="148"/>
      <c r="VIY5" s="148"/>
      <c r="VIZ5" s="148"/>
      <c r="VJA5" s="148"/>
      <c r="VJB5" s="148"/>
      <c r="VJC5" s="148"/>
      <c r="VJD5" s="148"/>
      <c r="VJE5" s="148"/>
      <c r="VJF5" s="148"/>
      <c r="VJG5" s="148"/>
      <c r="VJH5" s="148"/>
      <c r="VJI5" s="148"/>
      <c r="VJJ5" s="148"/>
      <c r="VJK5" s="148"/>
      <c r="VJL5" s="148"/>
      <c r="VJM5" s="148"/>
      <c r="VJN5" s="148"/>
      <c r="VJO5" s="148"/>
      <c r="VJP5" s="148"/>
      <c r="VJQ5" s="148"/>
      <c r="VJR5" s="148"/>
      <c r="VJS5" s="148"/>
      <c r="VJT5" s="148"/>
      <c r="VJU5" s="148"/>
      <c r="VJV5" s="148"/>
      <c r="VJW5" s="148"/>
      <c r="VJX5" s="148"/>
      <c r="VJY5" s="148"/>
      <c r="VJZ5" s="148"/>
      <c r="VKA5" s="148"/>
      <c r="VKB5" s="148"/>
      <c r="VKC5" s="148"/>
      <c r="VKD5" s="148"/>
      <c r="VKE5" s="148"/>
      <c r="VKF5" s="148"/>
      <c r="VKG5" s="148"/>
      <c r="VKH5" s="148"/>
      <c r="VKI5" s="148"/>
      <c r="VKJ5" s="148"/>
      <c r="VKK5" s="148"/>
      <c r="VKL5" s="148"/>
      <c r="VKM5" s="148"/>
      <c r="VKN5" s="148"/>
      <c r="VKO5" s="148"/>
      <c r="VKP5" s="148"/>
      <c r="VKQ5" s="148"/>
      <c r="VKR5" s="148"/>
      <c r="VKS5" s="148"/>
      <c r="VKT5" s="148"/>
      <c r="VKU5" s="148"/>
      <c r="VKV5" s="148"/>
      <c r="VKW5" s="148"/>
      <c r="VKX5" s="148"/>
      <c r="VKY5" s="148"/>
      <c r="VKZ5" s="148"/>
      <c r="VLA5" s="148"/>
      <c r="VLB5" s="148"/>
      <c r="VLC5" s="148"/>
      <c r="VLD5" s="148"/>
      <c r="VLE5" s="148"/>
      <c r="VLF5" s="148"/>
      <c r="VLG5" s="148"/>
      <c r="VLH5" s="148"/>
      <c r="VLI5" s="148"/>
      <c r="VLJ5" s="148"/>
      <c r="VLK5" s="148"/>
      <c r="VLL5" s="148"/>
      <c r="VLM5" s="148"/>
      <c r="VLN5" s="148"/>
      <c r="VLO5" s="148"/>
      <c r="VLP5" s="148"/>
      <c r="VLQ5" s="148"/>
      <c r="VLR5" s="148"/>
      <c r="VLS5" s="148"/>
      <c r="VLT5" s="148"/>
      <c r="VLU5" s="148"/>
      <c r="VLV5" s="148"/>
      <c r="VLW5" s="148"/>
      <c r="VLX5" s="148"/>
      <c r="VLY5" s="148"/>
      <c r="VLZ5" s="148"/>
      <c r="VMA5" s="148"/>
      <c r="VMB5" s="148"/>
      <c r="VMC5" s="148"/>
      <c r="VMD5" s="148"/>
      <c r="VME5" s="148"/>
      <c r="VMF5" s="148"/>
      <c r="VMG5" s="148"/>
      <c r="VMH5" s="148"/>
      <c r="VMI5" s="148"/>
      <c r="VMJ5" s="148"/>
      <c r="VMK5" s="148"/>
      <c r="VML5" s="148"/>
      <c r="VMM5" s="148"/>
      <c r="VMN5" s="148"/>
      <c r="VMO5" s="148"/>
      <c r="VMP5" s="148"/>
      <c r="VMQ5" s="148"/>
      <c r="VMR5" s="148"/>
      <c r="VMS5" s="148"/>
      <c r="VMT5" s="148"/>
      <c r="VMU5" s="148"/>
      <c r="VMV5" s="148"/>
      <c r="VMW5" s="148"/>
      <c r="VMX5" s="148"/>
      <c r="VMY5" s="148"/>
      <c r="VMZ5" s="148"/>
      <c r="VNA5" s="148"/>
      <c r="VNB5" s="148"/>
      <c r="VNC5" s="148"/>
      <c r="VND5" s="148"/>
      <c r="VNE5" s="148"/>
      <c r="VNF5" s="148"/>
      <c r="VNG5" s="148"/>
      <c r="VNH5" s="148"/>
      <c r="VNI5" s="148"/>
      <c r="VNJ5" s="148"/>
      <c r="VNK5" s="148"/>
      <c r="VNL5" s="148"/>
      <c r="VNM5" s="148"/>
      <c r="VNN5" s="148"/>
      <c r="VNO5" s="148"/>
      <c r="VNP5" s="148"/>
      <c r="VNQ5" s="148"/>
      <c r="VNR5" s="148"/>
      <c r="VNS5" s="148"/>
      <c r="VNT5" s="148"/>
      <c r="VNU5" s="148"/>
      <c r="VNV5" s="148"/>
      <c r="VNW5" s="148"/>
      <c r="VNX5" s="148"/>
      <c r="VNY5" s="148"/>
      <c r="VNZ5" s="148"/>
      <c r="VOA5" s="148"/>
      <c r="VOB5" s="148"/>
      <c r="VOC5" s="148"/>
      <c r="VOD5" s="148"/>
      <c r="VOE5" s="148"/>
      <c r="VOF5" s="148"/>
      <c r="VOG5" s="148"/>
      <c r="VOH5" s="148"/>
      <c r="VOI5" s="148"/>
      <c r="VOJ5" s="148"/>
      <c r="VOK5" s="148"/>
      <c r="VOL5" s="148"/>
      <c r="VOM5" s="148"/>
      <c r="VON5" s="148"/>
      <c r="VOO5" s="148"/>
      <c r="VOP5" s="148"/>
      <c r="VOQ5" s="148"/>
      <c r="VOR5" s="148"/>
      <c r="VOS5" s="148"/>
      <c r="VOT5" s="148"/>
      <c r="VOU5" s="148"/>
      <c r="VOV5" s="148"/>
      <c r="VOW5" s="148"/>
      <c r="VOX5" s="148"/>
      <c r="VOY5" s="148"/>
      <c r="VOZ5" s="148"/>
      <c r="VPA5" s="148"/>
      <c r="VPB5" s="148"/>
      <c r="VPC5" s="148"/>
      <c r="VPD5" s="148"/>
      <c r="VPE5" s="148"/>
      <c r="VPF5" s="148"/>
      <c r="VPG5" s="148"/>
      <c r="VPH5" s="148"/>
      <c r="VPI5" s="148"/>
      <c r="VPJ5" s="148"/>
      <c r="VPK5" s="148"/>
      <c r="VPL5" s="148"/>
      <c r="VPM5" s="148"/>
      <c r="VPN5" s="148"/>
      <c r="VPO5" s="148"/>
      <c r="VPP5" s="148"/>
      <c r="VPQ5" s="148"/>
      <c r="VPR5" s="148"/>
      <c r="VPS5" s="148"/>
      <c r="VPT5" s="148"/>
      <c r="VPU5" s="148"/>
      <c r="VPV5" s="148"/>
      <c r="VPW5" s="148"/>
      <c r="VPX5" s="148"/>
      <c r="VPY5" s="148"/>
      <c r="VPZ5" s="148"/>
      <c r="VQA5" s="148"/>
      <c r="VQB5" s="148"/>
      <c r="VQC5" s="148"/>
      <c r="VQD5" s="148"/>
      <c r="VQE5" s="148"/>
      <c r="VQF5" s="148"/>
      <c r="VQG5" s="148"/>
      <c r="VQH5" s="148"/>
      <c r="VQI5" s="148"/>
      <c r="VQJ5" s="148"/>
      <c r="VQK5" s="148"/>
      <c r="VQL5" s="148"/>
      <c r="VQM5" s="148"/>
      <c r="VQN5" s="148"/>
      <c r="VQO5" s="148"/>
      <c r="VQP5" s="148"/>
      <c r="VQQ5" s="148"/>
      <c r="VQR5" s="148"/>
      <c r="VQS5" s="148"/>
      <c r="VQT5" s="148"/>
      <c r="VQU5" s="148"/>
      <c r="VQV5" s="148"/>
      <c r="VQW5" s="148"/>
      <c r="VQX5" s="148"/>
      <c r="VQY5" s="148"/>
      <c r="VQZ5" s="148"/>
      <c r="VRA5" s="148"/>
      <c r="VRB5" s="148"/>
      <c r="VRC5" s="148"/>
      <c r="VRD5" s="148"/>
      <c r="VRE5" s="148"/>
      <c r="VRF5" s="148"/>
      <c r="VRG5" s="148"/>
      <c r="VRH5" s="148"/>
      <c r="VRI5" s="148"/>
      <c r="VRJ5" s="148"/>
      <c r="VRK5" s="148"/>
      <c r="VRL5" s="148"/>
      <c r="VRM5" s="148"/>
      <c r="VRN5" s="148"/>
      <c r="VRO5" s="148"/>
      <c r="VRP5" s="148"/>
      <c r="VRQ5" s="148"/>
      <c r="VRR5" s="148"/>
      <c r="VRS5" s="148"/>
      <c r="VRT5" s="148"/>
      <c r="VRU5" s="148"/>
      <c r="VRV5" s="148"/>
      <c r="VRW5" s="148"/>
      <c r="VRX5" s="148"/>
      <c r="VRY5" s="148"/>
      <c r="VRZ5" s="148"/>
      <c r="VSA5" s="148"/>
      <c r="VSB5" s="148"/>
      <c r="VSC5" s="148"/>
      <c r="VSD5" s="148"/>
      <c r="VSE5" s="148"/>
      <c r="VSF5" s="148"/>
      <c r="VSG5" s="148"/>
      <c r="VSH5" s="148"/>
      <c r="VSI5" s="148"/>
      <c r="VSJ5" s="148"/>
      <c r="VSK5" s="148"/>
      <c r="VSL5" s="148"/>
      <c r="VSM5" s="148"/>
      <c r="VSN5" s="148"/>
      <c r="VSO5" s="148"/>
      <c r="VSP5" s="148"/>
      <c r="VSQ5" s="148"/>
      <c r="VSR5" s="148"/>
      <c r="VSS5" s="148"/>
      <c r="VST5" s="148"/>
      <c r="VSU5" s="148"/>
      <c r="VSV5" s="148"/>
      <c r="VSW5" s="148"/>
      <c r="VSX5" s="148"/>
      <c r="VSY5" s="148"/>
      <c r="VSZ5" s="148"/>
      <c r="VTA5" s="148"/>
      <c r="VTB5" s="148"/>
      <c r="VTC5" s="148"/>
      <c r="VTD5" s="148"/>
      <c r="VTE5" s="148"/>
      <c r="VTF5" s="148"/>
      <c r="VTG5" s="148"/>
      <c r="VTH5" s="148"/>
      <c r="VTI5" s="148"/>
      <c r="VTJ5" s="148"/>
      <c r="VTK5" s="148"/>
      <c r="VTL5" s="148"/>
      <c r="VTM5" s="148"/>
      <c r="VTN5" s="148"/>
      <c r="VTO5" s="148"/>
      <c r="VTP5" s="148"/>
      <c r="VTQ5" s="148"/>
      <c r="VTR5" s="148"/>
      <c r="VTS5" s="148"/>
      <c r="VTT5" s="148"/>
      <c r="VTU5" s="148"/>
      <c r="VTV5" s="148"/>
      <c r="VTW5" s="148"/>
      <c r="VTX5" s="148"/>
      <c r="VTY5" s="148"/>
      <c r="VTZ5" s="148"/>
      <c r="VUA5" s="148"/>
      <c r="VUB5" s="148"/>
      <c r="VUC5" s="148"/>
      <c r="VUD5" s="148"/>
      <c r="VUE5" s="148"/>
      <c r="VUF5" s="148"/>
      <c r="VUG5" s="148"/>
      <c r="VUH5" s="148"/>
      <c r="VUI5" s="148"/>
      <c r="VUJ5" s="148"/>
      <c r="VUK5" s="148"/>
      <c r="VUL5" s="148"/>
      <c r="VUM5" s="148"/>
      <c r="VUN5" s="148"/>
      <c r="VUO5" s="148"/>
      <c r="VUP5" s="148"/>
      <c r="VUQ5" s="148"/>
      <c r="VUR5" s="148"/>
      <c r="VUS5" s="148"/>
      <c r="VUT5" s="148"/>
      <c r="VUU5" s="148"/>
      <c r="VUV5" s="148"/>
      <c r="VUW5" s="148"/>
      <c r="VUX5" s="148"/>
      <c r="VUY5" s="148"/>
      <c r="VUZ5" s="148"/>
      <c r="VVA5" s="148"/>
      <c r="VVB5" s="148"/>
      <c r="VVC5" s="148"/>
      <c r="VVD5" s="148"/>
      <c r="VVE5" s="148"/>
      <c r="VVF5" s="148"/>
      <c r="VVG5" s="148"/>
      <c r="VVH5" s="148"/>
      <c r="VVI5" s="148"/>
      <c r="VVJ5" s="148"/>
      <c r="VVK5" s="148"/>
      <c r="VVL5" s="148"/>
      <c r="VVM5" s="148"/>
      <c r="VVN5" s="148"/>
      <c r="VVO5" s="148"/>
      <c r="VVP5" s="148"/>
      <c r="VVQ5" s="148"/>
      <c r="VVR5" s="148"/>
      <c r="VVS5" s="148"/>
      <c r="VVT5" s="148"/>
      <c r="VVU5" s="148"/>
      <c r="VVV5" s="148"/>
      <c r="VVW5" s="148"/>
      <c r="VVX5" s="148"/>
      <c r="VVY5" s="148"/>
      <c r="VVZ5" s="148"/>
      <c r="VWA5" s="148"/>
      <c r="VWB5" s="148"/>
      <c r="VWC5" s="148"/>
      <c r="VWD5" s="148"/>
      <c r="VWE5" s="148"/>
      <c r="VWF5" s="148"/>
      <c r="VWG5" s="148"/>
      <c r="VWH5" s="148"/>
      <c r="VWI5" s="148"/>
      <c r="VWJ5" s="148"/>
      <c r="VWK5" s="148"/>
      <c r="VWL5" s="148"/>
      <c r="VWM5" s="148"/>
      <c r="VWN5" s="148"/>
      <c r="VWO5" s="148"/>
      <c r="VWP5" s="148"/>
      <c r="VWQ5" s="148"/>
      <c r="VWR5" s="148"/>
      <c r="VWS5" s="148"/>
      <c r="VWT5" s="148"/>
      <c r="VWU5" s="148"/>
      <c r="VWV5" s="148"/>
      <c r="VWW5" s="148"/>
      <c r="VWX5" s="148"/>
      <c r="VWY5" s="148"/>
      <c r="VWZ5" s="148"/>
      <c r="VXA5" s="148"/>
      <c r="VXB5" s="148"/>
      <c r="VXC5" s="148"/>
      <c r="VXD5" s="148"/>
      <c r="VXE5" s="148"/>
      <c r="VXF5" s="148"/>
      <c r="VXG5" s="148"/>
      <c r="VXH5" s="148"/>
      <c r="VXI5" s="148"/>
      <c r="VXJ5" s="148"/>
      <c r="VXK5" s="148"/>
      <c r="VXL5" s="148"/>
      <c r="VXM5" s="148"/>
      <c r="VXN5" s="148"/>
      <c r="VXO5" s="148"/>
      <c r="VXP5" s="148"/>
      <c r="VXQ5" s="148"/>
      <c r="VXR5" s="148"/>
      <c r="VXS5" s="148"/>
      <c r="VXT5" s="148"/>
      <c r="VXU5" s="148"/>
      <c r="VXV5" s="148"/>
      <c r="VXW5" s="148"/>
      <c r="VXX5" s="148"/>
      <c r="VXY5" s="148"/>
      <c r="VXZ5" s="148"/>
      <c r="VYA5" s="148"/>
      <c r="VYB5" s="148"/>
      <c r="VYC5" s="148"/>
      <c r="VYD5" s="148"/>
      <c r="VYE5" s="148"/>
      <c r="VYF5" s="148"/>
      <c r="VYG5" s="148"/>
      <c r="VYH5" s="148"/>
      <c r="VYI5" s="148"/>
      <c r="VYJ5" s="148"/>
      <c r="VYK5" s="148"/>
      <c r="VYL5" s="148"/>
      <c r="VYM5" s="148"/>
      <c r="VYN5" s="148"/>
      <c r="VYO5" s="148"/>
      <c r="VYP5" s="148"/>
      <c r="VYQ5" s="148"/>
      <c r="VYR5" s="148"/>
      <c r="VYS5" s="148"/>
      <c r="VYT5" s="148"/>
      <c r="VYU5" s="148"/>
      <c r="VYV5" s="148"/>
      <c r="VYW5" s="148"/>
      <c r="VYX5" s="148"/>
      <c r="VYY5" s="148"/>
      <c r="VYZ5" s="148"/>
      <c r="VZA5" s="148"/>
      <c r="VZB5" s="148"/>
      <c r="VZC5" s="148"/>
      <c r="VZD5" s="148"/>
      <c r="VZE5" s="148"/>
      <c r="VZF5" s="148"/>
      <c r="VZG5" s="148"/>
      <c r="VZH5" s="148"/>
      <c r="VZI5" s="148"/>
      <c r="VZJ5" s="148"/>
      <c r="VZK5" s="148"/>
      <c r="VZL5" s="148"/>
      <c r="VZM5" s="148"/>
      <c r="VZN5" s="148"/>
      <c r="VZO5" s="148"/>
      <c r="VZP5" s="148"/>
      <c r="VZQ5" s="148"/>
      <c r="VZR5" s="148"/>
      <c r="VZS5" s="148"/>
      <c r="VZT5" s="148"/>
      <c r="VZU5" s="148"/>
      <c r="VZV5" s="148"/>
      <c r="VZW5" s="148"/>
      <c r="VZX5" s="148"/>
      <c r="VZY5" s="148"/>
      <c r="VZZ5" s="148"/>
      <c r="WAA5" s="148"/>
      <c r="WAB5" s="148"/>
      <c r="WAC5" s="148"/>
      <c r="WAD5" s="148"/>
      <c r="WAE5" s="148"/>
      <c r="WAF5" s="148"/>
      <c r="WAG5" s="148"/>
      <c r="WAH5" s="148"/>
      <c r="WAI5" s="148"/>
      <c r="WAJ5" s="148"/>
      <c r="WAK5" s="148"/>
      <c r="WAL5" s="148"/>
      <c r="WAM5" s="148"/>
      <c r="WAN5" s="148"/>
      <c r="WAO5" s="148"/>
      <c r="WAP5" s="148"/>
      <c r="WAQ5" s="148"/>
      <c r="WAR5" s="148"/>
      <c r="WAS5" s="148"/>
      <c r="WAT5" s="148"/>
      <c r="WAU5" s="148"/>
      <c r="WAV5" s="148"/>
      <c r="WAW5" s="148"/>
      <c r="WAX5" s="148"/>
      <c r="WAY5" s="148"/>
      <c r="WAZ5" s="148"/>
      <c r="WBA5" s="148"/>
      <c r="WBB5" s="148"/>
      <c r="WBC5" s="148"/>
      <c r="WBD5" s="148"/>
      <c r="WBE5" s="148"/>
      <c r="WBF5" s="148"/>
      <c r="WBG5" s="148"/>
      <c r="WBH5" s="148"/>
      <c r="WBI5" s="148"/>
      <c r="WBJ5" s="148"/>
      <c r="WBK5" s="148"/>
      <c r="WBL5" s="148"/>
      <c r="WBM5" s="148"/>
      <c r="WBN5" s="148"/>
      <c r="WBO5" s="148"/>
      <c r="WBP5" s="148"/>
      <c r="WBQ5" s="148"/>
      <c r="WBR5" s="148"/>
      <c r="WBS5" s="148"/>
      <c r="WBT5" s="148"/>
      <c r="WBU5" s="148"/>
      <c r="WBV5" s="148"/>
      <c r="WBW5" s="148"/>
      <c r="WBX5" s="148"/>
      <c r="WBY5" s="148"/>
      <c r="WBZ5" s="148"/>
      <c r="WCA5" s="148"/>
      <c r="WCB5" s="148"/>
      <c r="WCC5" s="148"/>
      <c r="WCD5" s="148"/>
      <c r="WCE5" s="148"/>
      <c r="WCF5" s="148"/>
      <c r="WCG5" s="148"/>
      <c r="WCH5" s="148"/>
      <c r="WCI5" s="148"/>
      <c r="WCJ5" s="148"/>
      <c r="WCK5" s="148"/>
      <c r="WCL5" s="148"/>
      <c r="WCM5" s="148"/>
      <c r="WCN5" s="148"/>
      <c r="WCO5" s="148"/>
      <c r="WCP5" s="148"/>
      <c r="WCQ5" s="148"/>
      <c r="WCR5" s="148"/>
      <c r="WCS5" s="148"/>
      <c r="WCT5" s="148"/>
      <c r="WCU5" s="148"/>
      <c r="WCV5" s="148"/>
      <c r="WCW5" s="148"/>
      <c r="WCX5" s="148"/>
      <c r="WCY5" s="148"/>
      <c r="WCZ5" s="148"/>
      <c r="WDA5" s="148"/>
      <c r="WDB5" s="148"/>
      <c r="WDC5" s="148"/>
      <c r="WDD5" s="148"/>
      <c r="WDE5" s="148"/>
      <c r="WDF5" s="148"/>
      <c r="WDG5" s="148"/>
      <c r="WDH5" s="148"/>
      <c r="WDI5" s="148"/>
      <c r="WDJ5" s="148"/>
      <c r="WDK5" s="148"/>
      <c r="WDL5" s="148"/>
      <c r="WDM5" s="148"/>
      <c r="WDN5" s="148"/>
      <c r="WDO5" s="148"/>
      <c r="WDP5" s="148"/>
      <c r="WDQ5" s="148"/>
      <c r="WDR5" s="148"/>
      <c r="WDS5" s="148"/>
      <c r="WDT5" s="148"/>
      <c r="WDU5" s="148"/>
      <c r="WDV5" s="148"/>
      <c r="WDW5" s="148"/>
      <c r="WDX5" s="148"/>
      <c r="WDY5" s="148"/>
      <c r="WDZ5" s="148"/>
      <c r="WEA5" s="148"/>
      <c r="WEB5" s="148"/>
      <c r="WEC5" s="148"/>
      <c r="WED5" s="148"/>
      <c r="WEE5" s="148"/>
      <c r="WEF5" s="148"/>
      <c r="WEG5" s="148"/>
      <c r="WEH5" s="148"/>
      <c r="WEI5" s="148"/>
      <c r="WEJ5" s="148"/>
      <c r="WEK5" s="148"/>
      <c r="WEL5" s="148"/>
      <c r="WEM5" s="148"/>
      <c r="WEN5" s="148"/>
      <c r="WEO5" s="148"/>
      <c r="WEP5" s="148"/>
      <c r="WEQ5" s="148"/>
      <c r="WER5" s="148"/>
      <c r="WES5" s="148"/>
      <c r="WET5" s="148"/>
      <c r="WEU5" s="148"/>
      <c r="WEV5" s="148"/>
      <c r="WEW5" s="148"/>
      <c r="WEX5" s="148"/>
      <c r="WEY5" s="148"/>
      <c r="WEZ5" s="148"/>
      <c r="WFA5" s="148"/>
      <c r="WFB5" s="148"/>
      <c r="WFC5" s="148"/>
      <c r="WFD5" s="148"/>
      <c r="WFE5" s="148"/>
      <c r="WFF5" s="148"/>
      <c r="WFG5" s="148"/>
      <c r="WFH5" s="148"/>
      <c r="WFI5" s="148"/>
      <c r="WFJ5" s="148"/>
      <c r="WFK5" s="148"/>
      <c r="WFL5" s="148"/>
      <c r="WFM5" s="148"/>
      <c r="WFN5" s="148"/>
      <c r="WFO5" s="148"/>
      <c r="WFP5" s="148"/>
      <c r="WFQ5" s="148"/>
      <c r="WFR5" s="148"/>
      <c r="WFS5" s="148"/>
      <c r="WFT5" s="148"/>
      <c r="WFU5" s="148"/>
      <c r="WFV5" s="148"/>
      <c r="WFW5" s="148"/>
      <c r="WFX5" s="148"/>
      <c r="WFY5" s="148"/>
      <c r="WFZ5" s="148"/>
      <c r="WGA5" s="148"/>
      <c r="WGB5" s="148"/>
      <c r="WGC5" s="148"/>
      <c r="WGD5" s="148"/>
      <c r="WGE5" s="148"/>
      <c r="WGF5" s="148"/>
      <c r="WGG5" s="148"/>
      <c r="WGH5" s="148"/>
      <c r="WGI5" s="148"/>
      <c r="WGJ5" s="148"/>
      <c r="WGK5" s="148"/>
      <c r="WGL5" s="148"/>
      <c r="WGM5" s="148"/>
      <c r="WGN5" s="148"/>
      <c r="WGO5" s="148"/>
      <c r="WGP5" s="148"/>
      <c r="WGQ5" s="148"/>
      <c r="WGR5" s="148"/>
      <c r="WGS5" s="148"/>
      <c r="WGT5" s="148"/>
      <c r="WGU5" s="148"/>
      <c r="WGV5" s="148"/>
      <c r="WGW5" s="148"/>
      <c r="WGX5" s="148"/>
      <c r="WGY5" s="148"/>
      <c r="WGZ5" s="148"/>
      <c r="WHA5" s="148"/>
      <c r="WHB5" s="148"/>
      <c r="WHC5" s="148"/>
      <c r="WHD5" s="148"/>
      <c r="WHE5" s="148"/>
      <c r="WHF5" s="148"/>
      <c r="WHG5" s="148"/>
      <c r="WHH5" s="148"/>
      <c r="WHI5" s="148"/>
      <c r="WHJ5" s="148"/>
      <c r="WHK5" s="148"/>
      <c r="WHL5" s="148"/>
      <c r="WHM5" s="148"/>
      <c r="WHN5" s="148"/>
      <c r="WHO5" s="148"/>
      <c r="WHP5" s="148"/>
      <c r="WHQ5" s="148"/>
      <c r="WHR5" s="148"/>
      <c r="WHS5" s="148"/>
      <c r="WHT5" s="148"/>
      <c r="WHU5" s="148"/>
      <c r="WHV5" s="148"/>
      <c r="WHW5" s="148"/>
      <c r="WHX5" s="148"/>
      <c r="WHY5" s="148"/>
      <c r="WHZ5" s="148"/>
      <c r="WIA5" s="148"/>
      <c r="WIB5" s="148"/>
      <c r="WIC5" s="148"/>
      <c r="WID5" s="148"/>
      <c r="WIE5" s="148"/>
      <c r="WIF5" s="148"/>
      <c r="WIG5" s="148"/>
      <c r="WIH5" s="148"/>
      <c r="WII5" s="148"/>
      <c r="WIJ5" s="148"/>
      <c r="WIK5" s="148"/>
      <c r="WIL5" s="148"/>
      <c r="WIM5" s="148"/>
      <c r="WIN5" s="148"/>
      <c r="WIO5" s="148"/>
      <c r="WIP5" s="148"/>
      <c r="WIQ5" s="148"/>
      <c r="WIR5" s="148"/>
      <c r="WIS5" s="148"/>
      <c r="WIT5" s="148"/>
      <c r="WIU5" s="148"/>
      <c r="WIV5" s="148"/>
      <c r="WIW5" s="148"/>
      <c r="WIX5" s="148"/>
      <c r="WIY5" s="148"/>
      <c r="WIZ5" s="148"/>
      <c r="WJA5" s="148"/>
      <c r="WJB5" s="148"/>
      <c r="WJC5" s="148"/>
      <c r="WJD5" s="148"/>
      <c r="WJE5" s="148"/>
      <c r="WJF5" s="148"/>
      <c r="WJG5" s="148"/>
      <c r="WJH5" s="148"/>
      <c r="WJI5" s="148"/>
      <c r="WJJ5" s="148"/>
      <c r="WJK5" s="148"/>
      <c r="WJL5" s="148"/>
      <c r="WJM5" s="148"/>
      <c r="WJN5" s="148"/>
      <c r="WJO5" s="148"/>
      <c r="WJP5" s="148"/>
      <c r="WJQ5" s="148"/>
      <c r="WJR5" s="148"/>
      <c r="WJS5" s="148"/>
      <c r="WJT5" s="148"/>
      <c r="WJU5" s="148"/>
      <c r="WJV5" s="148"/>
      <c r="WJW5" s="148"/>
      <c r="WJX5" s="148"/>
      <c r="WJY5" s="148"/>
      <c r="WJZ5" s="148"/>
      <c r="WKA5" s="148"/>
      <c r="WKB5" s="148"/>
      <c r="WKC5" s="148"/>
      <c r="WKD5" s="148"/>
      <c r="WKE5" s="148"/>
      <c r="WKF5" s="148"/>
      <c r="WKG5" s="148"/>
      <c r="WKH5" s="148"/>
      <c r="WKI5" s="148"/>
      <c r="WKJ5" s="148"/>
      <c r="WKK5" s="148"/>
      <c r="WKL5" s="148"/>
      <c r="WKM5" s="148"/>
      <c r="WKN5" s="148"/>
      <c r="WKO5" s="148"/>
      <c r="WKP5" s="148"/>
      <c r="WKQ5" s="148"/>
      <c r="WKR5" s="148"/>
      <c r="WKS5" s="148"/>
      <c r="WKT5" s="148"/>
      <c r="WKU5" s="148"/>
      <c r="WKV5" s="148"/>
      <c r="WKW5" s="148"/>
      <c r="WKX5" s="148"/>
      <c r="WKY5" s="148"/>
      <c r="WKZ5" s="148"/>
      <c r="WLA5" s="148"/>
      <c r="WLB5" s="148"/>
      <c r="WLC5" s="148"/>
      <c r="WLD5" s="148"/>
      <c r="WLE5" s="148"/>
      <c r="WLF5" s="148"/>
      <c r="WLG5" s="148"/>
      <c r="WLH5" s="148"/>
      <c r="WLI5" s="148"/>
      <c r="WLJ5" s="148"/>
      <c r="WLK5" s="148"/>
      <c r="WLL5" s="148"/>
      <c r="WLM5" s="148"/>
      <c r="WLN5" s="148"/>
      <c r="WLO5" s="148"/>
      <c r="WLP5" s="148"/>
      <c r="WLQ5" s="148"/>
      <c r="WLR5" s="148"/>
      <c r="WLS5" s="148"/>
      <c r="WLT5" s="148"/>
      <c r="WLU5" s="148"/>
      <c r="WLV5" s="148"/>
      <c r="WLW5" s="148"/>
      <c r="WLX5" s="148"/>
      <c r="WLY5" s="148"/>
      <c r="WLZ5" s="148"/>
      <c r="WMA5" s="148"/>
      <c r="WMB5" s="148"/>
      <c r="WMC5" s="148"/>
      <c r="WMD5" s="148"/>
      <c r="WME5" s="148"/>
      <c r="WMF5" s="148"/>
      <c r="WMG5" s="148"/>
      <c r="WMH5" s="148"/>
      <c r="WMI5" s="148"/>
      <c r="WMJ5" s="148"/>
      <c r="WMK5" s="148"/>
      <c r="WML5" s="148"/>
      <c r="WMM5" s="148"/>
      <c r="WMN5" s="148"/>
      <c r="WMO5" s="148"/>
      <c r="WMP5" s="148"/>
      <c r="WMQ5" s="148"/>
      <c r="WMR5" s="148"/>
      <c r="WMS5" s="148"/>
      <c r="WMT5" s="148"/>
      <c r="WMU5" s="148"/>
      <c r="WMV5" s="148"/>
      <c r="WMW5" s="148"/>
      <c r="WMX5" s="148"/>
      <c r="WMY5" s="148"/>
      <c r="WMZ5" s="148"/>
      <c r="WNA5" s="148"/>
      <c r="WNB5" s="148"/>
      <c r="WNC5" s="148"/>
      <c r="WND5" s="148"/>
      <c r="WNE5" s="148"/>
      <c r="WNF5" s="148"/>
      <c r="WNG5" s="148"/>
      <c r="WNH5" s="148"/>
      <c r="WNI5" s="148"/>
      <c r="WNJ5" s="148"/>
      <c r="WNK5" s="148"/>
      <c r="WNL5" s="148"/>
      <c r="WNM5" s="148"/>
      <c r="WNN5" s="148"/>
      <c r="WNO5" s="148"/>
      <c r="WNP5" s="148"/>
      <c r="WNQ5" s="148"/>
      <c r="WNR5" s="148"/>
      <c r="WNS5" s="148"/>
      <c r="WNT5" s="148"/>
      <c r="WNU5" s="148"/>
      <c r="WNV5" s="148"/>
      <c r="WNW5" s="148"/>
      <c r="WNX5" s="148"/>
      <c r="WNY5" s="148"/>
      <c r="WNZ5" s="148"/>
      <c r="WOA5" s="148"/>
      <c r="WOB5" s="148"/>
      <c r="WOC5" s="148"/>
      <c r="WOD5" s="148"/>
      <c r="WOE5" s="148"/>
      <c r="WOF5" s="148"/>
      <c r="WOG5" s="148"/>
      <c r="WOH5" s="148"/>
      <c r="WOI5" s="148"/>
      <c r="WOJ5" s="148"/>
      <c r="WOK5" s="148"/>
      <c r="WOL5" s="148"/>
      <c r="WOM5" s="148"/>
      <c r="WON5" s="148"/>
      <c r="WOO5" s="148"/>
      <c r="WOP5" s="148"/>
      <c r="WOQ5" s="148"/>
      <c r="WOR5" s="148"/>
      <c r="WOS5" s="148"/>
      <c r="WOT5" s="148"/>
      <c r="WOU5" s="148"/>
      <c r="WOV5" s="148"/>
      <c r="WOW5" s="148"/>
      <c r="WOX5" s="148"/>
      <c r="WOY5" s="148"/>
      <c r="WOZ5" s="148"/>
      <c r="WPA5" s="148"/>
      <c r="WPB5" s="148"/>
      <c r="WPC5" s="148"/>
      <c r="WPD5" s="148"/>
      <c r="WPE5" s="148"/>
      <c r="WPF5" s="148"/>
      <c r="WPG5" s="148"/>
      <c r="WPH5" s="148"/>
      <c r="WPI5" s="148"/>
      <c r="WPJ5" s="148"/>
      <c r="WPK5" s="148"/>
      <c r="WPL5" s="148"/>
      <c r="WPM5" s="148"/>
      <c r="WPN5" s="148"/>
      <c r="WPO5" s="148"/>
      <c r="WPP5" s="148"/>
      <c r="WPQ5" s="148"/>
      <c r="WPR5" s="148"/>
      <c r="WPS5" s="148"/>
      <c r="WPT5" s="148"/>
      <c r="WPU5" s="148"/>
      <c r="WPV5" s="148"/>
      <c r="WPW5" s="148"/>
      <c r="WPX5" s="148"/>
      <c r="WPY5" s="148"/>
      <c r="WPZ5" s="148"/>
      <c r="WQA5" s="148"/>
      <c r="WQB5" s="148"/>
      <c r="WQC5" s="148"/>
      <c r="WQD5" s="148"/>
      <c r="WQE5" s="148"/>
      <c r="WQF5" s="148"/>
      <c r="WQG5" s="148"/>
      <c r="WQH5" s="148"/>
      <c r="WQI5" s="148"/>
      <c r="WQJ5" s="148"/>
      <c r="WQK5" s="148"/>
      <c r="WQL5" s="148"/>
      <c r="WQM5" s="148"/>
      <c r="WQN5" s="148"/>
      <c r="WQO5" s="148"/>
      <c r="WQP5" s="148"/>
      <c r="WQQ5" s="148"/>
      <c r="WQR5" s="148"/>
      <c r="WQS5" s="148"/>
      <c r="WQT5" s="148"/>
      <c r="WQU5" s="148"/>
      <c r="WQV5" s="148"/>
      <c r="WQW5" s="148"/>
      <c r="WQX5" s="148"/>
      <c r="WQY5" s="148"/>
      <c r="WQZ5" s="148"/>
      <c r="WRA5" s="148"/>
      <c r="WRB5" s="148"/>
      <c r="WRC5" s="148"/>
      <c r="WRD5" s="148"/>
      <c r="WRE5" s="148"/>
      <c r="WRF5" s="148"/>
      <c r="WRG5" s="148"/>
      <c r="WRH5" s="148"/>
      <c r="WRI5" s="148"/>
      <c r="WRJ5" s="148"/>
      <c r="WRK5" s="148"/>
      <c r="WRL5" s="148"/>
      <c r="WRM5" s="148"/>
      <c r="WRN5" s="148"/>
      <c r="WRO5" s="148"/>
      <c r="WRP5" s="148"/>
      <c r="WRQ5" s="148"/>
      <c r="WRR5" s="148"/>
      <c r="WRS5" s="148"/>
      <c r="WRT5" s="148"/>
      <c r="WRU5" s="148"/>
      <c r="WRV5" s="148"/>
      <c r="WRW5" s="148"/>
      <c r="WRX5" s="148"/>
      <c r="WRY5" s="148"/>
      <c r="WRZ5" s="148"/>
      <c r="WSA5" s="148"/>
      <c r="WSB5" s="148"/>
      <c r="WSC5" s="148"/>
      <c r="WSD5" s="148"/>
      <c r="WSE5" s="148"/>
      <c r="WSF5" s="148"/>
      <c r="WSG5" s="148"/>
      <c r="WSH5" s="148"/>
      <c r="WSI5" s="148"/>
      <c r="WSJ5" s="148"/>
      <c r="WSK5" s="148"/>
      <c r="WSL5" s="148"/>
      <c r="WSM5" s="148"/>
      <c r="WSN5" s="148"/>
      <c r="WSO5" s="148"/>
      <c r="WSP5" s="148"/>
      <c r="WSQ5" s="148"/>
      <c r="WSR5" s="148"/>
      <c r="WSS5" s="148"/>
      <c r="WST5" s="148"/>
      <c r="WSU5" s="148"/>
      <c r="WSV5" s="148"/>
      <c r="WSW5" s="148"/>
      <c r="WSX5" s="148"/>
      <c r="WSY5" s="148"/>
      <c r="WSZ5" s="148"/>
      <c r="WTA5" s="148"/>
      <c r="WTB5" s="148"/>
      <c r="WTC5" s="148"/>
      <c r="WTD5" s="148"/>
      <c r="WTE5" s="148"/>
      <c r="WTF5" s="148"/>
      <c r="WTG5" s="148"/>
      <c r="WTH5" s="148"/>
      <c r="WTI5" s="148"/>
      <c r="WTJ5" s="148"/>
      <c r="WTK5" s="148"/>
      <c r="WTL5" s="148"/>
      <c r="WTM5" s="148"/>
      <c r="WTN5" s="148"/>
      <c r="WTO5" s="148"/>
      <c r="WTP5" s="148"/>
      <c r="WTQ5" s="148"/>
      <c r="WTR5" s="148"/>
      <c r="WTS5" s="148"/>
      <c r="WTT5" s="148"/>
      <c r="WTU5" s="148"/>
      <c r="WTV5" s="148"/>
      <c r="WTW5" s="148"/>
      <c r="WTX5" s="148"/>
      <c r="WTY5" s="148"/>
      <c r="WTZ5" s="148"/>
      <c r="WUA5" s="148"/>
      <c r="WUB5" s="148"/>
      <c r="WUC5" s="148"/>
      <c r="WUD5" s="148"/>
      <c r="WUE5" s="148"/>
      <c r="WUF5" s="148"/>
      <c r="WUG5" s="148"/>
      <c r="WUH5" s="148"/>
      <c r="WUI5" s="148"/>
      <c r="WUJ5" s="148"/>
      <c r="WUK5" s="148"/>
      <c r="WUL5" s="148"/>
      <c r="WUM5" s="148"/>
      <c r="WUN5" s="148"/>
      <c r="WUO5" s="148"/>
      <c r="WUP5" s="148"/>
      <c r="WUQ5" s="148"/>
      <c r="WUR5" s="148"/>
      <c r="WUS5" s="148"/>
      <c r="WUT5" s="148"/>
      <c r="WUU5" s="148"/>
      <c r="WUV5" s="148"/>
      <c r="WUW5" s="148"/>
      <c r="WUX5" s="148"/>
      <c r="WUY5" s="148"/>
      <c r="WUZ5" s="148"/>
      <c r="WVA5" s="148"/>
      <c r="WVB5" s="148"/>
      <c r="WVC5" s="148"/>
      <c r="WVD5" s="148"/>
      <c r="WVE5" s="148"/>
      <c r="WVF5" s="148"/>
      <c r="WVG5" s="148"/>
      <c r="WVH5" s="148"/>
      <c r="WVI5" s="148"/>
      <c r="WVJ5" s="148"/>
      <c r="WVK5" s="148"/>
      <c r="WVL5" s="148"/>
      <c r="WVM5" s="148"/>
      <c r="WVN5" s="148"/>
      <c r="WVO5" s="148"/>
      <c r="WVP5" s="148"/>
      <c r="WVQ5" s="148"/>
      <c r="WVR5" s="148"/>
      <c r="WVS5" s="148"/>
      <c r="WVT5" s="148"/>
      <c r="WVU5" s="148"/>
      <c r="WVV5" s="148"/>
      <c r="WVW5" s="148"/>
      <c r="WVX5" s="148"/>
      <c r="WVY5" s="148"/>
      <c r="WVZ5" s="148"/>
      <c r="WWA5" s="148"/>
      <c r="WWB5" s="148"/>
      <c r="WWC5" s="148"/>
      <c r="WWD5" s="148"/>
      <c r="WWE5" s="148"/>
      <c r="WWF5" s="148"/>
      <c r="WWG5" s="148"/>
      <c r="WWH5" s="148"/>
      <c r="WWI5" s="148"/>
      <c r="WWJ5" s="148"/>
      <c r="WWK5" s="148"/>
      <c r="WWL5" s="148"/>
      <c r="WWM5" s="148"/>
      <c r="WWN5" s="148"/>
      <c r="WWO5" s="148"/>
      <c r="WWP5" s="148"/>
      <c r="WWQ5" s="148"/>
      <c r="WWR5" s="148"/>
      <c r="WWS5" s="148"/>
      <c r="WWT5" s="148"/>
      <c r="WWU5" s="148"/>
      <c r="WWV5" s="148"/>
      <c r="WWW5" s="148"/>
      <c r="WWX5" s="148"/>
      <c r="WWY5" s="148"/>
      <c r="WWZ5" s="148"/>
      <c r="WXA5" s="148"/>
      <c r="WXB5" s="148"/>
      <c r="WXC5" s="148"/>
      <c r="WXD5" s="148"/>
      <c r="WXE5" s="148"/>
      <c r="WXF5" s="148"/>
      <c r="WXG5" s="148"/>
      <c r="WXH5" s="148"/>
      <c r="WXI5" s="148"/>
      <c r="WXJ5" s="148"/>
      <c r="WXK5" s="148"/>
      <c r="WXL5" s="148"/>
      <c r="WXM5" s="148"/>
      <c r="WXN5" s="148"/>
      <c r="WXO5" s="148"/>
      <c r="WXP5" s="148"/>
      <c r="WXQ5" s="148"/>
      <c r="WXR5" s="148"/>
      <c r="WXS5" s="148"/>
      <c r="WXT5" s="148"/>
      <c r="WXU5" s="148"/>
      <c r="WXV5" s="148"/>
      <c r="WXW5" s="148"/>
      <c r="WXX5" s="148"/>
      <c r="WXY5" s="148"/>
      <c r="WXZ5" s="148"/>
      <c r="WYA5" s="148"/>
      <c r="WYB5" s="148"/>
      <c r="WYC5" s="148"/>
      <c r="WYD5" s="148"/>
      <c r="WYE5" s="148"/>
      <c r="WYF5" s="148"/>
      <c r="WYG5" s="148"/>
      <c r="WYH5" s="148"/>
      <c r="WYI5" s="148"/>
      <c r="WYJ5" s="148"/>
      <c r="WYK5" s="148"/>
      <c r="WYL5" s="148"/>
      <c r="WYM5" s="148"/>
      <c r="WYN5" s="148"/>
      <c r="WYO5" s="148"/>
      <c r="WYP5" s="148"/>
      <c r="WYQ5" s="148"/>
      <c r="WYR5" s="148"/>
      <c r="WYS5" s="148"/>
      <c r="WYT5" s="148"/>
      <c r="WYU5" s="148"/>
      <c r="WYV5" s="148"/>
      <c r="WYW5" s="148"/>
      <c r="WYX5" s="148"/>
      <c r="WYY5" s="148"/>
      <c r="WYZ5" s="148"/>
      <c r="WZA5" s="148"/>
      <c r="WZB5" s="148"/>
      <c r="WZC5" s="148"/>
      <c r="WZD5" s="148"/>
      <c r="WZE5" s="148"/>
      <c r="WZF5" s="148"/>
      <c r="WZG5" s="148"/>
      <c r="WZH5" s="148"/>
      <c r="WZI5" s="148"/>
      <c r="WZJ5" s="148"/>
      <c r="WZK5" s="148"/>
      <c r="WZL5" s="148"/>
      <c r="WZM5" s="148"/>
      <c r="WZN5" s="148"/>
      <c r="WZO5" s="148"/>
      <c r="WZP5" s="148"/>
      <c r="WZQ5" s="148"/>
      <c r="WZR5" s="148"/>
      <c r="WZS5" s="148"/>
      <c r="WZT5" s="148"/>
      <c r="WZU5" s="148"/>
      <c r="WZV5" s="148"/>
      <c r="WZW5" s="148"/>
      <c r="WZX5" s="148"/>
      <c r="WZY5" s="148"/>
      <c r="WZZ5" s="148"/>
      <c r="XAA5" s="148"/>
      <c r="XAB5" s="148"/>
      <c r="XAC5" s="148"/>
      <c r="XAD5" s="148"/>
      <c r="XAE5" s="148"/>
      <c r="XAF5" s="148"/>
      <c r="XAG5" s="148"/>
      <c r="XAH5" s="148"/>
      <c r="XAI5" s="148"/>
      <c r="XAJ5" s="148"/>
      <c r="XAK5" s="148"/>
      <c r="XAL5" s="148"/>
      <c r="XAM5" s="148"/>
      <c r="XAN5" s="148"/>
      <c r="XAO5" s="148"/>
      <c r="XAP5" s="148"/>
      <c r="XAQ5" s="148"/>
      <c r="XAR5" s="148"/>
      <c r="XAS5" s="148"/>
      <c r="XAT5" s="148"/>
      <c r="XAU5" s="148"/>
      <c r="XAV5" s="148"/>
      <c r="XAW5" s="148"/>
      <c r="XAX5" s="148"/>
      <c r="XAY5" s="148"/>
      <c r="XAZ5" s="148"/>
      <c r="XBA5" s="148"/>
      <c r="XBB5" s="148"/>
      <c r="XBC5" s="148"/>
      <c r="XBD5" s="148"/>
      <c r="XBE5" s="148"/>
      <c r="XBF5" s="148"/>
      <c r="XBG5" s="148"/>
      <c r="XBH5" s="148"/>
      <c r="XBI5" s="148"/>
      <c r="XBJ5" s="148"/>
      <c r="XBK5" s="148"/>
      <c r="XBL5" s="148"/>
      <c r="XBM5" s="148"/>
      <c r="XBN5" s="148"/>
      <c r="XBO5" s="148"/>
      <c r="XBP5" s="148"/>
      <c r="XBQ5" s="148"/>
      <c r="XBR5" s="148"/>
      <c r="XBS5" s="148"/>
      <c r="XBT5" s="148"/>
      <c r="XBU5" s="148"/>
      <c r="XBV5" s="148"/>
      <c r="XBW5" s="148"/>
      <c r="XBX5" s="148"/>
      <c r="XBY5" s="148"/>
      <c r="XBZ5" s="148"/>
      <c r="XCA5" s="148"/>
      <c r="XCB5" s="148"/>
      <c r="XCC5" s="148"/>
      <c r="XCD5" s="148"/>
      <c r="XCE5" s="148"/>
      <c r="XCF5" s="148"/>
      <c r="XCG5" s="148"/>
      <c r="XCH5" s="148"/>
      <c r="XCI5" s="148"/>
      <c r="XCJ5" s="148"/>
      <c r="XCK5" s="148"/>
      <c r="XCL5" s="148"/>
      <c r="XCM5" s="148"/>
      <c r="XCN5" s="148"/>
      <c r="XCO5" s="148"/>
      <c r="XCP5" s="148"/>
      <c r="XCQ5" s="148"/>
      <c r="XCR5" s="148"/>
      <c r="XCS5" s="148"/>
      <c r="XCT5" s="148"/>
      <c r="XCU5" s="148"/>
      <c r="XCV5" s="148"/>
      <c r="XCW5" s="148"/>
      <c r="XCX5" s="148"/>
      <c r="XCY5" s="148"/>
      <c r="XCZ5" s="148"/>
      <c r="XDA5" s="148"/>
      <c r="XDB5" s="148"/>
      <c r="XDC5" s="148"/>
      <c r="XDD5" s="148"/>
      <c r="XDE5" s="148"/>
      <c r="XDF5" s="148"/>
      <c r="XDG5" s="148"/>
      <c r="XDH5" s="148"/>
      <c r="XDI5" s="148"/>
      <c r="XDJ5" s="148"/>
      <c r="XDK5" s="148"/>
      <c r="XDL5" s="148"/>
      <c r="XDM5" s="148"/>
      <c r="XDN5" s="148"/>
      <c r="XDO5" s="148"/>
      <c r="XDP5" s="148"/>
      <c r="XDQ5" s="148"/>
      <c r="XDR5" s="148"/>
      <c r="XDS5" s="148"/>
      <c r="XDT5" s="148"/>
      <c r="XDU5" s="148"/>
      <c r="XDV5" s="148"/>
      <c r="XDW5" s="148"/>
      <c r="XDX5" s="148"/>
      <c r="XDY5" s="148"/>
      <c r="XDZ5" s="148"/>
      <c r="XEA5" s="148"/>
      <c r="XEB5" s="148"/>
      <c r="XEC5" s="148"/>
      <c r="XED5" s="148"/>
      <c r="XEE5" s="148"/>
      <c r="XEF5" s="148"/>
      <c r="XEG5" s="148"/>
      <c r="XEH5" s="148"/>
      <c r="XEI5" s="148"/>
      <c r="XEJ5" s="148"/>
      <c r="XEK5" s="148"/>
      <c r="XEL5" s="148"/>
      <c r="XEM5" s="148"/>
      <c r="XEN5" s="148"/>
      <c r="XEO5" s="148"/>
      <c r="XEP5" s="148"/>
      <c r="XEQ5" s="148"/>
      <c r="XER5" s="148"/>
      <c r="XES5" s="148"/>
      <c r="XET5" s="148"/>
      <c r="XEU5" s="148"/>
      <c r="XEV5" s="148"/>
      <c r="XEW5" s="148"/>
      <c r="XEX5" s="148"/>
      <c r="XEY5" s="148"/>
      <c r="XEZ5" s="148"/>
      <c r="XFA5" s="148"/>
      <c r="XFB5" s="148"/>
      <c r="XFC5" s="148"/>
      <c r="XFD5" s="148"/>
    </row>
    <row r="6" spans="1:16384" s="149" customFormat="1" ht="229.9" customHeight="1" thickBot="1">
      <c r="A6" s="162" t="str">
        <f ca="1">IF(AND($M$20="M",A1=TODAY(),A1&gt;$B$20+11),IF(AND($O$20="N",A1&gt;$B$20+54),CONCATENATE($A$20,"BR",CHAR(10),"------",CHAR(10),TEXT(($B$20),"dd-mmm")),CONCATENATE($A$20,"B",CHAR(10),"------",CHAR(10),TEXT(($B$20),"dd-mmm"))),IF(AND($O$20="N",A1=TODAY(),A1&gt;$B$20+54),CONCATENATE($A$20,"R",CHAR(10),"------",CHAR(10),TEXT(($B$20),"dd-mmm")),IF(AND(A1=$M$20,A1&gt;$B$20+11),CONCATENATE($A$20,"BC",CHAR(10),"------",CHAR(10),TEXT(($B$20),"dd-mmm")),IF(AND(A1=$O$20,A1&gt;$B$20+54),CONCATENATE($A$20,"RC",CHAR(10),"------",CHAR(10),TEXT(($B$20),"dd-mmm")),""))))</f>
        <v/>
      </c>
      <c r="B6" s="162" t="str">
        <f t="shared" ref="B6:AE6" ca="1" si="5">IF(AND($M$20="M",B1=TODAY(),B1&gt;$B$20+11),IF(AND($O$20="N",B1&gt;$B$20+54),CONCATENATE($A$20,"BR",CHAR(10),"------",CHAR(10),TEXT(($B$20),"dd-mmm")),CONCATENATE($A$20,"B",CHAR(10),"------",CHAR(10),TEXT(($B$20),"dd-mmm"))),IF(AND($O$20="N",B1=TODAY(),B1&gt;$B$20+54),CONCATENATE($A$20,"R",CHAR(10),"------",CHAR(10),TEXT(($B$20),"dd-mmm")),IF(AND(B1=$M$20,B1&gt;$B$20+11),CONCATENATE($A$20,"BC",CHAR(10),"------",CHAR(10),TEXT(($B$20),"dd-mmm")),IF(AND(B1=$O$20,B1&gt;$B$20+54),CONCATENATE($A$20,"RC",CHAR(10),"------",CHAR(10),TEXT(($B$20),"dd-mmm")),""))))</f>
        <v/>
      </c>
      <c r="C6" s="162" t="str">
        <f t="shared" ca="1" si="5"/>
        <v/>
      </c>
      <c r="D6" s="162" t="str">
        <f t="shared" ca="1" si="5"/>
        <v/>
      </c>
      <c r="E6" s="162" t="str">
        <f t="shared" ca="1" si="5"/>
        <v/>
      </c>
      <c r="F6" s="162" t="str">
        <f t="shared" ca="1" si="5"/>
        <v/>
      </c>
      <c r="G6" s="162" t="str">
        <f t="shared" ca="1" si="5"/>
        <v/>
      </c>
      <c r="H6" s="162" t="str">
        <f t="shared" ca="1" si="5"/>
        <v/>
      </c>
      <c r="I6" s="162" t="str">
        <f t="shared" ca="1" si="5"/>
        <v/>
      </c>
      <c r="J6" s="162" t="str">
        <f t="shared" ca="1" si="5"/>
        <v/>
      </c>
      <c r="K6" s="162" t="str">
        <f t="shared" ca="1" si="5"/>
        <v/>
      </c>
      <c r="L6" s="162" t="str">
        <f t="shared" ca="1" si="5"/>
        <v/>
      </c>
      <c r="M6" s="162" t="str">
        <f t="shared" ca="1" si="5"/>
        <v/>
      </c>
      <c r="N6" s="162" t="str">
        <f t="shared" ca="1" si="5"/>
        <v/>
      </c>
      <c r="O6" s="162" t="str">
        <f t="shared" ca="1" si="5"/>
        <v/>
      </c>
      <c r="P6" s="162" t="str">
        <f t="shared" ca="1" si="5"/>
        <v/>
      </c>
      <c r="Q6" s="162" t="str">
        <f t="shared" ca="1" si="5"/>
        <v/>
      </c>
      <c r="R6" s="162" t="str">
        <f t="shared" ca="1" si="5"/>
        <v/>
      </c>
      <c r="S6" s="162" t="str">
        <f t="shared" ca="1" si="5"/>
        <v/>
      </c>
      <c r="T6" s="162" t="str">
        <f t="shared" ca="1" si="5"/>
        <v/>
      </c>
      <c r="U6" s="162" t="str">
        <f t="shared" ca="1" si="5"/>
        <v/>
      </c>
      <c r="V6" s="162" t="str">
        <f t="shared" ca="1" si="5"/>
        <v/>
      </c>
      <c r="W6" s="162" t="str">
        <f t="shared" ca="1" si="5"/>
        <v/>
      </c>
      <c r="X6" s="162" t="str">
        <f t="shared" ca="1" si="5"/>
        <v/>
      </c>
      <c r="Y6" s="162" t="str">
        <f t="shared" ca="1" si="5"/>
        <v/>
      </c>
      <c r="Z6" s="162" t="str">
        <f t="shared" ca="1" si="5"/>
        <v/>
      </c>
      <c r="AA6" s="162" t="str">
        <f t="shared" ca="1" si="5"/>
        <v/>
      </c>
      <c r="AB6" s="162" t="str">
        <f t="shared" ca="1" si="5"/>
        <v/>
      </c>
      <c r="AC6" s="162" t="str">
        <f t="shared" ca="1" si="5"/>
        <v/>
      </c>
      <c r="AD6" s="162" t="str">
        <f t="shared" ca="1" si="5"/>
        <v/>
      </c>
      <c r="AE6" s="163" t="str">
        <f t="shared" ca="1" si="5"/>
        <v/>
      </c>
    </row>
    <row r="7" spans="1:16384" s="147" customFormat="1" ht="229.9" customHeight="1">
      <c r="A7" s="152" t="str">
        <f ca="1">IF(AND($M$24="M",A1=TODAY(),A1&gt;$B$24+7,A1&lt;$B$24+12),CONCATENATE($A$24,"B",CHAR(10),"------",CHAR(10),TEXT(($B$24),"dd-mmm")),IF(AND($O$24="N",A1=TODAY(),A1&gt;$B$24+44,A1&lt;$B$24+55),CONCATENATE($A$24,"R",CHAR(10),"------",CHAR(10),TEXT(($B$24),"dd-mmm")),IF(AND(A1=$M$24,A1&gt;$B$24+7,A1&lt;$B$24+12),CONCATENATE($A$24,"BC",CHAR(10),"------",CHAR(10),TEXT(($B$24),"dd-mmm")),IF(AND(A1=$O$24,A1&gt;$B$24+44,A1&lt;$B$24+55),CONCATENATE($A$24,"RC",CHAR(10),"------",CHAR(10),TEXT(($B$24),"dd-mmm")),""))))</f>
        <v/>
      </c>
      <c r="B7" s="152" t="str">
        <f t="shared" ref="B7:AE7" ca="1" si="6">IF(AND($M$24="M",B1=TODAY(),B1&gt;$B$24+7,B1&lt;$B$24+12),CONCATENATE($A$24,"B",CHAR(10),"------",CHAR(10),TEXT(($B$24),"dd-mmm")),IF(AND($O$24="N",B1=TODAY(),B1&gt;$B$24+44,B1&lt;$B$24+55),CONCATENATE($A$24,"R",CHAR(10),"------",CHAR(10),TEXT(($B$24),"dd-mmm")),IF(AND(B1=$M$24,B1&gt;$B$24+7,B1&lt;$B$24+12),CONCATENATE($A$24,"BC",CHAR(10),"------",CHAR(10),TEXT(($B$24),"dd-mmm")),IF(AND(B1=$O$24,B1&gt;$B$24+44,B1&lt;$B$24+55),CONCATENATE($A$24,"RC",CHAR(10),"------",CHAR(10),TEXT(($B$24),"dd-mmm")),""))))</f>
        <v/>
      </c>
      <c r="C7" s="152" t="str">
        <f t="shared" ca="1" si="6"/>
        <v/>
      </c>
      <c r="D7" s="152" t="str">
        <f t="shared" ca="1" si="6"/>
        <v/>
      </c>
      <c r="E7" s="152" t="str">
        <f t="shared" ca="1" si="6"/>
        <v/>
      </c>
      <c r="F7" s="152" t="str">
        <f t="shared" ca="1" si="6"/>
        <v/>
      </c>
      <c r="G7" s="152" t="str">
        <f t="shared" ca="1" si="6"/>
        <v/>
      </c>
      <c r="H7" s="152" t="str">
        <f t="shared" ca="1" si="6"/>
        <v/>
      </c>
      <c r="I7" s="152" t="str">
        <f t="shared" ca="1" si="6"/>
        <v/>
      </c>
      <c r="J7" s="152" t="str">
        <f t="shared" ca="1" si="6"/>
        <v/>
      </c>
      <c r="K7" s="152" t="str">
        <f t="shared" ca="1" si="6"/>
        <v/>
      </c>
      <c r="L7" s="152" t="str">
        <f t="shared" ca="1" si="6"/>
        <v/>
      </c>
      <c r="M7" s="152" t="str">
        <f t="shared" ca="1" si="6"/>
        <v/>
      </c>
      <c r="N7" s="152" t="str">
        <f t="shared" ca="1" si="6"/>
        <v/>
      </c>
      <c r="O7" s="152" t="str">
        <f t="shared" ca="1" si="6"/>
        <v/>
      </c>
      <c r="P7" s="152" t="str">
        <f t="shared" ca="1" si="6"/>
        <v/>
      </c>
      <c r="Q7" s="152" t="str">
        <f t="shared" ca="1" si="6"/>
        <v/>
      </c>
      <c r="R7" s="152" t="str">
        <f t="shared" ca="1" si="6"/>
        <v/>
      </c>
      <c r="S7" s="152" t="str">
        <f t="shared" ca="1" si="6"/>
        <v/>
      </c>
      <c r="T7" s="152" t="str">
        <f t="shared" ca="1" si="6"/>
        <v/>
      </c>
      <c r="U7" s="152" t="str">
        <f t="shared" ca="1" si="6"/>
        <v/>
      </c>
      <c r="V7" s="152" t="str">
        <f t="shared" ca="1" si="6"/>
        <v/>
      </c>
      <c r="W7" s="152" t="str">
        <f t="shared" ca="1" si="6"/>
        <v/>
      </c>
      <c r="X7" s="152" t="str">
        <f t="shared" ca="1" si="6"/>
        <v/>
      </c>
      <c r="Y7" s="152" t="str">
        <f t="shared" ca="1" si="6"/>
        <v/>
      </c>
      <c r="Z7" s="152" t="str">
        <f t="shared" ca="1" si="6"/>
        <v/>
      </c>
      <c r="AA7" s="152" t="str">
        <f t="shared" ca="1" si="6"/>
        <v/>
      </c>
      <c r="AB7" s="152" t="str">
        <f t="shared" ca="1" si="6"/>
        <v/>
      </c>
      <c r="AC7" s="152" t="str">
        <f t="shared" ca="1" si="6"/>
        <v/>
      </c>
      <c r="AD7" s="152" t="str">
        <f t="shared" ca="1" si="6"/>
        <v/>
      </c>
      <c r="AE7" s="153" t="str">
        <f t="shared" ca="1" si="6"/>
        <v/>
      </c>
    </row>
    <row r="8" spans="1:16384" s="147" customFormat="1" ht="229.9" customHeight="1">
      <c r="A8" s="154" t="str">
        <f ca="1">IF(AND($M$23="M",A1=TODAY(),A1&gt;$B$23+7,A1&lt;$B$23+12),CONCATENATE($A$23,"B",CHAR(10),"------",CHAR(10),TEXT(($B$23),"dd-mmm")),IF(AND($O$23="N",A1=TODAY(),A1&gt;$B$23+44,A1&lt;$B$23+55),CONCATENATE($A$23,"R",CHAR(10),"------",CHAR(10),TEXT(($B$23),"dd-mmm")),IF(AND(A1=$M$23,A1&gt;$B$23+7,A1&lt;$B$23+12),CONCATENATE($A$23,"BC",CHAR(10),"------",CHAR(10),TEXT(($B$23),"dd-mmm")),IF(AND(A1=$O$23,A1&gt;$B$23+44,A1&lt;$B$23+55),CONCATENATE($A$23,"RC",CHAR(10),"------",CHAR(10),TEXT(($B$23),"dd-mmm")),""))))</f>
        <v/>
      </c>
      <c r="B8" s="154" t="str">
        <f t="shared" ref="B8:AE8" ca="1" si="7">IF(AND($M$23="M",B1=TODAY(),B1&gt;$B$23+7,B1&lt;$B$23+12),CONCATENATE($A$23,"B",CHAR(10),"------",CHAR(10),TEXT(($B$23),"dd-mmm")),IF(AND($O$23="N",B1=TODAY(),B1&gt;$B$23+44,B1&lt;$B$23+55),CONCATENATE($A$23,"R",CHAR(10),"------",CHAR(10),TEXT(($B$23),"dd-mmm")),IF(AND(B1=$M$23,B1&gt;$B$23+7,B1&lt;$B$23+12),CONCATENATE($A$23,"BC",CHAR(10),"------",CHAR(10),TEXT(($B$23),"dd-mmm")),IF(AND(B1=$O$23,B1&gt;$B$23+44,B1&lt;$B$23+55),CONCATENATE($A$23,"RC",CHAR(10),"------",CHAR(10),TEXT(($B$23),"dd-mmm")),""))))</f>
        <v/>
      </c>
      <c r="C8" s="154" t="str">
        <f t="shared" ca="1" si="7"/>
        <v/>
      </c>
      <c r="D8" s="154" t="str">
        <f t="shared" ca="1" si="7"/>
        <v/>
      </c>
      <c r="E8" s="154" t="str">
        <f t="shared" ca="1" si="7"/>
        <v/>
      </c>
      <c r="F8" s="154" t="str">
        <f t="shared" ca="1" si="7"/>
        <v/>
      </c>
      <c r="G8" s="154" t="str">
        <f t="shared" ca="1" si="7"/>
        <v/>
      </c>
      <c r="H8" s="154" t="str">
        <f t="shared" ca="1" si="7"/>
        <v/>
      </c>
      <c r="I8" s="154" t="str">
        <f t="shared" ca="1" si="7"/>
        <v/>
      </c>
      <c r="J8" s="154" t="str">
        <f t="shared" ca="1" si="7"/>
        <v/>
      </c>
      <c r="K8" s="154" t="str">
        <f t="shared" ca="1" si="7"/>
        <v/>
      </c>
      <c r="L8" s="154" t="str">
        <f t="shared" ca="1" si="7"/>
        <v/>
      </c>
      <c r="M8" s="154" t="str">
        <f t="shared" ca="1" si="7"/>
        <v/>
      </c>
      <c r="N8" s="154" t="str">
        <f t="shared" ca="1" si="7"/>
        <v/>
      </c>
      <c r="O8" s="154" t="str">
        <f t="shared" ca="1" si="7"/>
        <v/>
      </c>
      <c r="P8" s="154" t="str">
        <f t="shared" ca="1" si="7"/>
        <v/>
      </c>
      <c r="Q8" s="154" t="str">
        <f t="shared" ca="1" si="7"/>
        <v/>
      </c>
      <c r="R8" s="154" t="str">
        <f t="shared" ca="1" si="7"/>
        <v/>
      </c>
      <c r="S8" s="154" t="str">
        <f t="shared" ca="1" si="7"/>
        <v/>
      </c>
      <c r="T8" s="154" t="str">
        <f t="shared" ca="1" si="7"/>
        <v/>
      </c>
      <c r="U8" s="154" t="str">
        <f t="shared" ca="1" si="7"/>
        <v/>
      </c>
      <c r="V8" s="154" t="str">
        <f t="shared" ca="1" si="7"/>
        <v/>
      </c>
      <c r="W8" s="154" t="str">
        <f t="shared" ca="1" si="7"/>
        <v/>
      </c>
      <c r="X8" s="154" t="str">
        <f t="shared" ca="1" si="7"/>
        <v/>
      </c>
      <c r="Y8" s="154" t="str">
        <f t="shared" ca="1" si="7"/>
        <v/>
      </c>
      <c r="Z8" s="154" t="str">
        <f t="shared" ca="1" si="7"/>
        <v/>
      </c>
      <c r="AA8" s="154" t="str">
        <f t="shared" ca="1" si="7"/>
        <v/>
      </c>
      <c r="AB8" s="154" t="str">
        <f t="shared" ca="1" si="7"/>
        <v/>
      </c>
      <c r="AC8" s="154" t="str">
        <f t="shared" ca="1" si="7"/>
        <v/>
      </c>
      <c r="AD8" s="154" t="str">
        <f t="shared" ca="1" si="7"/>
        <v/>
      </c>
      <c r="AE8" s="155" t="str">
        <f t="shared" ca="1" si="7"/>
        <v/>
      </c>
    </row>
    <row r="9" spans="1:16384" s="147" customFormat="1" ht="229.9" customHeight="1">
      <c r="A9" s="154" t="str">
        <f ca="1">IF(AND($M$22="M",A1=TODAY(),A1&gt;$B$22+7,A1&lt;$B$22+12),CONCATENATE($A$22,"B",CHAR(10),"------",CHAR(10),TEXT(($B$22),"dd-mmm")),IF(AND($O$22="N",A1=TODAY(),A1&gt;$B$22+44,A1&lt;$B$22+55),CONCATENATE($A$22,"R",CHAR(10),"------",CHAR(10),TEXT(($B$22),"dd-mmm")),IF(AND(A1=$M$22,A1&gt;$B$22+7,A1&lt;$B$22+12),CONCATENATE($A$22,"BC",CHAR(10),"------",CHAR(10),TEXT(($B$22),"dd-mmm")),IF(AND(A1=$O$22,A1&gt;$B$22+44,A1&lt;$B$22+55),CONCATENATE($A$22,"RC",CHAR(10),"------",CHAR(10),TEXT(($B$22),"dd-mmm")),""))))</f>
        <v/>
      </c>
      <c r="B9" s="154" t="str">
        <f t="shared" ref="B9:AE9" ca="1" si="8">IF(AND($M$22="M",B1=TODAY(),B1&gt;$B$22+7,B1&lt;$B$22+12),CONCATENATE($A$22,"B",CHAR(10),"------",CHAR(10),TEXT(($B$22),"dd-mmm")),IF(AND($O$22="N",B1=TODAY(),B1&gt;$B$22+44,B1&lt;$B$22+55),CONCATENATE($A$22,"R",CHAR(10),"------",CHAR(10),TEXT(($B$22),"dd-mmm")),IF(AND(B1=$M$22,B1&gt;$B$22+7,B1&lt;$B$22+12),CONCATENATE($A$22,"BC",CHAR(10),"------",CHAR(10),TEXT(($B$22),"dd-mmm")),IF(AND(B1=$O$22,B1&gt;$B$22+44,B1&lt;$B$22+55),CONCATENATE($A$22,"RC",CHAR(10),"------",CHAR(10),TEXT(($B$22),"dd-mmm")),""))))</f>
        <v/>
      </c>
      <c r="C9" s="154" t="str">
        <f t="shared" ca="1" si="8"/>
        <v/>
      </c>
      <c r="D9" s="154" t="str">
        <f t="shared" ca="1" si="8"/>
        <v/>
      </c>
      <c r="E9" s="154" t="str">
        <f t="shared" ca="1" si="8"/>
        <v/>
      </c>
      <c r="F9" s="154" t="str">
        <f t="shared" ca="1" si="8"/>
        <v/>
      </c>
      <c r="G9" s="154" t="str">
        <f t="shared" ca="1" si="8"/>
        <v/>
      </c>
      <c r="H9" s="154" t="str">
        <f t="shared" ca="1" si="8"/>
        <v/>
      </c>
      <c r="I9" s="154" t="str">
        <f t="shared" ca="1" si="8"/>
        <v/>
      </c>
      <c r="J9" s="154" t="str">
        <f t="shared" ca="1" si="8"/>
        <v/>
      </c>
      <c r="K9" s="154" t="str">
        <f t="shared" ca="1" si="8"/>
        <v/>
      </c>
      <c r="L9" s="154" t="str">
        <f t="shared" ca="1" si="8"/>
        <v/>
      </c>
      <c r="M9" s="154" t="str">
        <f t="shared" ca="1" si="8"/>
        <v/>
      </c>
      <c r="N9" s="154" t="str">
        <f t="shared" ca="1" si="8"/>
        <v/>
      </c>
      <c r="O9" s="154" t="str">
        <f t="shared" ca="1" si="8"/>
        <v/>
      </c>
      <c r="P9" s="154" t="str">
        <f t="shared" ca="1" si="8"/>
        <v/>
      </c>
      <c r="Q9" s="154" t="str">
        <f t="shared" ca="1" si="8"/>
        <v/>
      </c>
      <c r="R9" s="154" t="str">
        <f t="shared" ca="1" si="8"/>
        <v/>
      </c>
      <c r="S9" s="154" t="str">
        <f t="shared" ca="1" si="8"/>
        <v/>
      </c>
      <c r="T9" s="154" t="str">
        <f t="shared" ca="1" si="8"/>
        <v/>
      </c>
      <c r="U9" s="154" t="str">
        <f t="shared" ca="1" si="8"/>
        <v/>
      </c>
      <c r="V9" s="154" t="str">
        <f t="shared" ca="1" si="8"/>
        <v/>
      </c>
      <c r="W9" s="154" t="str">
        <f t="shared" ca="1" si="8"/>
        <v/>
      </c>
      <c r="X9" s="154" t="str">
        <f t="shared" ca="1" si="8"/>
        <v/>
      </c>
      <c r="Y9" s="154" t="str">
        <f t="shared" ca="1" si="8"/>
        <v/>
      </c>
      <c r="Z9" s="154" t="str">
        <f t="shared" ca="1" si="8"/>
        <v/>
      </c>
      <c r="AA9" s="154" t="str">
        <f t="shared" ca="1" si="8"/>
        <v/>
      </c>
      <c r="AB9" s="154" t="str">
        <f t="shared" ca="1" si="8"/>
        <v/>
      </c>
      <c r="AC9" s="154" t="str">
        <f t="shared" ca="1" si="8"/>
        <v/>
      </c>
      <c r="AD9" s="154" t="str">
        <f t="shared" ca="1" si="8"/>
        <v/>
      </c>
      <c r="AE9" s="155" t="str">
        <f t="shared" ca="1" si="8"/>
        <v/>
      </c>
    </row>
    <row r="10" spans="1:16384" s="147" customFormat="1" ht="229.9" customHeight="1">
      <c r="A10" s="154" t="str">
        <f ca="1">IF(AND($M$21="M",A1=TODAY(),A1&gt;$B$21+7,A1&lt;$B$21+12),CONCATENATE($A$21,"B",CHAR(10),"------",CHAR(10),TEXT(($B$21),"dd-mmm")),IF(AND($O$21="N",A1=TODAY(),A1&gt;$B$21+44,A1&lt;$B$21+55),CONCATENATE($A$21,"R",CHAR(10),"------",CHAR(10),TEXT(($B$21),"dd-mmm")),IF(AND(A1=$M$21,A1&gt;$B$21+7,A1&lt;$B$21+12),CONCATENATE($A$21,"BC",CHAR(10),"------",CHAR(10),TEXT(($B$21),"dd-mmm")),IF(AND(A1=$O$21,A1&gt;$B$21+44,A1&lt;$B$21+55),CONCATENATE($A$21,"RC",CHAR(10),"------",CHAR(10),TEXT(($B$21),"dd-mmm")),""))))</f>
        <v/>
      </c>
      <c r="B10" s="154" t="str">
        <f t="shared" ref="B10:AE10" ca="1" si="9">IF(AND($M$21="M",B1=TODAY(),B1&gt;$B$21+7,B1&lt;$B$21+12),CONCATENATE($A$21,"B",CHAR(10),"------",CHAR(10),TEXT(($B$21),"dd-mmm")),IF(AND($O$21="N",B1=TODAY(),B1&gt;$B$21+44,B1&lt;$B$21+55),CONCATENATE($A$21,"R",CHAR(10),"------",CHAR(10),TEXT(($B$21),"dd-mmm")),IF(AND(B1=$M$21,B1&gt;$B$21+7,B1&lt;$B$21+12),CONCATENATE($A$21,"BC",CHAR(10),"------",CHAR(10),TEXT(($B$21),"dd-mmm")),IF(AND(B1=$O$21,B1&gt;$B$21+44,B1&lt;$B$21+55),CONCATENATE($A$21,"RC",CHAR(10),"------",CHAR(10),TEXT(($B$21),"dd-mmm")),""))))</f>
        <v/>
      </c>
      <c r="C10" s="154" t="str">
        <f t="shared" ca="1" si="9"/>
        <v/>
      </c>
      <c r="D10" s="154" t="str">
        <f t="shared" ca="1" si="9"/>
        <v/>
      </c>
      <c r="E10" s="154" t="str">
        <f t="shared" ca="1" si="9"/>
        <v/>
      </c>
      <c r="F10" s="154" t="str">
        <f t="shared" ca="1" si="9"/>
        <v/>
      </c>
      <c r="G10" s="154" t="str">
        <f t="shared" ca="1" si="9"/>
        <v/>
      </c>
      <c r="H10" s="154" t="str">
        <f t="shared" ca="1" si="9"/>
        <v/>
      </c>
      <c r="I10" s="154" t="str">
        <f t="shared" ca="1" si="9"/>
        <v/>
      </c>
      <c r="J10" s="154" t="str">
        <f t="shared" ca="1" si="9"/>
        <v/>
      </c>
      <c r="K10" s="154" t="str">
        <f t="shared" ca="1" si="9"/>
        <v/>
      </c>
      <c r="L10" s="154" t="str">
        <f t="shared" ca="1" si="9"/>
        <v/>
      </c>
      <c r="M10" s="154" t="str">
        <f t="shared" ca="1" si="9"/>
        <v/>
      </c>
      <c r="N10" s="154" t="str">
        <f t="shared" ca="1" si="9"/>
        <v/>
      </c>
      <c r="O10" s="154" t="str">
        <f t="shared" ca="1" si="9"/>
        <v/>
      </c>
      <c r="P10" s="154" t="str">
        <f t="shared" ca="1" si="9"/>
        <v/>
      </c>
      <c r="Q10" s="154" t="str">
        <f t="shared" ca="1" si="9"/>
        <v/>
      </c>
      <c r="R10" s="154" t="str">
        <f t="shared" ca="1" si="9"/>
        <v/>
      </c>
      <c r="S10" s="154" t="str">
        <f t="shared" ca="1" si="9"/>
        <v/>
      </c>
      <c r="T10" s="154" t="str">
        <f t="shared" ca="1" si="9"/>
        <v/>
      </c>
      <c r="U10" s="154" t="str">
        <f t="shared" ca="1" si="9"/>
        <v/>
      </c>
      <c r="V10" s="154" t="str">
        <f t="shared" ca="1" si="9"/>
        <v/>
      </c>
      <c r="W10" s="154" t="str">
        <f t="shared" ca="1" si="9"/>
        <v/>
      </c>
      <c r="X10" s="154" t="str">
        <f t="shared" ca="1" si="9"/>
        <v/>
      </c>
      <c r="Y10" s="154" t="str">
        <f t="shared" ca="1" si="9"/>
        <v/>
      </c>
      <c r="Z10" s="154" t="str">
        <f t="shared" ca="1" si="9"/>
        <v/>
      </c>
      <c r="AA10" s="154" t="str">
        <f t="shared" ca="1" si="9"/>
        <v/>
      </c>
      <c r="AB10" s="154" t="str">
        <f t="shared" ca="1" si="9"/>
        <v/>
      </c>
      <c r="AC10" s="154" t="str">
        <f t="shared" ca="1" si="9"/>
        <v/>
      </c>
      <c r="AD10" s="154" t="str">
        <f t="shared" ca="1" si="9"/>
        <v/>
      </c>
      <c r="AE10" s="155" t="str">
        <f t="shared" ca="1" si="9"/>
        <v/>
      </c>
      <c r="AF10" s="148"/>
      <c r="AG10" s="148"/>
      <c r="AH10" s="148"/>
      <c r="AI10" s="148"/>
      <c r="AJ10" s="148"/>
      <c r="AK10" s="148"/>
      <c r="AL10" s="148"/>
      <c r="AM10" s="148"/>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c r="BJ10" s="148"/>
      <c r="BK10" s="148"/>
      <c r="BL10" s="148"/>
      <c r="BM10" s="148"/>
      <c r="BN10" s="148"/>
      <c r="BO10" s="148"/>
      <c r="BP10" s="148"/>
      <c r="BQ10" s="148"/>
      <c r="BR10" s="148"/>
      <c r="BS10" s="148"/>
      <c r="BT10" s="148"/>
      <c r="BU10" s="148"/>
      <c r="BV10" s="148"/>
      <c r="BW10" s="148"/>
      <c r="BX10" s="148"/>
      <c r="BY10" s="148"/>
      <c r="BZ10" s="148"/>
      <c r="CA10" s="148"/>
      <c r="CB10" s="148"/>
      <c r="CC10" s="148"/>
      <c r="CD10" s="148"/>
      <c r="CE10" s="148"/>
      <c r="CF10" s="148"/>
      <c r="CG10" s="148"/>
      <c r="CH10" s="148"/>
      <c r="CI10" s="148"/>
      <c r="CJ10" s="148"/>
      <c r="CK10" s="148"/>
      <c r="CL10" s="148"/>
      <c r="CM10" s="148"/>
      <c r="CN10" s="148"/>
      <c r="CO10" s="148"/>
      <c r="CP10" s="148"/>
      <c r="CQ10" s="148"/>
      <c r="CR10" s="148"/>
      <c r="CS10" s="148"/>
      <c r="CT10" s="148"/>
      <c r="CU10" s="148"/>
      <c r="CV10" s="148"/>
      <c r="CW10" s="148"/>
      <c r="CX10" s="148"/>
      <c r="CY10" s="148"/>
      <c r="CZ10" s="148"/>
      <c r="DA10" s="148"/>
      <c r="DB10" s="148"/>
      <c r="DC10" s="148"/>
      <c r="DD10" s="148"/>
      <c r="DE10" s="148"/>
      <c r="DF10" s="148"/>
      <c r="DG10" s="148"/>
      <c r="DH10" s="148"/>
      <c r="DI10" s="148"/>
      <c r="DJ10" s="148"/>
      <c r="DK10" s="148"/>
      <c r="DL10" s="148"/>
      <c r="DM10" s="148"/>
      <c r="DN10" s="148"/>
      <c r="DO10" s="148"/>
      <c r="DP10" s="148"/>
      <c r="DQ10" s="148"/>
      <c r="DR10" s="148"/>
      <c r="DS10" s="148"/>
      <c r="DT10" s="148"/>
      <c r="DU10" s="148"/>
      <c r="DV10" s="148"/>
      <c r="DW10" s="148"/>
      <c r="DX10" s="148"/>
      <c r="DY10" s="148"/>
      <c r="DZ10" s="148"/>
      <c r="EA10" s="148"/>
      <c r="EB10" s="148"/>
      <c r="EC10" s="148"/>
      <c r="ED10" s="148"/>
      <c r="EE10" s="148"/>
      <c r="EF10" s="148"/>
      <c r="EG10" s="148"/>
      <c r="EH10" s="148"/>
      <c r="EI10" s="148"/>
      <c r="EJ10" s="148"/>
      <c r="EK10" s="148"/>
      <c r="EL10" s="148"/>
      <c r="EM10" s="148"/>
      <c r="EN10" s="148"/>
      <c r="EO10" s="148"/>
      <c r="EP10" s="148"/>
      <c r="EQ10" s="148"/>
      <c r="ER10" s="148"/>
      <c r="ES10" s="148"/>
      <c r="ET10" s="148"/>
      <c r="EU10" s="148"/>
      <c r="EV10" s="148"/>
      <c r="EW10" s="148"/>
      <c r="EX10" s="148"/>
      <c r="EY10" s="148"/>
      <c r="EZ10" s="148"/>
      <c r="FA10" s="148"/>
      <c r="FB10" s="148"/>
      <c r="FC10" s="148"/>
      <c r="FD10" s="148"/>
      <c r="FE10" s="148"/>
      <c r="FF10" s="148"/>
      <c r="FG10" s="148"/>
      <c r="FH10" s="148"/>
      <c r="FI10" s="148"/>
      <c r="FJ10" s="148"/>
      <c r="FK10" s="148"/>
      <c r="FL10" s="148"/>
      <c r="FM10" s="148"/>
      <c r="FN10" s="148"/>
      <c r="FO10" s="148"/>
      <c r="FP10" s="148"/>
      <c r="FQ10" s="148"/>
      <c r="FR10" s="148"/>
      <c r="FS10" s="148"/>
      <c r="FT10" s="148"/>
      <c r="FU10" s="148"/>
      <c r="FV10" s="148"/>
      <c r="FW10" s="148"/>
      <c r="FX10" s="148"/>
      <c r="FY10" s="148"/>
      <c r="FZ10" s="148"/>
      <c r="GA10" s="148"/>
      <c r="GB10" s="148"/>
      <c r="GC10" s="148"/>
      <c r="GD10" s="148"/>
      <c r="GE10" s="148"/>
      <c r="GF10" s="148"/>
      <c r="GG10" s="148"/>
      <c r="GH10" s="148"/>
      <c r="GI10" s="148"/>
      <c r="GJ10" s="148"/>
      <c r="GK10" s="148"/>
      <c r="GL10" s="148"/>
      <c r="GM10" s="148"/>
      <c r="GN10" s="148"/>
      <c r="GO10" s="148"/>
      <c r="GP10" s="148"/>
      <c r="GQ10" s="148"/>
      <c r="GR10" s="148"/>
      <c r="GS10" s="148"/>
      <c r="GT10" s="148"/>
      <c r="GU10" s="148"/>
      <c r="GV10" s="148"/>
      <c r="GW10" s="148"/>
      <c r="GX10" s="148"/>
      <c r="GY10" s="148"/>
      <c r="GZ10" s="148"/>
      <c r="HA10" s="148"/>
      <c r="HB10" s="148"/>
      <c r="HC10" s="148"/>
      <c r="HD10" s="148"/>
      <c r="HE10" s="148"/>
      <c r="HF10" s="148"/>
      <c r="HG10" s="148"/>
      <c r="HH10" s="148"/>
      <c r="HI10" s="148"/>
      <c r="HJ10" s="148"/>
      <c r="HK10" s="148"/>
      <c r="HL10" s="148"/>
      <c r="HM10" s="148"/>
      <c r="HN10" s="148"/>
      <c r="HO10" s="148"/>
      <c r="HP10" s="148"/>
      <c r="HQ10" s="148"/>
      <c r="HR10" s="148"/>
      <c r="HS10" s="148"/>
      <c r="HT10" s="148"/>
      <c r="HU10" s="148"/>
      <c r="HV10" s="148"/>
      <c r="HW10" s="148"/>
      <c r="HX10" s="148"/>
      <c r="HY10" s="148"/>
      <c r="HZ10" s="148"/>
      <c r="IA10" s="148"/>
      <c r="IB10" s="148"/>
      <c r="IC10" s="148"/>
      <c r="ID10" s="148"/>
      <c r="IE10" s="148"/>
      <c r="IF10" s="148"/>
      <c r="IG10" s="148"/>
      <c r="IH10" s="148"/>
      <c r="II10" s="148"/>
      <c r="IJ10" s="148"/>
      <c r="IK10" s="148"/>
      <c r="IL10" s="148"/>
      <c r="IM10" s="148"/>
      <c r="IN10" s="148"/>
      <c r="IO10" s="148"/>
      <c r="IP10" s="148"/>
      <c r="IQ10" s="148"/>
      <c r="IR10" s="148"/>
      <c r="IS10" s="148"/>
      <c r="IT10" s="148"/>
      <c r="IU10" s="148"/>
      <c r="IV10" s="148"/>
      <c r="IW10" s="148"/>
      <c r="IX10" s="148"/>
      <c r="IY10" s="148"/>
      <c r="IZ10" s="148"/>
      <c r="JA10" s="148"/>
      <c r="JB10" s="148"/>
      <c r="JC10" s="148"/>
      <c r="JD10" s="148"/>
      <c r="JE10" s="148"/>
      <c r="JF10" s="148"/>
      <c r="JG10" s="148"/>
      <c r="JH10" s="148"/>
      <c r="JI10" s="148"/>
      <c r="JJ10" s="148"/>
      <c r="JK10" s="148"/>
      <c r="JL10" s="148"/>
      <c r="JM10" s="148"/>
      <c r="JN10" s="148"/>
      <c r="JO10" s="148"/>
      <c r="JP10" s="148"/>
      <c r="JQ10" s="148"/>
      <c r="JR10" s="148"/>
      <c r="JS10" s="148"/>
      <c r="JT10" s="148"/>
      <c r="JU10" s="148"/>
      <c r="JV10" s="148"/>
      <c r="JW10" s="148"/>
      <c r="JX10" s="148"/>
      <c r="JY10" s="148"/>
      <c r="JZ10" s="148"/>
      <c r="KA10" s="148"/>
      <c r="KB10" s="148"/>
      <c r="KC10" s="148"/>
      <c r="KD10" s="148"/>
      <c r="KE10" s="148"/>
      <c r="KF10" s="148"/>
      <c r="KG10" s="148"/>
      <c r="KH10" s="148"/>
      <c r="KI10" s="148"/>
      <c r="KJ10" s="148"/>
      <c r="KK10" s="148"/>
      <c r="KL10" s="148"/>
      <c r="KM10" s="148"/>
      <c r="KN10" s="148"/>
      <c r="KO10" s="148"/>
      <c r="KP10" s="148"/>
      <c r="KQ10" s="148"/>
      <c r="KR10" s="148"/>
      <c r="KS10" s="148"/>
      <c r="KT10" s="148"/>
      <c r="KU10" s="148"/>
      <c r="KV10" s="148"/>
      <c r="KW10" s="148"/>
      <c r="KX10" s="148"/>
      <c r="KY10" s="148"/>
      <c r="KZ10" s="148"/>
      <c r="LA10" s="148"/>
      <c r="LB10" s="148"/>
      <c r="LC10" s="148"/>
      <c r="LD10" s="148"/>
      <c r="LE10" s="148"/>
      <c r="LF10" s="148"/>
      <c r="LG10" s="148"/>
      <c r="LH10" s="148"/>
      <c r="LI10" s="148"/>
      <c r="LJ10" s="148"/>
      <c r="LK10" s="148"/>
      <c r="LL10" s="148"/>
      <c r="LM10" s="148"/>
      <c r="LN10" s="148"/>
      <c r="LO10" s="148"/>
      <c r="LP10" s="148"/>
      <c r="LQ10" s="148"/>
      <c r="LR10" s="148"/>
      <c r="LS10" s="148"/>
      <c r="LT10" s="148"/>
      <c r="LU10" s="148"/>
      <c r="LV10" s="148"/>
      <c r="LW10" s="148"/>
      <c r="LX10" s="148"/>
      <c r="LY10" s="148"/>
      <c r="LZ10" s="148"/>
      <c r="MA10" s="148"/>
      <c r="MB10" s="148"/>
      <c r="MC10" s="148"/>
      <c r="MD10" s="148"/>
      <c r="ME10" s="148"/>
      <c r="MF10" s="148"/>
      <c r="MG10" s="148"/>
      <c r="MH10" s="148"/>
      <c r="MI10" s="148"/>
      <c r="MJ10" s="148"/>
      <c r="MK10" s="148"/>
      <c r="ML10" s="148"/>
      <c r="MM10" s="148"/>
      <c r="MN10" s="148"/>
      <c r="MO10" s="148"/>
      <c r="MP10" s="148"/>
      <c r="MQ10" s="148"/>
      <c r="MR10" s="148"/>
      <c r="MS10" s="148"/>
      <c r="MT10" s="148"/>
      <c r="MU10" s="148"/>
      <c r="MV10" s="148"/>
      <c r="MW10" s="148"/>
      <c r="MX10" s="148"/>
      <c r="MY10" s="148"/>
      <c r="MZ10" s="148"/>
      <c r="NA10" s="148"/>
      <c r="NB10" s="148"/>
      <c r="NC10" s="148"/>
      <c r="ND10" s="148"/>
      <c r="NE10" s="148"/>
      <c r="NF10" s="148"/>
      <c r="NG10" s="148"/>
      <c r="NH10" s="148"/>
      <c r="NI10" s="148"/>
      <c r="NJ10" s="148"/>
      <c r="NK10" s="148"/>
      <c r="NL10" s="148"/>
      <c r="NM10" s="148"/>
      <c r="NN10" s="148"/>
      <c r="NO10" s="148"/>
      <c r="NP10" s="148"/>
      <c r="NQ10" s="148"/>
      <c r="NR10" s="148"/>
      <c r="NS10" s="148"/>
      <c r="NT10" s="148"/>
      <c r="NU10" s="148"/>
      <c r="NV10" s="148"/>
      <c r="NW10" s="148"/>
      <c r="NX10" s="148"/>
      <c r="NY10" s="148"/>
      <c r="NZ10" s="148"/>
      <c r="OA10" s="148"/>
      <c r="OB10" s="148"/>
      <c r="OC10" s="148"/>
      <c r="OD10" s="148"/>
      <c r="OE10" s="148"/>
      <c r="OF10" s="148"/>
      <c r="OG10" s="148"/>
      <c r="OH10" s="148"/>
      <c r="OI10" s="148"/>
      <c r="OJ10" s="148"/>
      <c r="OK10" s="148"/>
      <c r="OL10" s="148"/>
      <c r="OM10" s="148"/>
      <c r="ON10" s="148"/>
      <c r="OO10" s="148"/>
      <c r="OP10" s="148"/>
      <c r="OQ10" s="148"/>
      <c r="OR10" s="148"/>
      <c r="OS10" s="148"/>
      <c r="OT10" s="148"/>
      <c r="OU10" s="148"/>
      <c r="OV10" s="148"/>
      <c r="OW10" s="148"/>
      <c r="OX10" s="148"/>
      <c r="OY10" s="148"/>
      <c r="OZ10" s="148"/>
      <c r="PA10" s="148"/>
      <c r="PB10" s="148"/>
      <c r="PC10" s="148"/>
      <c r="PD10" s="148"/>
      <c r="PE10" s="148"/>
      <c r="PF10" s="148"/>
      <c r="PG10" s="148"/>
      <c r="PH10" s="148"/>
      <c r="PI10" s="148"/>
      <c r="PJ10" s="148"/>
      <c r="PK10" s="148"/>
      <c r="PL10" s="148"/>
      <c r="PM10" s="148"/>
      <c r="PN10" s="148"/>
      <c r="PO10" s="148"/>
      <c r="PP10" s="148"/>
      <c r="PQ10" s="148"/>
      <c r="PR10" s="148"/>
      <c r="PS10" s="148"/>
      <c r="PT10" s="148"/>
      <c r="PU10" s="148"/>
      <c r="PV10" s="148"/>
      <c r="PW10" s="148"/>
      <c r="PX10" s="148"/>
      <c r="PY10" s="148"/>
      <c r="PZ10" s="148"/>
      <c r="QA10" s="148"/>
      <c r="QB10" s="148"/>
      <c r="QC10" s="148"/>
      <c r="QD10" s="148"/>
      <c r="QE10" s="148"/>
      <c r="QF10" s="148"/>
      <c r="QG10" s="148"/>
      <c r="QH10" s="148"/>
      <c r="QI10" s="148"/>
      <c r="QJ10" s="148"/>
      <c r="QK10" s="148"/>
      <c r="QL10" s="148"/>
      <c r="QM10" s="148"/>
      <c r="QN10" s="148"/>
      <c r="QO10" s="148"/>
      <c r="QP10" s="148"/>
      <c r="QQ10" s="148"/>
      <c r="QR10" s="148"/>
      <c r="QS10" s="148"/>
      <c r="QT10" s="148"/>
      <c r="QU10" s="148"/>
      <c r="QV10" s="148"/>
      <c r="QW10" s="148"/>
      <c r="QX10" s="148"/>
      <c r="QY10" s="148"/>
      <c r="QZ10" s="148"/>
      <c r="RA10" s="148"/>
      <c r="RB10" s="148"/>
      <c r="RC10" s="148"/>
      <c r="RD10" s="148"/>
      <c r="RE10" s="148"/>
      <c r="RF10" s="148"/>
      <c r="RG10" s="148"/>
      <c r="RH10" s="148"/>
      <c r="RI10" s="148"/>
      <c r="RJ10" s="148"/>
      <c r="RK10" s="148"/>
      <c r="RL10" s="148"/>
      <c r="RM10" s="148"/>
      <c r="RN10" s="148"/>
      <c r="RO10" s="148"/>
      <c r="RP10" s="148"/>
      <c r="RQ10" s="148"/>
      <c r="RR10" s="148"/>
      <c r="RS10" s="148"/>
      <c r="RT10" s="148"/>
      <c r="RU10" s="148"/>
      <c r="RV10" s="148"/>
      <c r="RW10" s="148"/>
      <c r="RX10" s="148"/>
      <c r="RY10" s="148"/>
      <c r="RZ10" s="148"/>
      <c r="SA10" s="148"/>
      <c r="SB10" s="148"/>
      <c r="SC10" s="148"/>
      <c r="SD10" s="148"/>
      <c r="SE10" s="148"/>
      <c r="SF10" s="148"/>
      <c r="SG10" s="148"/>
      <c r="SH10" s="148"/>
      <c r="SI10" s="148"/>
      <c r="SJ10" s="148"/>
      <c r="SK10" s="148"/>
      <c r="SL10" s="148"/>
      <c r="SM10" s="148"/>
      <c r="SN10" s="148"/>
      <c r="SO10" s="148"/>
      <c r="SP10" s="148"/>
      <c r="SQ10" s="148"/>
      <c r="SR10" s="148"/>
      <c r="SS10" s="148"/>
      <c r="ST10" s="148"/>
      <c r="SU10" s="148"/>
      <c r="SV10" s="148"/>
      <c r="SW10" s="148"/>
      <c r="SX10" s="148"/>
      <c r="SY10" s="148"/>
      <c r="SZ10" s="148"/>
      <c r="TA10" s="148"/>
      <c r="TB10" s="148"/>
      <c r="TC10" s="148"/>
      <c r="TD10" s="148"/>
      <c r="TE10" s="148"/>
      <c r="TF10" s="148"/>
      <c r="TG10" s="148"/>
      <c r="TH10" s="148"/>
      <c r="TI10" s="148"/>
      <c r="TJ10" s="148"/>
      <c r="TK10" s="148"/>
      <c r="TL10" s="148"/>
      <c r="TM10" s="148"/>
      <c r="TN10" s="148"/>
      <c r="TO10" s="148"/>
      <c r="TP10" s="148"/>
      <c r="TQ10" s="148"/>
      <c r="TR10" s="148"/>
      <c r="TS10" s="148"/>
      <c r="TT10" s="148"/>
      <c r="TU10" s="148"/>
      <c r="TV10" s="148"/>
      <c r="TW10" s="148"/>
      <c r="TX10" s="148"/>
      <c r="TY10" s="148"/>
      <c r="TZ10" s="148"/>
      <c r="UA10" s="148"/>
      <c r="UB10" s="148"/>
      <c r="UC10" s="148"/>
      <c r="UD10" s="148"/>
      <c r="UE10" s="148"/>
      <c r="UF10" s="148"/>
      <c r="UG10" s="148"/>
      <c r="UH10" s="148"/>
      <c r="UI10" s="148"/>
      <c r="UJ10" s="148"/>
      <c r="UK10" s="148"/>
      <c r="UL10" s="148"/>
      <c r="UM10" s="148"/>
      <c r="UN10" s="148"/>
      <c r="UO10" s="148"/>
      <c r="UP10" s="148"/>
      <c r="UQ10" s="148"/>
      <c r="UR10" s="148"/>
      <c r="US10" s="148"/>
      <c r="UT10" s="148"/>
      <c r="UU10" s="148"/>
      <c r="UV10" s="148"/>
      <c r="UW10" s="148"/>
      <c r="UX10" s="148"/>
      <c r="UY10" s="148"/>
      <c r="UZ10" s="148"/>
      <c r="VA10" s="148"/>
      <c r="VB10" s="148"/>
      <c r="VC10" s="148"/>
      <c r="VD10" s="148"/>
      <c r="VE10" s="148"/>
      <c r="VF10" s="148"/>
      <c r="VG10" s="148"/>
      <c r="VH10" s="148"/>
      <c r="VI10" s="148"/>
      <c r="VJ10" s="148"/>
      <c r="VK10" s="148"/>
      <c r="VL10" s="148"/>
      <c r="VM10" s="148"/>
      <c r="VN10" s="148"/>
      <c r="VO10" s="148"/>
      <c r="VP10" s="148"/>
      <c r="VQ10" s="148"/>
      <c r="VR10" s="148"/>
      <c r="VS10" s="148"/>
      <c r="VT10" s="148"/>
      <c r="VU10" s="148"/>
      <c r="VV10" s="148"/>
      <c r="VW10" s="148"/>
      <c r="VX10" s="148"/>
      <c r="VY10" s="148"/>
      <c r="VZ10" s="148"/>
      <c r="WA10" s="148"/>
      <c r="WB10" s="148"/>
      <c r="WC10" s="148"/>
      <c r="WD10" s="148"/>
      <c r="WE10" s="148"/>
      <c r="WF10" s="148"/>
      <c r="WG10" s="148"/>
      <c r="WH10" s="148"/>
      <c r="WI10" s="148"/>
      <c r="WJ10" s="148"/>
      <c r="WK10" s="148"/>
      <c r="WL10" s="148"/>
      <c r="WM10" s="148"/>
      <c r="WN10" s="148"/>
      <c r="WO10" s="148"/>
      <c r="WP10" s="148"/>
      <c r="WQ10" s="148"/>
      <c r="WR10" s="148"/>
      <c r="WS10" s="148"/>
      <c r="WT10" s="148"/>
      <c r="WU10" s="148"/>
      <c r="WV10" s="148"/>
      <c r="WW10" s="148"/>
      <c r="WX10" s="148"/>
      <c r="WY10" s="148"/>
      <c r="WZ10" s="148"/>
      <c r="XA10" s="148"/>
      <c r="XB10" s="148"/>
      <c r="XC10" s="148"/>
      <c r="XD10" s="148"/>
      <c r="XE10" s="148"/>
      <c r="XF10" s="148"/>
      <c r="XG10" s="148"/>
      <c r="XH10" s="148"/>
      <c r="XI10" s="148"/>
      <c r="XJ10" s="148"/>
      <c r="XK10" s="148"/>
      <c r="XL10" s="148"/>
      <c r="XM10" s="148"/>
      <c r="XN10" s="148"/>
      <c r="XO10" s="148"/>
      <c r="XP10" s="148"/>
      <c r="XQ10" s="148"/>
      <c r="XR10" s="148"/>
      <c r="XS10" s="148"/>
      <c r="XT10" s="148"/>
      <c r="XU10" s="148"/>
      <c r="XV10" s="148"/>
      <c r="XW10" s="148"/>
      <c r="XX10" s="148"/>
      <c r="XY10" s="148"/>
      <c r="XZ10" s="148"/>
      <c r="YA10" s="148"/>
      <c r="YB10" s="148"/>
      <c r="YC10" s="148"/>
      <c r="YD10" s="148"/>
      <c r="YE10" s="148"/>
      <c r="YF10" s="148"/>
      <c r="YG10" s="148"/>
      <c r="YH10" s="148"/>
      <c r="YI10" s="148"/>
      <c r="YJ10" s="148"/>
      <c r="YK10" s="148"/>
      <c r="YL10" s="148"/>
      <c r="YM10" s="148"/>
      <c r="YN10" s="148"/>
      <c r="YO10" s="148"/>
      <c r="YP10" s="148"/>
      <c r="YQ10" s="148"/>
      <c r="YR10" s="148"/>
      <c r="YS10" s="148"/>
      <c r="YT10" s="148"/>
      <c r="YU10" s="148"/>
      <c r="YV10" s="148"/>
      <c r="YW10" s="148"/>
      <c r="YX10" s="148"/>
      <c r="YY10" s="148"/>
      <c r="YZ10" s="148"/>
      <c r="ZA10" s="148"/>
      <c r="ZB10" s="148"/>
      <c r="ZC10" s="148"/>
      <c r="ZD10" s="148"/>
      <c r="ZE10" s="148"/>
      <c r="ZF10" s="148"/>
      <c r="ZG10" s="148"/>
      <c r="ZH10" s="148"/>
      <c r="ZI10" s="148"/>
      <c r="ZJ10" s="148"/>
      <c r="ZK10" s="148"/>
      <c r="ZL10" s="148"/>
      <c r="ZM10" s="148"/>
      <c r="ZN10" s="148"/>
      <c r="ZO10" s="148"/>
      <c r="ZP10" s="148"/>
      <c r="ZQ10" s="148"/>
      <c r="ZR10" s="148"/>
      <c r="ZS10" s="148"/>
      <c r="ZT10" s="148"/>
      <c r="ZU10" s="148"/>
      <c r="ZV10" s="148"/>
      <c r="ZW10" s="148"/>
      <c r="ZX10" s="148"/>
      <c r="ZY10" s="148"/>
      <c r="ZZ10" s="148"/>
      <c r="AAA10" s="148"/>
      <c r="AAB10" s="148"/>
      <c r="AAC10" s="148"/>
      <c r="AAD10" s="148"/>
      <c r="AAE10" s="148"/>
      <c r="AAF10" s="148"/>
      <c r="AAG10" s="148"/>
      <c r="AAH10" s="148"/>
      <c r="AAI10" s="148"/>
      <c r="AAJ10" s="148"/>
      <c r="AAK10" s="148"/>
      <c r="AAL10" s="148"/>
      <c r="AAM10" s="148"/>
      <c r="AAN10" s="148"/>
      <c r="AAO10" s="148"/>
      <c r="AAP10" s="148"/>
      <c r="AAQ10" s="148"/>
      <c r="AAR10" s="148"/>
      <c r="AAS10" s="148"/>
      <c r="AAT10" s="148"/>
      <c r="AAU10" s="148"/>
      <c r="AAV10" s="148"/>
      <c r="AAW10" s="148"/>
      <c r="AAX10" s="148"/>
      <c r="AAY10" s="148"/>
      <c r="AAZ10" s="148"/>
      <c r="ABA10" s="148"/>
      <c r="ABB10" s="148"/>
      <c r="ABC10" s="148"/>
      <c r="ABD10" s="148"/>
      <c r="ABE10" s="148"/>
      <c r="ABF10" s="148"/>
      <c r="ABG10" s="148"/>
      <c r="ABH10" s="148"/>
      <c r="ABI10" s="148"/>
      <c r="ABJ10" s="148"/>
      <c r="ABK10" s="148"/>
      <c r="ABL10" s="148"/>
      <c r="ABM10" s="148"/>
      <c r="ABN10" s="148"/>
      <c r="ABO10" s="148"/>
      <c r="ABP10" s="148"/>
      <c r="ABQ10" s="148"/>
      <c r="ABR10" s="148"/>
      <c r="ABS10" s="148"/>
      <c r="ABT10" s="148"/>
      <c r="ABU10" s="148"/>
      <c r="ABV10" s="148"/>
      <c r="ABW10" s="148"/>
      <c r="ABX10" s="148"/>
      <c r="ABY10" s="148"/>
      <c r="ABZ10" s="148"/>
      <c r="ACA10" s="148"/>
      <c r="ACB10" s="148"/>
      <c r="ACC10" s="148"/>
      <c r="ACD10" s="148"/>
      <c r="ACE10" s="148"/>
      <c r="ACF10" s="148"/>
      <c r="ACG10" s="148"/>
      <c r="ACH10" s="148"/>
      <c r="ACI10" s="148"/>
      <c r="ACJ10" s="148"/>
      <c r="ACK10" s="148"/>
      <c r="ACL10" s="148"/>
      <c r="ACM10" s="148"/>
      <c r="ACN10" s="148"/>
      <c r="ACO10" s="148"/>
      <c r="ACP10" s="148"/>
      <c r="ACQ10" s="148"/>
      <c r="ACR10" s="148"/>
      <c r="ACS10" s="148"/>
      <c r="ACT10" s="148"/>
      <c r="ACU10" s="148"/>
      <c r="ACV10" s="148"/>
      <c r="ACW10" s="148"/>
      <c r="ACX10" s="148"/>
      <c r="ACY10" s="148"/>
      <c r="ACZ10" s="148"/>
      <c r="ADA10" s="148"/>
      <c r="ADB10" s="148"/>
      <c r="ADC10" s="148"/>
      <c r="ADD10" s="148"/>
      <c r="ADE10" s="148"/>
      <c r="ADF10" s="148"/>
      <c r="ADG10" s="148"/>
      <c r="ADH10" s="148"/>
      <c r="ADI10" s="148"/>
      <c r="ADJ10" s="148"/>
      <c r="ADK10" s="148"/>
      <c r="ADL10" s="148"/>
      <c r="ADM10" s="148"/>
      <c r="ADN10" s="148"/>
      <c r="ADO10" s="148"/>
      <c r="ADP10" s="148"/>
      <c r="ADQ10" s="148"/>
      <c r="ADR10" s="148"/>
      <c r="ADS10" s="148"/>
      <c r="ADT10" s="148"/>
      <c r="ADU10" s="148"/>
      <c r="ADV10" s="148"/>
      <c r="ADW10" s="148"/>
      <c r="ADX10" s="148"/>
      <c r="ADY10" s="148"/>
      <c r="ADZ10" s="148"/>
      <c r="AEA10" s="148"/>
      <c r="AEB10" s="148"/>
      <c r="AEC10" s="148"/>
      <c r="AED10" s="148"/>
      <c r="AEE10" s="148"/>
      <c r="AEF10" s="148"/>
      <c r="AEG10" s="148"/>
      <c r="AEH10" s="148"/>
      <c r="AEI10" s="148"/>
      <c r="AEJ10" s="148"/>
      <c r="AEK10" s="148"/>
      <c r="AEL10" s="148"/>
      <c r="AEM10" s="148"/>
      <c r="AEN10" s="148"/>
      <c r="AEO10" s="148"/>
      <c r="AEP10" s="148"/>
      <c r="AEQ10" s="148"/>
      <c r="AER10" s="148"/>
      <c r="AES10" s="148"/>
      <c r="AET10" s="148"/>
      <c r="AEU10" s="148"/>
      <c r="AEV10" s="148"/>
      <c r="AEW10" s="148"/>
      <c r="AEX10" s="148"/>
      <c r="AEY10" s="148"/>
      <c r="AEZ10" s="148"/>
      <c r="AFA10" s="148"/>
      <c r="AFB10" s="148"/>
      <c r="AFC10" s="148"/>
      <c r="AFD10" s="148"/>
      <c r="AFE10" s="148"/>
      <c r="AFF10" s="148"/>
      <c r="AFG10" s="148"/>
      <c r="AFH10" s="148"/>
      <c r="AFI10" s="148"/>
      <c r="AFJ10" s="148"/>
      <c r="AFK10" s="148"/>
      <c r="AFL10" s="148"/>
      <c r="AFM10" s="148"/>
      <c r="AFN10" s="148"/>
      <c r="AFO10" s="148"/>
      <c r="AFP10" s="148"/>
      <c r="AFQ10" s="148"/>
      <c r="AFR10" s="148"/>
      <c r="AFS10" s="148"/>
      <c r="AFT10" s="148"/>
      <c r="AFU10" s="148"/>
      <c r="AFV10" s="148"/>
      <c r="AFW10" s="148"/>
      <c r="AFX10" s="148"/>
      <c r="AFY10" s="148"/>
      <c r="AFZ10" s="148"/>
      <c r="AGA10" s="148"/>
      <c r="AGB10" s="148"/>
      <c r="AGC10" s="148"/>
      <c r="AGD10" s="148"/>
      <c r="AGE10" s="148"/>
      <c r="AGF10" s="148"/>
      <c r="AGG10" s="148"/>
      <c r="AGH10" s="148"/>
      <c r="AGI10" s="148"/>
      <c r="AGJ10" s="148"/>
      <c r="AGK10" s="148"/>
      <c r="AGL10" s="148"/>
      <c r="AGM10" s="148"/>
      <c r="AGN10" s="148"/>
      <c r="AGO10" s="148"/>
      <c r="AGP10" s="148"/>
      <c r="AGQ10" s="148"/>
      <c r="AGR10" s="148"/>
      <c r="AGS10" s="148"/>
      <c r="AGT10" s="148"/>
      <c r="AGU10" s="148"/>
      <c r="AGV10" s="148"/>
      <c r="AGW10" s="148"/>
      <c r="AGX10" s="148"/>
      <c r="AGY10" s="148"/>
      <c r="AGZ10" s="148"/>
      <c r="AHA10" s="148"/>
      <c r="AHB10" s="148"/>
      <c r="AHC10" s="148"/>
      <c r="AHD10" s="148"/>
      <c r="AHE10" s="148"/>
      <c r="AHF10" s="148"/>
      <c r="AHG10" s="148"/>
      <c r="AHH10" s="148"/>
      <c r="AHI10" s="148"/>
      <c r="AHJ10" s="148"/>
      <c r="AHK10" s="148"/>
      <c r="AHL10" s="148"/>
      <c r="AHM10" s="148"/>
      <c r="AHN10" s="148"/>
      <c r="AHO10" s="148"/>
      <c r="AHP10" s="148"/>
      <c r="AHQ10" s="148"/>
      <c r="AHR10" s="148"/>
      <c r="AHS10" s="148"/>
      <c r="AHT10" s="148"/>
      <c r="AHU10" s="148"/>
      <c r="AHV10" s="148"/>
      <c r="AHW10" s="148"/>
      <c r="AHX10" s="148"/>
      <c r="AHY10" s="148"/>
      <c r="AHZ10" s="148"/>
      <c r="AIA10" s="148"/>
      <c r="AIB10" s="148"/>
      <c r="AIC10" s="148"/>
      <c r="AID10" s="148"/>
      <c r="AIE10" s="148"/>
      <c r="AIF10" s="148"/>
      <c r="AIG10" s="148"/>
      <c r="AIH10" s="148"/>
      <c r="AII10" s="148"/>
      <c r="AIJ10" s="148"/>
      <c r="AIK10" s="148"/>
      <c r="AIL10" s="148"/>
      <c r="AIM10" s="148"/>
      <c r="AIN10" s="148"/>
      <c r="AIO10" s="148"/>
      <c r="AIP10" s="148"/>
      <c r="AIQ10" s="148"/>
      <c r="AIR10" s="148"/>
      <c r="AIS10" s="148"/>
      <c r="AIT10" s="148"/>
      <c r="AIU10" s="148"/>
      <c r="AIV10" s="148"/>
      <c r="AIW10" s="148"/>
      <c r="AIX10" s="148"/>
      <c r="AIY10" s="148"/>
      <c r="AIZ10" s="148"/>
      <c r="AJA10" s="148"/>
      <c r="AJB10" s="148"/>
      <c r="AJC10" s="148"/>
      <c r="AJD10" s="148"/>
      <c r="AJE10" s="148"/>
      <c r="AJF10" s="148"/>
      <c r="AJG10" s="148"/>
      <c r="AJH10" s="148"/>
      <c r="AJI10" s="148"/>
      <c r="AJJ10" s="148"/>
      <c r="AJK10" s="148"/>
      <c r="AJL10" s="148"/>
      <c r="AJM10" s="148"/>
      <c r="AJN10" s="148"/>
      <c r="AJO10" s="148"/>
      <c r="AJP10" s="148"/>
      <c r="AJQ10" s="148"/>
      <c r="AJR10" s="148"/>
      <c r="AJS10" s="148"/>
      <c r="AJT10" s="148"/>
      <c r="AJU10" s="148"/>
      <c r="AJV10" s="148"/>
      <c r="AJW10" s="148"/>
      <c r="AJX10" s="148"/>
      <c r="AJY10" s="148"/>
      <c r="AJZ10" s="148"/>
      <c r="AKA10" s="148"/>
      <c r="AKB10" s="148"/>
      <c r="AKC10" s="148"/>
      <c r="AKD10" s="148"/>
      <c r="AKE10" s="148"/>
      <c r="AKF10" s="148"/>
      <c r="AKG10" s="148"/>
      <c r="AKH10" s="148"/>
      <c r="AKI10" s="148"/>
      <c r="AKJ10" s="148"/>
      <c r="AKK10" s="148"/>
      <c r="AKL10" s="148"/>
      <c r="AKM10" s="148"/>
      <c r="AKN10" s="148"/>
      <c r="AKO10" s="148"/>
      <c r="AKP10" s="148"/>
      <c r="AKQ10" s="148"/>
      <c r="AKR10" s="148"/>
      <c r="AKS10" s="148"/>
      <c r="AKT10" s="148"/>
      <c r="AKU10" s="148"/>
      <c r="AKV10" s="148"/>
      <c r="AKW10" s="148"/>
      <c r="AKX10" s="148"/>
      <c r="AKY10" s="148"/>
      <c r="AKZ10" s="148"/>
      <c r="ALA10" s="148"/>
      <c r="ALB10" s="148"/>
      <c r="ALC10" s="148"/>
      <c r="ALD10" s="148"/>
      <c r="ALE10" s="148"/>
      <c r="ALF10" s="148"/>
      <c r="ALG10" s="148"/>
      <c r="ALH10" s="148"/>
      <c r="ALI10" s="148"/>
      <c r="ALJ10" s="148"/>
      <c r="ALK10" s="148"/>
      <c r="ALL10" s="148"/>
      <c r="ALM10" s="148"/>
      <c r="ALN10" s="148"/>
      <c r="ALO10" s="148"/>
      <c r="ALP10" s="148"/>
      <c r="ALQ10" s="148"/>
      <c r="ALR10" s="148"/>
      <c r="ALS10" s="148"/>
      <c r="ALT10" s="148"/>
      <c r="ALU10" s="148"/>
      <c r="ALV10" s="148"/>
      <c r="ALW10" s="148"/>
      <c r="ALX10" s="148"/>
      <c r="ALY10" s="148"/>
      <c r="ALZ10" s="148"/>
      <c r="AMA10" s="148"/>
      <c r="AMB10" s="148"/>
      <c r="AMC10" s="148"/>
      <c r="AMD10" s="148"/>
      <c r="AME10" s="148"/>
      <c r="AMF10" s="148"/>
      <c r="AMG10" s="148"/>
      <c r="AMH10" s="148"/>
      <c r="AMI10" s="148"/>
      <c r="AMJ10" s="148"/>
      <c r="AMK10" s="148"/>
      <c r="AML10" s="148"/>
      <c r="AMM10" s="148"/>
      <c r="AMN10" s="148"/>
      <c r="AMO10" s="148"/>
      <c r="AMP10" s="148"/>
      <c r="AMQ10" s="148"/>
      <c r="AMR10" s="148"/>
      <c r="AMS10" s="148"/>
      <c r="AMT10" s="148"/>
      <c r="AMU10" s="148"/>
      <c r="AMV10" s="148"/>
      <c r="AMW10" s="148"/>
      <c r="AMX10" s="148"/>
      <c r="AMY10" s="148"/>
      <c r="AMZ10" s="148"/>
      <c r="ANA10" s="148"/>
      <c r="ANB10" s="148"/>
      <c r="ANC10" s="148"/>
      <c r="AND10" s="148"/>
      <c r="ANE10" s="148"/>
      <c r="ANF10" s="148"/>
      <c r="ANG10" s="148"/>
      <c r="ANH10" s="148"/>
      <c r="ANI10" s="148"/>
      <c r="ANJ10" s="148"/>
      <c r="ANK10" s="148"/>
      <c r="ANL10" s="148"/>
      <c r="ANM10" s="148"/>
      <c r="ANN10" s="148"/>
      <c r="ANO10" s="148"/>
      <c r="ANP10" s="148"/>
      <c r="ANQ10" s="148"/>
      <c r="ANR10" s="148"/>
      <c r="ANS10" s="148"/>
      <c r="ANT10" s="148"/>
      <c r="ANU10" s="148"/>
      <c r="ANV10" s="148"/>
      <c r="ANW10" s="148"/>
      <c r="ANX10" s="148"/>
      <c r="ANY10" s="148"/>
      <c r="ANZ10" s="148"/>
      <c r="AOA10" s="148"/>
      <c r="AOB10" s="148"/>
      <c r="AOC10" s="148"/>
      <c r="AOD10" s="148"/>
      <c r="AOE10" s="148"/>
      <c r="AOF10" s="148"/>
      <c r="AOG10" s="148"/>
      <c r="AOH10" s="148"/>
      <c r="AOI10" s="148"/>
      <c r="AOJ10" s="148"/>
      <c r="AOK10" s="148"/>
      <c r="AOL10" s="148"/>
      <c r="AOM10" s="148"/>
      <c r="AON10" s="148"/>
      <c r="AOO10" s="148"/>
      <c r="AOP10" s="148"/>
      <c r="AOQ10" s="148"/>
      <c r="AOR10" s="148"/>
      <c r="AOS10" s="148"/>
      <c r="AOT10" s="148"/>
      <c r="AOU10" s="148"/>
      <c r="AOV10" s="148"/>
      <c r="AOW10" s="148"/>
      <c r="AOX10" s="148"/>
      <c r="AOY10" s="148"/>
      <c r="AOZ10" s="148"/>
      <c r="APA10" s="148"/>
      <c r="APB10" s="148"/>
      <c r="APC10" s="148"/>
      <c r="APD10" s="148"/>
      <c r="APE10" s="148"/>
      <c r="APF10" s="148"/>
      <c r="APG10" s="148"/>
      <c r="APH10" s="148"/>
      <c r="API10" s="148"/>
      <c r="APJ10" s="148"/>
      <c r="APK10" s="148"/>
      <c r="APL10" s="148"/>
      <c r="APM10" s="148"/>
      <c r="APN10" s="148"/>
      <c r="APO10" s="148"/>
      <c r="APP10" s="148"/>
      <c r="APQ10" s="148"/>
      <c r="APR10" s="148"/>
      <c r="APS10" s="148"/>
      <c r="APT10" s="148"/>
      <c r="APU10" s="148"/>
      <c r="APV10" s="148"/>
      <c r="APW10" s="148"/>
      <c r="APX10" s="148"/>
      <c r="APY10" s="148"/>
      <c r="APZ10" s="148"/>
      <c r="AQA10" s="148"/>
      <c r="AQB10" s="148"/>
      <c r="AQC10" s="148"/>
      <c r="AQD10" s="148"/>
      <c r="AQE10" s="148"/>
      <c r="AQF10" s="148"/>
      <c r="AQG10" s="148"/>
      <c r="AQH10" s="148"/>
      <c r="AQI10" s="148"/>
      <c r="AQJ10" s="148"/>
      <c r="AQK10" s="148"/>
      <c r="AQL10" s="148"/>
      <c r="AQM10" s="148"/>
      <c r="AQN10" s="148"/>
      <c r="AQO10" s="148"/>
      <c r="AQP10" s="148"/>
      <c r="AQQ10" s="148"/>
      <c r="AQR10" s="148"/>
      <c r="AQS10" s="148"/>
      <c r="AQT10" s="148"/>
      <c r="AQU10" s="148"/>
      <c r="AQV10" s="148"/>
      <c r="AQW10" s="148"/>
      <c r="AQX10" s="148"/>
      <c r="AQY10" s="148"/>
      <c r="AQZ10" s="148"/>
      <c r="ARA10" s="148"/>
      <c r="ARB10" s="148"/>
      <c r="ARC10" s="148"/>
      <c r="ARD10" s="148"/>
      <c r="ARE10" s="148"/>
      <c r="ARF10" s="148"/>
      <c r="ARG10" s="148"/>
      <c r="ARH10" s="148"/>
      <c r="ARI10" s="148"/>
      <c r="ARJ10" s="148"/>
      <c r="ARK10" s="148"/>
      <c r="ARL10" s="148"/>
      <c r="ARM10" s="148"/>
      <c r="ARN10" s="148"/>
      <c r="ARO10" s="148"/>
      <c r="ARP10" s="148"/>
      <c r="ARQ10" s="148"/>
      <c r="ARR10" s="148"/>
      <c r="ARS10" s="148"/>
      <c r="ART10" s="148"/>
      <c r="ARU10" s="148"/>
      <c r="ARV10" s="148"/>
      <c r="ARW10" s="148"/>
      <c r="ARX10" s="148"/>
      <c r="ARY10" s="148"/>
      <c r="ARZ10" s="148"/>
      <c r="ASA10" s="148"/>
      <c r="ASB10" s="148"/>
      <c r="ASC10" s="148"/>
      <c r="ASD10" s="148"/>
      <c r="ASE10" s="148"/>
      <c r="ASF10" s="148"/>
      <c r="ASG10" s="148"/>
      <c r="ASH10" s="148"/>
      <c r="ASI10" s="148"/>
      <c r="ASJ10" s="148"/>
      <c r="ASK10" s="148"/>
      <c r="ASL10" s="148"/>
      <c r="ASM10" s="148"/>
      <c r="ASN10" s="148"/>
      <c r="ASO10" s="148"/>
      <c r="ASP10" s="148"/>
      <c r="ASQ10" s="148"/>
      <c r="ASR10" s="148"/>
      <c r="ASS10" s="148"/>
      <c r="AST10" s="148"/>
      <c r="ASU10" s="148"/>
      <c r="ASV10" s="148"/>
      <c r="ASW10" s="148"/>
      <c r="ASX10" s="148"/>
      <c r="ASY10" s="148"/>
      <c r="ASZ10" s="148"/>
      <c r="ATA10" s="148"/>
      <c r="ATB10" s="148"/>
      <c r="ATC10" s="148"/>
      <c r="ATD10" s="148"/>
      <c r="ATE10" s="148"/>
      <c r="ATF10" s="148"/>
      <c r="ATG10" s="148"/>
      <c r="ATH10" s="148"/>
      <c r="ATI10" s="148"/>
      <c r="ATJ10" s="148"/>
      <c r="ATK10" s="148"/>
      <c r="ATL10" s="148"/>
      <c r="ATM10" s="148"/>
      <c r="ATN10" s="148"/>
      <c r="ATO10" s="148"/>
      <c r="ATP10" s="148"/>
      <c r="ATQ10" s="148"/>
      <c r="ATR10" s="148"/>
      <c r="ATS10" s="148"/>
      <c r="ATT10" s="148"/>
      <c r="ATU10" s="148"/>
      <c r="ATV10" s="148"/>
      <c r="ATW10" s="148"/>
      <c r="ATX10" s="148"/>
      <c r="ATY10" s="148"/>
      <c r="ATZ10" s="148"/>
      <c r="AUA10" s="148"/>
      <c r="AUB10" s="148"/>
      <c r="AUC10" s="148"/>
      <c r="AUD10" s="148"/>
      <c r="AUE10" s="148"/>
      <c r="AUF10" s="148"/>
      <c r="AUG10" s="148"/>
      <c r="AUH10" s="148"/>
      <c r="AUI10" s="148"/>
      <c r="AUJ10" s="148"/>
      <c r="AUK10" s="148"/>
      <c r="AUL10" s="148"/>
      <c r="AUM10" s="148"/>
      <c r="AUN10" s="148"/>
      <c r="AUO10" s="148"/>
      <c r="AUP10" s="148"/>
      <c r="AUQ10" s="148"/>
      <c r="AUR10" s="148"/>
      <c r="AUS10" s="148"/>
      <c r="AUT10" s="148"/>
      <c r="AUU10" s="148"/>
      <c r="AUV10" s="148"/>
      <c r="AUW10" s="148"/>
      <c r="AUX10" s="148"/>
      <c r="AUY10" s="148"/>
      <c r="AUZ10" s="148"/>
      <c r="AVA10" s="148"/>
      <c r="AVB10" s="148"/>
      <c r="AVC10" s="148"/>
      <c r="AVD10" s="148"/>
      <c r="AVE10" s="148"/>
      <c r="AVF10" s="148"/>
      <c r="AVG10" s="148"/>
      <c r="AVH10" s="148"/>
      <c r="AVI10" s="148"/>
      <c r="AVJ10" s="148"/>
      <c r="AVK10" s="148"/>
      <c r="AVL10" s="148"/>
      <c r="AVM10" s="148"/>
      <c r="AVN10" s="148"/>
      <c r="AVO10" s="148"/>
      <c r="AVP10" s="148"/>
      <c r="AVQ10" s="148"/>
      <c r="AVR10" s="148"/>
      <c r="AVS10" s="148"/>
      <c r="AVT10" s="148"/>
      <c r="AVU10" s="148"/>
      <c r="AVV10" s="148"/>
      <c r="AVW10" s="148"/>
      <c r="AVX10" s="148"/>
      <c r="AVY10" s="148"/>
      <c r="AVZ10" s="148"/>
      <c r="AWA10" s="148"/>
      <c r="AWB10" s="148"/>
      <c r="AWC10" s="148"/>
      <c r="AWD10" s="148"/>
      <c r="AWE10" s="148"/>
      <c r="AWF10" s="148"/>
      <c r="AWG10" s="148"/>
      <c r="AWH10" s="148"/>
      <c r="AWI10" s="148"/>
      <c r="AWJ10" s="148"/>
      <c r="AWK10" s="148"/>
      <c r="AWL10" s="148"/>
      <c r="AWM10" s="148"/>
      <c r="AWN10" s="148"/>
      <c r="AWO10" s="148"/>
      <c r="AWP10" s="148"/>
      <c r="AWQ10" s="148"/>
      <c r="AWR10" s="148"/>
      <c r="AWS10" s="148"/>
      <c r="AWT10" s="148"/>
      <c r="AWU10" s="148"/>
      <c r="AWV10" s="148"/>
      <c r="AWW10" s="148"/>
      <c r="AWX10" s="148"/>
      <c r="AWY10" s="148"/>
      <c r="AWZ10" s="148"/>
      <c r="AXA10" s="148"/>
      <c r="AXB10" s="148"/>
      <c r="AXC10" s="148"/>
      <c r="AXD10" s="148"/>
      <c r="AXE10" s="148"/>
      <c r="AXF10" s="148"/>
      <c r="AXG10" s="148"/>
      <c r="AXH10" s="148"/>
      <c r="AXI10" s="148"/>
      <c r="AXJ10" s="148"/>
      <c r="AXK10" s="148"/>
      <c r="AXL10" s="148"/>
      <c r="AXM10" s="148"/>
      <c r="AXN10" s="148"/>
      <c r="AXO10" s="148"/>
      <c r="AXP10" s="148"/>
      <c r="AXQ10" s="148"/>
      <c r="AXR10" s="148"/>
      <c r="AXS10" s="148"/>
      <c r="AXT10" s="148"/>
      <c r="AXU10" s="148"/>
      <c r="AXV10" s="148"/>
      <c r="AXW10" s="148"/>
      <c r="AXX10" s="148"/>
      <c r="AXY10" s="148"/>
      <c r="AXZ10" s="148"/>
      <c r="AYA10" s="148"/>
      <c r="AYB10" s="148"/>
      <c r="AYC10" s="148"/>
      <c r="AYD10" s="148"/>
      <c r="AYE10" s="148"/>
      <c r="AYF10" s="148"/>
      <c r="AYG10" s="148"/>
      <c r="AYH10" s="148"/>
      <c r="AYI10" s="148"/>
      <c r="AYJ10" s="148"/>
      <c r="AYK10" s="148"/>
      <c r="AYL10" s="148"/>
      <c r="AYM10" s="148"/>
      <c r="AYN10" s="148"/>
      <c r="AYO10" s="148"/>
      <c r="AYP10" s="148"/>
      <c r="AYQ10" s="148"/>
      <c r="AYR10" s="148"/>
      <c r="AYS10" s="148"/>
      <c r="AYT10" s="148"/>
      <c r="AYU10" s="148"/>
      <c r="AYV10" s="148"/>
      <c r="AYW10" s="148"/>
      <c r="AYX10" s="148"/>
      <c r="AYY10" s="148"/>
      <c r="AYZ10" s="148"/>
      <c r="AZA10" s="148"/>
      <c r="AZB10" s="148"/>
      <c r="AZC10" s="148"/>
      <c r="AZD10" s="148"/>
      <c r="AZE10" s="148"/>
      <c r="AZF10" s="148"/>
      <c r="AZG10" s="148"/>
      <c r="AZH10" s="148"/>
      <c r="AZI10" s="148"/>
      <c r="AZJ10" s="148"/>
      <c r="AZK10" s="148"/>
      <c r="AZL10" s="148"/>
      <c r="AZM10" s="148"/>
      <c r="AZN10" s="148"/>
      <c r="AZO10" s="148"/>
      <c r="AZP10" s="148"/>
      <c r="AZQ10" s="148"/>
      <c r="AZR10" s="148"/>
      <c r="AZS10" s="148"/>
      <c r="AZT10" s="148"/>
      <c r="AZU10" s="148"/>
      <c r="AZV10" s="148"/>
      <c r="AZW10" s="148"/>
      <c r="AZX10" s="148"/>
      <c r="AZY10" s="148"/>
      <c r="AZZ10" s="148"/>
      <c r="BAA10" s="148"/>
      <c r="BAB10" s="148"/>
      <c r="BAC10" s="148"/>
      <c r="BAD10" s="148"/>
      <c r="BAE10" s="148"/>
      <c r="BAF10" s="148"/>
      <c r="BAG10" s="148"/>
      <c r="BAH10" s="148"/>
      <c r="BAI10" s="148"/>
      <c r="BAJ10" s="148"/>
      <c r="BAK10" s="148"/>
      <c r="BAL10" s="148"/>
      <c r="BAM10" s="148"/>
      <c r="BAN10" s="148"/>
      <c r="BAO10" s="148"/>
      <c r="BAP10" s="148"/>
      <c r="BAQ10" s="148"/>
      <c r="BAR10" s="148"/>
      <c r="BAS10" s="148"/>
      <c r="BAT10" s="148"/>
      <c r="BAU10" s="148"/>
      <c r="BAV10" s="148"/>
      <c r="BAW10" s="148"/>
      <c r="BAX10" s="148"/>
      <c r="BAY10" s="148"/>
      <c r="BAZ10" s="148"/>
      <c r="BBA10" s="148"/>
      <c r="BBB10" s="148"/>
      <c r="BBC10" s="148"/>
      <c r="BBD10" s="148"/>
      <c r="BBE10" s="148"/>
      <c r="BBF10" s="148"/>
      <c r="BBG10" s="148"/>
      <c r="BBH10" s="148"/>
      <c r="BBI10" s="148"/>
      <c r="BBJ10" s="148"/>
      <c r="BBK10" s="148"/>
      <c r="BBL10" s="148"/>
      <c r="BBM10" s="148"/>
      <c r="BBN10" s="148"/>
      <c r="BBO10" s="148"/>
      <c r="BBP10" s="148"/>
      <c r="BBQ10" s="148"/>
      <c r="BBR10" s="148"/>
      <c r="BBS10" s="148"/>
      <c r="BBT10" s="148"/>
      <c r="BBU10" s="148"/>
      <c r="BBV10" s="148"/>
      <c r="BBW10" s="148"/>
      <c r="BBX10" s="148"/>
      <c r="BBY10" s="148"/>
      <c r="BBZ10" s="148"/>
      <c r="BCA10" s="148"/>
      <c r="BCB10" s="148"/>
      <c r="BCC10" s="148"/>
      <c r="BCD10" s="148"/>
      <c r="BCE10" s="148"/>
      <c r="BCF10" s="148"/>
      <c r="BCG10" s="148"/>
      <c r="BCH10" s="148"/>
      <c r="BCI10" s="148"/>
      <c r="BCJ10" s="148"/>
      <c r="BCK10" s="148"/>
      <c r="BCL10" s="148"/>
      <c r="BCM10" s="148"/>
      <c r="BCN10" s="148"/>
      <c r="BCO10" s="148"/>
      <c r="BCP10" s="148"/>
      <c r="BCQ10" s="148"/>
      <c r="BCR10" s="148"/>
      <c r="BCS10" s="148"/>
      <c r="BCT10" s="148"/>
      <c r="BCU10" s="148"/>
      <c r="BCV10" s="148"/>
      <c r="BCW10" s="148"/>
      <c r="BCX10" s="148"/>
      <c r="BCY10" s="148"/>
      <c r="BCZ10" s="148"/>
      <c r="BDA10" s="148"/>
      <c r="BDB10" s="148"/>
      <c r="BDC10" s="148"/>
      <c r="BDD10" s="148"/>
      <c r="BDE10" s="148"/>
      <c r="BDF10" s="148"/>
      <c r="BDG10" s="148"/>
      <c r="BDH10" s="148"/>
      <c r="BDI10" s="148"/>
      <c r="BDJ10" s="148"/>
      <c r="BDK10" s="148"/>
      <c r="BDL10" s="148"/>
      <c r="BDM10" s="148"/>
      <c r="BDN10" s="148"/>
      <c r="BDO10" s="148"/>
      <c r="BDP10" s="148"/>
      <c r="BDQ10" s="148"/>
      <c r="BDR10" s="148"/>
      <c r="BDS10" s="148"/>
      <c r="BDT10" s="148"/>
      <c r="BDU10" s="148"/>
      <c r="BDV10" s="148"/>
      <c r="BDW10" s="148"/>
      <c r="BDX10" s="148"/>
      <c r="BDY10" s="148"/>
      <c r="BDZ10" s="148"/>
      <c r="BEA10" s="148"/>
      <c r="BEB10" s="148"/>
      <c r="BEC10" s="148"/>
      <c r="BED10" s="148"/>
      <c r="BEE10" s="148"/>
      <c r="BEF10" s="148"/>
      <c r="BEG10" s="148"/>
      <c r="BEH10" s="148"/>
      <c r="BEI10" s="148"/>
      <c r="BEJ10" s="148"/>
      <c r="BEK10" s="148"/>
      <c r="BEL10" s="148"/>
      <c r="BEM10" s="148"/>
      <c r="BEN10" s="148"/>
      <c r="BEO10" s="148"/>
      <c r="BEP10" s="148"/>
      <c r="BEQ10" s="148"/>
      <c r="BER10" s="148"/>
      <c r="BES10" s="148"/>
      <c r="BET10" s="148"/>
      <c r="BEU10" s="148"/>
      <c r="BEV10" s="148"/>
      <c r="BEW10" s="148"/>
      <c r="BEX10" s="148"/>
      <c r="BEY10" s="148"/>
      <c r="BEZ10" s="148"/>
      <c r="BFA10" s="148"/>
      <c r="BFB10" s="148"/>
      <c r="BFC10" s="148"/>
      <c r="BFD10" s="148"/>
      <c r="BFE10" s="148"/>
      <c r="BFF10" s="148"/>
      <c r="BFG10" s="148"/>
      <c r="BFH10" s="148"/>
      <c r="BFI10" s="148"/>
      <c r="BFJ10" s="148"/>
      <c r="BFK10" s="148"/>
      <c r="BFL10" s="148"/>
      <c r="BFM10" s="148"/>
      <c r="BFN10" s="148"/>
      <c r="BFO10" s="148"/>
      <c r="BFP10" s="148"/>
      <c r="BFQ10" s="148"/>
      <c r="BFR10" s="148"/>
      <c r="BFS10" s="148"/>
      <c r="BFT10" s="148"/>
      <c r="BFU10" s="148"/>
      <c r="BFV10" s="148"/>
      <c r="BFW10" s="148"/>
      <c r="BFX10" s="148"/>
      <c r="BFY10" s="148"/>
      <c r="BFZ10" s="148"/>
      <c r="BGA10" s="148"/>
      <c r="BGB10" s="148"/>
      <c r="BGC10" s="148"/>
      <c r="BGD10" s="148"/>
      <c r="BGE10" s="148"/>
      <c r="BGF10" s="148"/>
      <c r="BGG10" s="148"/>
      <c r="BGH10" s="148"/>
      <c r="BGI10" s="148"/>
      <c r="BGJ10" s="148"/>
      <c r="BGK10" s="148"/>
      <c r="BGL10" s="148"/>
      <c r="BGM10" s="148"/>
      <c r="BGN10" s="148"/>
      <c r="BGO10" s="148"/>
      <c r="BGP10" s="148"/>
      <c r="BGQ10" s="148"/>
      <c r="BGR10" s="148"/>
      <c r="BGS10" s="148"/>
      <c r="BGT10" s="148"/>
      <c r="BGU10" s="148"/>
      <c r="BGV10" s="148"/>
      <c r="BGW10" s="148"/>
      <c r="BGX10" s="148"/>
      <c r="BGY10" s="148"/>
      <c r="BGZ10" s="148"/>
      <c r="BHA10" s="148"/>
      <c r="BHB10" s="148"/>
      <c r="BHC10" s="148"/>
      <c r="BHD10" s="148"/>
      <c r="BHE10" s="148"/>
      <c r="BHF10" s="148"/>
      <c r="BHG10" s="148"/>
      <c r="BHH10" s="148"/>
      <c r="BHI10" s="148"/>
      <c r="BHJ10" s="148"/>
      <c r="BHK10" s="148"/>
      <c r="BHL10" s="148"/>
      <c r="BHM10" s="148"/>
      <c r="BHN10" s="148"/>
      <c r="BHO10" s="148"/>
      <c r="BHP10" s="148"/>
      <c r="BHQ10" s="148"/>
      <c r="BHR10" s="148"/>
      <c r="BHS10" s="148"/>
      <c r="BHT10" s="148"/>
      <c r="BHU10" s="148"/>
      <c r="BHV10" s="148"/>
      <c r="BHW10" s="148"/>
      <c r="BHX10" s="148"/>
      <c r="BHY10" s="148"/>
      <c r="BHZ10" s="148"/>
      <c r="BIA10" s="148"/>
      <c r="BIB10" s="148"/>
      <c r="BIC10" s="148"/>
      <c r="BID10" s="148"/>
      <c r="BIE10" s="148"/>
      <c r="BIF10" s="148"/>
      <c r="BIG10" s="148"/>
      <c r="BIH10" s="148"/>
      <c r="BII10" s="148"/>
      <c r="BIJ10" s="148"/>
      <c r="BIK10" s="148"/>
      <c r="BIL10" s="148"/>
      <c r="BIM10" s="148"/>
      <c r="BIN10" s="148"/>
      <c r="BIO10" s="148"/>
      <c r="BIP10" s="148"/>
      <c r="BIQ10" s="148"/>
      <c r="BIR10" s="148"/>
      <c r="BIS10" s="148"/>
      <c r="BIT10" s="148"/>
      <c r="BIU10" s="148"/>
      <c r="BIV10" s="148"/>
      <c r="BIW10" s="148"/>
      <c r="BIX10" s="148"/>
      <c r="BIY10" s="148"/>
      <c r="BIZ10" s="148"/>
      <c r="BJA10" s="148"/>
      <c r="BJB10" s="148"/>
      <c r="BJC10" s="148"/>
      <c r="BJD10" s="148"/>
      <c r="BJE10" s="148"/>
      <c r="BJF10" s="148"/>
      <c r="BJG10" s="148"/>
      <c r="BJH10" s="148"/>
      <c r="BJI10" s="148"/>
      <c r="BJJ10" s="148"/>
      <c r="BJK10" s="148"/>
      <c r="BJL10" s="148"/>
      <c r="BJM10" s="148"/>
      <c r="BJN10" s="148"/>
      <c r="BJO10" s="148"/>
      <c r="BJP10" s="148"/>
      <c r="BJQ10" s="148"/>
      <c r="BJR10" s="148"/>
      <c r="BJS10" s="148"/>
      <c r="BJT10" s="148"/>
      <c r="BJU10" s="148"/>
      <c r="BJV10" s="148"/>
      <c r="BJW10" s="148"/>
      <c r="BJX10" s="148"/>
      <c r="BJY10" s="148"/>
      <c r="BJZ10" s="148"/>
      <c r="BKA10" s="148"/>
      <c r="BKB10" s="148"/>
      <c r="BKC10" s="148"/>
      <c r="BKD10" s="148"/>
      <c r="BKE10" s="148"/>
      <c r="BKF10" s="148"/>
      <c r="BKG10" s="148"/>
      <c r="BKH10" s="148"/>
      <c r="BKI10" s="148"/>
      <c r="BKJ10" s="148"/>
      <c r="BKK10" s="148"/>
      <c r="BKL10" s="148"/>
      <c r="BKM10" s="148"/>
      <c r="BKN10" s="148"/>
      <c r="BKO10" s="148"/>
      <c r="BKP10" s="148"/>
      <c r="BKQ10" s="148"/>
      <c r="BKR10" s="148"/>
      <c r="BKS10" s="148"/>
      <c r="BKT10" s="148"/>
      <c r="BKU10" s="148"/>
      <c r="BKV10" s="148"/>
      <c r="BKW10" s="148"/>
      <c r="BKX10" s="148"/>
      <c r="BKY10" s="148"/>
      <c r="BKZ10" s="148"/>
      <c r="BLA10" s="148"/>
      <c r="BLB10" s="148"/>
      <c r="BLC10" s="148"/>
      <c r="BLD10" s="148"/>
      <c r="BLE10" s="148"/>
      <c r="BLF10" s="148"/>
      <c r="BLG10" s="148"/>
      <c r="BLH10" s="148"/>
      <c r="BLI10" s="148"/>
      <c r="BLJ10" s="148"/>
      <c r="BLK10" s="148"/>
      <c r="BLL10" s="148"/>
      <c r="BLM10" s="148"/>
      <c r="BLN10" s="148"/>
      <c r="BLO10" s="148"/>
      <c r="BLP10" s="148"/>
      <c r="BLQ10" s="148"/>
      <c r="BLR10" s="148"/>
      <c r="BLS10" s="148"/>
      <c r="BLT10" s="148"/>
      <c r="BLU10" s="148"/>
      <c r="BLV10" s="148"/>
      <c r="BLW10" s="148"/>
      <c r="BLX10" s="148"/>
      <c r="BLY10" s="148"/>
      <c r="BLZ10" s="148"/>
      <c r="BMA10" s="148"/>
      <c r="BMB10" s="148"/>
      <c r="BMC10" s="148"/>
      <c r="BMD10" s="148"/>
      <c r="BME10" s="148"/>
      <c r="BMF10" s="148"/>
      <c r="BMG10" s="148"/>
      <c r="BMH10" s="148"/>
      <c r="BMI10" s="148"/>
      <c r="BMJ10" s="148"/>
      <c r="BMK10" s="148"/>
      <c r="BML10" s="148"/>
      <c r="BMM10" s="148"/>
      <c r="BMN10" s="148"/>
      <c r="BMO10" s="148"/>
      <c r="BMP10" s="148"/>
      <c r="BMQ10" s="148"/>
      <c r="BMR10" s="148"/>
      <c r="BMS10" s="148"/>
      <c r="BMT10" s="148"/>
      <c r="BMU10" s="148"/>
      <c r="BMV10" s="148"/>
      <c r="BMW10" s="148"/>
      <c r="BMX10" s="148"/>
      <c r="BMY10" s="148"/>
      <c r="BMZ10" s="148"/>
      <c r="BNA10" s="148"/>
      <c r="BNB10" s="148"/>
      <c r="BNC10" s="148"/>
      <c r="BND10" s="148"/>
      <c r="BNE10" s="148"/>
      <c r="BNF10" s="148"/>
      <c r="BNG10" s="148"/>
      <c r="BNH10" s="148"/>
      <c r="BNI10" s="148"/>
      <c r="BNJ10" s="148"/>
      <c r="BNK10" s="148"/>
      <c r="BNL10" s="148"/>
      <c r="BNM10" s="148"/>
      <c r="BNN10" s="148"/>
      <c r="BNO10" s="148"/>
      <c r="BNP10" s="148"/>
      <c r="BNQ10" s="148"/>
      <c r="BNR10" s="148"/>
      <c r="BNS10" s="148"/>
      <c r="BNT10" s="148"/>
      <c r="BNU10" s="148"/>
      <c r="BNV10" s="148"/>
      <c r="BNW10" s="148"/>
      <c r="BNX10" s="148"/>
      <c r="BNY10" s="148"/>
      <c r="BNZ10" s="148"/>
      <c r="BOA10" s="148"/>
      <c r="BOB10" s="148"/>
      <c r="BOC10" s="148"/>
      <c r="BOD10" s="148"/>
      <c r="BOE10" s="148"/>
      <c r="BOF10" s="148"/>
      <c r="BOG10" s="148"/>
      <c r="BOH10" s="148"/>
      <c r="BOI10" s="148"/>
      <c r="BOJ10" s="148"/>
      <c r="BOK10" s="148"/>
      <c r="BOL10" s="148"/>
      <c r="BOM10" s="148"/>
      <c r="BON10" s="148"/>
      <c r="BOO10" s="148"/>
      <c r="BOP10" s="148"/>
      <c r="BOQ10" s="148"/>
      <c r="BOR10" s="148"/>
      <c r="BOS10" s="148"/>
      <c r="BOT10" s="148"/>
      <c r="BOU10" s="148"/>
      <c r="BOV10" s="148"/>
      <c r="BOW10" s="148"/>
      <c r="BOX10" s="148"/>
      <c r="BOY10" s="148"/>
      <c r="BOZ10" s="148"/>
      <c r="BPA10" s="148"/>
      <c r="BPB10" s="148"/>
      <c r="BPC10" s="148"/>
      <c r="BPD10" s="148"/>
      <c r="BPE10" s="148"/>
      <c r="BPF10" s="148"/>
      <c r="BPG10" s="148"/>
      <c r="BPH10" s="148"/>
      <c r="BPI10" s="148"/>
      <c r="BPJ10" s="148"/>
      <c r="BPK10" s="148"/>
      <c r="BPL10" s="148"/>
      <c r="BPM10" s="148"/>
      <c r="BPN10" s="148"/>
      <c r="BPO10" s="148"/>
      <c r="BPP10" s="148"/>
      <c r="BPQ10" s="148"/>
      <c r="BPR10" s="148"/>
      <c r="BPS10" s="148"/>
      <c r="BPT10" s="148"/>
      <c r="BPU10" s="148"/>
      <c r="BPV10" s="148"/>
      <c r="BPW10" s="148"/>
      <c r="BPX10" s="148"/>
      <c r="BPY10" s="148"/>
      <c r="BPZ10" s="148"/>
      <c r="BQA10" s="148"/>
      <c r="BQB10" s="148"/>
      <c r="BQC10" s="148"/>
      <c r="BQD10" s="148"/>
      <c r="BQE10" s="148"/>
      <c r="BQF10" s="148"/>
      <c r="BQG10" s="148"/>
      <c r="BQH10" s="148"/>
      <c r="BQI10" s="148"/>
      <c r="BQJ10" s="148"/>
      <c r="BQK10" s="148"/>
      <c r="BQL10" s="148"/>
      <c r="BQM10" s="148"/>
      <c r="BQN10" s="148"/>
      <c r="BQO10" s="148"/>
      <c r="BQP10" s="148"/>
      <c r="BQQ10" s="148"/>
      <c r="BQR10" s="148"/>
      <c r="BQS10" s="148"/>
      <c r="BQT10" s="148"/>
      <c r="BQU10" s="148"/>
      <c r="BQV10" s="148"/>
      <c r="BQW10" s="148"/>
      <c r="BQX10" s="148"/>
      <c r="BQY10" s="148"/>
      <c r="BQZ10" s="148"/>
      <c r="BRA10" s="148"/>
      <c r="BRB10" s="148"/>
      <c r="BRC10" s="148"/>
      <c r="BRD10" s="148"/>
      <c r="BRE10" s="148"/>
      <c r="BRF10" s="148"/>
      <c r="BRG10" s="148"/>
      <c r="BRH10" s="148"/>
      <c r="BRI10" s="148"/>
      <c r="BRJ10" s="148"/>
      <c r="BRK10" s="148"/>
      <c r="BRL10" s="148"/>
      <c r="BRM10" s="148"/>
      <c r="BRN10" s="148"/>
      <c r="BRO10" s="148"/>
      <c r="BRP10" s="148"/>
      <c r="BRQ10" s="148"/>
      <c r="BRR10" s="148"/>
      <c r="BRS10" s="148"/>
      <c r="BRT10" s="148"/>
      <c r="BRU10" s="148"/>
      <c r="BRV10" s="148"/>
      <c r="BRW10" s="148"/>
      <c r="BRX10" s="148"/>
      <c r="BRY10" s="148"/>
      <c r="BRZ10" s="148"/>
      <c r="BSA10" s="148"/>
      <c r="BSB10" s="148"/>
      <c r="BSC10" s="148"/>
      <c r="BSD10" s="148"/>
      <c r="BSE10" s="148"/>
      <c r="BSF10" s="148"/>
      <c r="BSG10" s="148"/>
      <c r="BSH10" s="148"/>
      <c r="BSI10" s="148"/>
      <c r="BSJ10" s="148"/>
      <c r="BSK10" s="148"/>
      <c r="BSL10" s="148"/>
      <c r="BSM10" s="148"/>
      <c r="BSN10" s="148"/>
      <c r="BSO10" s="148"/>
      <c r="BSP10" s="148"/>
      <c r="BSQ10" s="148"/>
      <c r="BSR10" s="148"/>
      <c r="BSS10" s="148"/>
      <c r="BST10" s="148"/>
      <c r="BSU10" s="148"/>
      <c r="BSV10" s="148"/>
      <c r="BSW10" s="148"/>
      <c r="BSX10" s="148"/>
      <c r="BSY10" s="148"/>
      <c r="BSZ10" s="148"/>
      <c r="BTA10" s="148"/>
      <c r="BTB10" s="148"/>
      <c r="BTC10" s="148"/>
      <c r="BTD10" s="148"/>
      <c r="BTE10" s="148"/>
      <c r="BTF10" s="148"/>
      <c r="BTG10" s="148"/>
      <c r="BTH10" s="148"/>
      <c r="BTI10" s="148"/>
      <c r="BTJ10" s="148"/>
      <c r="BTK10" s="148"/>
      <c r="BTL10" s="148"/>
      <c r="BTM10" s="148"/>
      <c r="BTN10" s="148"/>
      <c r="BTO10" s="148"/>
      <c r="BTP10" s="148"/>
      <c r="BTQ10" s="148"/>
      <c r="BTR10" s="148"/>
      <c r="BTS10" s="148"/>
      <c r="BTT10" s="148"/>
      <c r="BTU10" s="148"/>
      <c r="BTV10" s="148"/>
      <c r="BTW10" s="148"/>
      <c r="BTX10" s="148"/>
      <c r="BTY10" s="148"/>
      <c r="BTZ10" s="148"/>
      <c r="BUA10" s="148"/>
      <c r="BUB10" s="148"/>
      <c r="BUC10" s="148"/>
      <c r="BUD10" s="148"/>
      <c r="BUE10" s="148"/>
      <c r="BUF10" s="148"/>
      <c r="BUG10" s="148"/>
      <c r="BUH10" s="148"/>
      <c r="BUI10" s="148"/>
      <c r="BUJ10" s="148"/>
      <c r="BUK10" s="148"/>
      <c r="BUL10" s="148"/>
      <c r="BUM10" s="148"/>
      <c r="BUN10" s="148"/>
      <c r="BUO10" s="148"/>
      <c r="BUP10" s="148"/>
      <c r="BUQ10" s="148"/>
      <c r="BUR10" s="148"/>
      <c r="BUS10" s="148"/>
      <c r="BUT10" s="148"/>
      <c r="BUU10" s="148"/>
      <c r="BUV10" s="148"/>
      <c r="BUW10" s="148"/>
      <c r="BUX10" s="148"/>
      <c r="BUY10" s="148"/>
      <c r="BUZ10" s="148"/>
      <c r="BVA10" s="148"/>
      <c r="BVB10" s="148"/>
      <c r="BVC10" s="148"/>
      <c r="BVD10" s="148"/>
      <c r="BVE10" s="148"/>
      <c r="BVF10" s="148"/>
      <c r="BVG10" s="148"/>
      <c r="BVH10" s="148"/>
      <c r="BVI10" s="148"/>
      <c r="BVJ10" s="148"/>
      <c r="BVK10" s="148"/>
      <c r="BVL10" s="148"/>
      <c r="BVM10" s="148"/>
      <c r="BVN10" s="148"/>
      <c r="BVO10" s="148"/>
      <c r="BVP10" s="148"/>
      <c r="BVQ10" s="148"/>
      <c r="BVR10" s="148"/>
      <c r="BVS10" s="148"/>
      <c r="BVT10" s="148"/>
      <c r="BVU10" s="148"/>
      <c r="BVV10" s="148"/>
      <c r="BVW10" s="148"/>
      <c r="BVX10" s="148"/>
      <c r="BVY10" s="148"/>
      <c r="BVZ10" s="148"/>
      <c r="BWA10" s="148"/>
      <c r="BWB10" s="148"/>
      <c r="BWC10" s="148"/>
      <c r="BWD10" s="148"/>
      <c r="BWE10" s="148"/>
      <c r="BWF10" s="148"/>
      <c r="BWG10" s="148"/>
      <c r="BWH10" s="148"/>
      <c r="BWI10" s="148"/>
      <c r="BWJ10" s="148"/>
      <c r="BWK10" s="148"/>
      <c r="BWL10" s="148"/>
      <c r="BWM10" s="148"/>
      <c r="BWN10" s="148"/>
      <c r="BWO10" s="148"/>
      <c r="BWP10" s="148"/>
      <c r="BWQ10" s="148"/>
      <c r="BWR10" s="148"/>
      <c r="BWS10" s="148"/>
      <c r="BWT10" s="148"/>
      <c r="BWU10" s="148"/>
      <c r="BWV10" s="148"/>
      <c r="BWW10" s="148"/>
      <c r="BWX10" s="148"/>
      <c r="BWY10" s="148"/>
      <c r="BWZ10" s="148"/>
      <c r="BXA10" s="148"/>
      <c r="BXB10" s="148"/>
      <c r="BXC10" s="148"/>
      <c r="BXD10" s="148"/>
      <c r="BXE10" s="148"/>
      <c r="BXF10" s="148"/>
      <c r="BXG10" s="148"/>
      <c r="BXH10" s="148"/>
      <c r="BXI10" s="148"/>
      <c r="BXJ10" s="148"/>
      <c r="BXK10" s="148"/>
      <c r="BXL10" s="148"/>
      <c r="BXM10" s="148"/>
      <c r="BXN10" s="148"/>
      <c r="BXO10" s="148"/>
      <c r="BXP10" s="148"/>
      <c r="BXQ10" s="148"/>
      <c r="BXR10" s="148"/>
      <c r="BXS10" s="148"/>
      <c r="BXT10" s="148"/>
      <c r="BXU10" s="148"/>
      <c r="BXV10" s="148"/>
      <c r="BXW10" s="148"/>
      <c r="BXX10" s="148"/>
      <c r="BXY10" s="148"/>
      <c r="BXZ10" s="148"/>
      <c r="BYA10" s="148"/>
      <c r="BYB10" s="148"/>
      <c r="BYC10" s="148"/>
      <c r="BYD10" s="148"/>
      <c r="BYE10" s="148"/>
      <c r="BYF10" s="148"/>
      <c r="BYG10" s="148"/>
      <c r="BYH10" s="148"/>
      <c r="BYI10" s="148"/>
      <c r="BYJ10" s="148"/>
      <c r="BYK10" s="148"/>
      <c r="BYL10" s="148"/>
      <c r="BYM10" s="148"/>
      <c r="BYN10" s="148"/>
      <c r="BYO10" s="148"/>
      <c r="BYP10" s="148"/>
      <c r="BYQ10" s="148"/>
      <c r="BYR10" s="148"/>
      <c r="BYS10" s="148"/>
      <c r="BYT10" s="148"/>
      <c r="BYU10" s="148"/>
      <c r="BYV10" s="148"/>
      <c r="BYW10" s="148"/>
      <c r="BYX10" s="148"/>
      <c r="BYY10" s="148"/>
      <c r="BYZ10" s="148"/>
      <c r="BZA10" s="148"/>
      <c r="BZB10" s="148"/>
      <c r="BZC10" s="148"/>
      <c r="BZD10" s="148"/>
      <c r="BZE10" s="148"/>
      <c r="BZF10" s="148"/>
      <c r="BZG10" s="148"/>
      <c r="BZH10" s="148"/>
      <c r="BZI10" s="148"/>
      <c r="BZJ10" s="148"/>
      <c r="BZK10" s="148"/>
      <c r="BZL10" s="148"/>
      <c r="BZM10" s="148"/>
      <c r="BZN10" s="148"/>
      <c r="BZO10" s="148"/>
      <c r="BZP10" s="148"/>
      <c r="BZQ10" s="148"/>
      <c r="BZR10" s="148"/>
      <c r="BZS10" s="148"/>
      <c r="BZT10" s="148"/>
      <c r="BZU10" s="148"/>
      <c r="BZV10" s="148"/>
      <c r="BZW10" s="148"/>
      <c r="BZX10" s="148"/>
      <c r="BZY10" s="148"/>
      <c r="BZZ10" s="148"/>
      <c r="CAA10" s="148"/>
      <c r="CAB10" s="148"/>
      <c r="CAC10" s="148"/>
      <c r="CAD10" s="148"/>
      <c r="CAE10" s="148"/>
      <c r="CAF10" s="148"/>
      <c r="CAG10" s="148"/>
      <c r="CAH10" s="148"/>
      <c r="CAI10" s="148"/>
      <c r="CAJ10" s="148"/>
      <c r="CAK10" s="148"/>
      <c r="CAL10" s="148"/>
      <c r="CAM10" s="148"/>
      <c r="CAN10" s="148"/>
      <c r="CAO10" s="148"/>
      <c r="CAP10" s="148"/>
      <c r="CAQ10" s="148"/>
      <c r="CAR10" s="148"/>
      <c r="CAS10" s="148"/>
      <c r="CAT10" s="148"/>
      <c r="CAU10" s="148"/>
      <c r="CAV10" s="148"/>
      <c r="CAW10" s="148"/>
      <c r="CAX10" s="148"/>
      <c r="CAY10" s="148"/>
      <c r="CAZ10" s="148"/>
      <c r="CBA10" s="148"/>
      <c r="CBB10" s="148"/>
      <c r="CBC10" s="148"/>
      <c r="CBD10" s="148"/>
      <c r="CBE10" s="148"/>
      <c r="CBF10" s="148"/>
      <c r="CBG10" s="148"/>
      <c r="CBH10" s="148"/>
      <c r="CBI10" s="148"/>
      <c r="CBJ10" s="148"/>
      <c r="CBK10" s="148"/>
      <c r="CBL10" s="148"/>
      <c r="CBM10" s="148"/>
      <c r="CBN10" s="148"/>
      <c r="CBO10" s="148"/>
      <c r="CBP10" s="148"/>
      <c r="CBQ10" s="148"/>
      <c r="CBR10" s="148"/>
      <c r="CBS10" s="148"/>
      <c r="CBT10" s="148"/>
      <c r="CBU10" s="148"/>
      <c r="CBV10" s="148"/>
      <c r="CBW10" s="148"/>
      <c r="CBX10" s="148"/>
      <c r="CBY10" s="148"/>
      <c r="CBZ10" s="148"/>
      <c r="CCA10" s="148"/>
      <c r="CCB10" s="148"/>
      <c r="CCC10" s="148"/>
      <c r="CCD10" s="148"/>
      <c r="CCE10" s="148"/>
      <c r="CCF10" s="148"/>
      <c r="CCG10" s="148"/>
      <c r="CCH10" s="148"/>
      <c r="CCI10" s="148"/>
      <c r="CCJ10" s="148"/>
      <c r="CCK10" s="148"/>
      <c r="CCL10" s="148"/>
      <c r="CCM10" s="148"/>
      <c r="CCN10" s="148"/>
      <c r="CCO10" s="148"/>
      <c r="CCP10" s="148"/>
      <c r="CCQ10" s="148"/>
      <c r="CCR10" s="148"/>
      <c r="CCS10" s="148"/>
      <c r="CCT10" s="148"/>
      <c r="CCU10" s="148"/>
      <c r="CCV10" s="148"/>
      <c r="CCW10" s="148"/>
      <c r="CCX10" s="148"/>
      <c r="CCY10" s="148"/>
      <c r="CCZ10" s="148"/>
      <c r="CDA10" s="148"/>
      <c r="CDB10" s="148"/>
      <c r="CDC10" s="148"/>
      <c r="CDD10" s="148"/>
      <c r="CDE10" s="148"/>
      <c r="CDF10" s="148"/>
      <c r="CDG10" s="148"/>
      <c r="CDH10" s="148"/>
      <c r="CDI10" s="148"/>
      <c r="CDJ10" s="148"/>
      <c r="CDK10" s="148"/>
      <c r="CDL10" s="148"/>
      <c r="CDM10" s="148"/>
      <c r="CDN10" s="148"/>
      <c r="CDO10" s="148"/>
      <c r="CDP10" s="148"/>
      <c r="CDQ10" s="148"/>
      <c r="CDR10" s="148"/>
      <c r="CDS10" s="148"/>
      <c r="CDT10" s="148"/>
      <c r="CDU10" s="148"/>
      <c r="CDV10" s="148"/>
      <c r="CDW10" s="148"/>
      <c r="CDX10" s="148"/>
      <c r="CDY10" s="148"/>
      <c r="CDZ10" s="148"/>
      <c r="CEA10" s="148"/>
      <c r="CEB10" s="148"/>
      <c r="CEC10" s="148"/>
      <c r="CED10" s="148"/>
      <c r="CEE10" s="148"/>
      <c r="CEF10" s="148"/>
      <c r="CEG10" s="148"/>
      <c r="CEH10" s="148"/>
      <c r="CEI10" s="148"/>
      <c r="CEJ10" s="148"/>
      <c r="CEK10" s="148"/>
      <c r="CEL10" s="148"/>
      <c r="CEM10" s="148"/>
      <c r="CEN10" s="148"/>
      <c r="CEO10" s="148"/>
      <c r="CEP10" s="148"/>
      <c r="CEQ10" s="148"/>
      <c r="CER10" s="148"/>
      <c r="CES10" s="148"/>
      <c r="CET10" s="148"/>
      <c r="CEU10" s="148"/>
      <c r="CEV10" s="148"/>
      <c r="CEW10" s="148"/>
      <c r="CEX10" s="148"/>
      <c r="CEY10" s="148"/>
      <c r="CEZ10" s="148"/>
      <c r="CFA10" s="148"/>
      <c r="CFB10" s="148"/>
      <c r="CFC10" s="148"/>
      <c r="CFD10" s="148"/>
      <c r="CFE10" s="148"/>
      <c r="CFF10" s="148"/>
      <c r="CFG10" s="148"/>
      <c r="CFH10" s="148"/>
      <c r="CFI10" s="148"/>
      <c r="CFJ10" s="148"/>
      <c r="CFK10" s="148"/>
      <c r="CFL10" s="148"/>
      <c r="CFM10" s="148"/>
      <c r="CFN10" s="148"/>
      <c r="CFO10" s="148"/>
      <c r="CFP10" s="148"/>
      <c r="CFQ10" s="148"/>
      <c r="CFR10" s="148"/>
      <c r="CFS10" s="148"/>
      <c r="CFT10" s="148"/>
      <c r="CFU10" s="148"/>
      <c r="CFV10" s="148"/>
      <c r="CFW10" s="148"/>
      <c r="CFX10" s="148"/>
      <c r="CFY10" s="148"/>
      <c r="CFZ10" s="148"/>
      <c r="CGA10" s="148"/>
      <c r="CGB10" s="148"/>
      <c r="CGC10" s="148"/>
      <c r="CGD10" s="148"/>
      <c r="CGE10" s="148"/>
      <c r="CGF10" s="148"/>
      <c r="CGG10" s="148"/>
      <c r="CGH10" s="148"/>
      <c r="CGI10" s="148"/>
      <c r="CGJ10" s="148"/>
      <c r="CGK10" s="148"/>
      <c r="CGL10" s="148"/>
      <c r="CGM10" s="148"/>
      <c r="CGN10" s="148"/>
      <c r="CGO10" s="148"/>
      <c r="CGP10" s="148"/>
      <c r="CGQ10" s="148"/>
      <c r="CGR10" s="148"/>
      <c r="CGS10" s="148"/>
      <c r="CGT10" s="148"/>
      <c r="CGU10" s="148"/>
      <c r="CGV10" s="148"/>
      <c r="CGW10" s="148"/>
      <c r="CGX10" s="148"/>
      <c r="CGY10" s="148"/>
      <c r="CGZ10" s="148"/>
      <c r="CHA10" s="148"/>
      <c r="CHB10" s="148"/>
      <c r="CHC10" s="148"/>
      <c r="CHD10" s="148"/>
      <c r="CHE10" s="148"/>
      <c r="CHF10" s="148"/>
      <c r="CHG10" s="148"/>
      <c r="CHH10" s="148"/>
      <c r="CHI10" s="148"/>
      <c r="CHJ10" s="148"/>
      <c r="CHK10" s="148"/>
      <c r="CHL10" s="148"/>
      <c r="CHM10" s="148"/>
      <c r="CHN10" s="148"/>
      <c r="CHO10" s="148"/>
      <c r="CHP10" s="148"/>
      <c r="CHQ10" s="148"/>
      <c r="CHR10" s="148"/>
      <c r="CHS10" s="148"/>
      <c r="CHT10" s="148"/>
      <c r="CHU10" s="148"/>
      <c r="CHV10" s="148"/>
      <c r="CHW10" s="148"/>
      <c r="CHX10" s="148"/>
      <c r="CHY10" s="148"/>
      <c r="CHZ10" s="148"/>
      <c r="CIA10" s="148"/>
      <c r="CIB10" s="148"/>
      <c r="CIC10" s="148"/>
      <c r="CID10" s="148"/>
      <c r="CIE10" s="148"/>
      <c r="CIF10" s="148"/>
      <c r="CIG10" s="148"/>
      <c r="CIH10" s="148"/>
      <c r="CII10" s="148"/>
      <c r="CIJ10" s="148"/>
      <c r="CIK10" s="148"/>
      <c r="CIL10" s="148"/>
      <c r="CIM10" s="148"/>
      <c r="CIN10" s="148"/>
      <c r="CIO10" s="148"/>
      <c r="CIP10" s="148"/>
      <c r="CIQ10" s="148"/>
      <c r="CIR10" s="148"/>
      <c r="CIS10" s="148"/>
      <c r="CIT10" s="148"/>
      <c r="CIU10" s="148"/>
      <c r="CIV10" s="148"/>
      <c r="CIW10" s="148"/>
      <c r="CIX10" s="148"/>
      <c r="CIY10" s="148"/>
      <c r="CIZ10" s="148"/>
      <c r="CJA10" s="148"/>
      <c r="CJB10" s="148"/>
      <c r="CJC10" s="148"/>
      <c r="CJD10" s="148"/>
      <c r="CJE10" s="148"/>
      <c r="CJF10" s="148"/>
      <c r="CJG10" s="148"/>
      <c r="CJH10" s="148"/>
      <c r="CJI10" s="148"/>
      <c r="CJJ10" s="148"/>
      <c r="CJK10" s="148"/>
      <c r="CJL10" s="148"/>
      <c r="CJM10" s="148"/>
      <c r="CJN10" s="148"/>
      <c r="CJO10" s="148"/>
      <c r="CJP10" s="148"/>
      <c r="CJQ10" s="148"/>
      <c r="CJR10" s="148"/>
      <c r="CJS10" s="148"/>
      <c r="CJT10" s="148"/>
      <c r="CJU10" s="148"/>
      <c r="CJV10" s="148"/>
      <c r="CJW10" s="148"/>
      <c r="CJX10" s="148"/>
      <c r="CJY10" s="148"/>
      <c r="CJZ10" s="148"/>
      <c r="CKA10" s="148"/>
      <c r="CKB10" s="148"/>
      <c r="CKC10" s="148"/>
      <c r="CKD10" s="148"/>
      <c r="CKE10" s="148"/>
      <c r="CKF10" s="148"/>
      <c r="CKG10" s="148"/>
      <c r="CKH10" s="148"/>
      <c r="CKI10" s="148"/>
      <c r="CKJ10" s="148"/>
      <c r="CKK10" s="148"/>
      <c r="CKL10" s="148"/>
      <c r="CKM10" s="148"/>
      <c r="CKN10" s="148"/>
      <c r="CKO10" s="148"/>
      <c r="CKP10" s="148"/>
      <c r="CKQ10" s="148"/>
      <c r="CKR10" s="148"/>
      <c r="CKS10" s="148"/>
      <c r="CKT10" s="148"/>
      <c r="CKU10" s="148"/>
      <c r="CKV10" s="148"/>
      <c r="CKW10" s="148"/>
      <c r="CKX10" s="148"/>
      <c r="CKY10" s="148"/>
      <c r="CKZ10" s="148"/>
      <c r="CLA10" s="148"/>
      <c r="CLB10" s="148"/>
      <c r="CLC10" s="148"/>
      <c r="CLD10" s="148"/>
      <c r="CLE10" s="148"/>
      <c r="CLF10" s="148"/>
      <c r="CLG10" s="148"/>
      <c r="CLH10" s="148"/>
      <c r="CLI10" s="148"/>
      <c r="CLJ10" s="148"/>
      <c r="CLK10" s="148"/>
      <c r="CLL10" s="148"/>
      <c r="CLM10" s="148"/>
      <c r="CLN10" s="148"/>
      <c r="CLO10" s="148"/>
      <c r="CLP10" s="148"/>
      <c r="CLQ10" s="148"/>
      <c r="CLR10" s="148"/>
      <c r="CLS10" s="148"/>
      <c r="CLT10" s="148"/>
      <c r="CLU10" s="148"/>
      <c r="CLV10" s="148"/>
      <c r="CLW10" s="148"/>
      <c r="CLX10" s="148"/>
      <c r="CLY10" s="148"/>
      <c r="CLZ10" s="148"/>
      <c r="CMA10" s="148"/>
      <c r="CMB10" s="148"/>
      <c r="CMC10" s="148"/>
      <c r="CMD10" s="148"/>
      <c r="CME10" s="148"/>
      <c r="CMF10" s="148"/>
      <c r="CMG10" s="148"/>
      <c r="CMH10" s="148"/>
      <c r="CMI10" s="148"/>
      <c r="CMJ10" s="148"/>
      <c r="CMK10" s="148"/>
      <c r="CML10" s="148"/>
      <c r="CMM10" s="148"/>
      <c r="CMN10" s="148"/>
      <c r="CMO10" s="148"/>
      <c r="CMP10" s="148"/>
      <c r="CMQ10" s="148"/>
      <c r="CMR10" s="148"/>
      <c r="CMS10" s="148"/>
      <c r="CMT10" s="148"/>
      <c r="CMU10" s="148"/>
      <c r="CMV10" s="148"/>
      <c r="CMW10" s="148"/>
      <c r="CMX10" s="148"/>
      <c r="CMY10" s="148"/>
      <c r="CMZ10" s="148"/>
      <c r="CNA10" s="148"/>
      <c r="CNB10" s="148"/>
      <c r="CNC10" s="148"/>
      <c r="CND10" s="148"/>
      <c r="CNE10" s="148"/>
      <c r="CNF10" s="148"/>
      <c r="CNG10" s="148"/>
      <c r="CNH10" s="148"/>
      <c r="CNI10" s="148"/>
      <c r="CNJ10" s="148"/>
      <c r="CNK10" s="148"/>
      <c r="CNL10" s="148"/>
      <c r="CNM10" s="148"/>
      <c r="CNN10" s="148"/>
      <c r="CNO10" s="148"/>
      <c r="CNP10" s="148"/>
      <c r="CNQ10" s="148"/>
      <c r="CNR10" s="148"/>
      <c r="CNS10" s="148"/>
      <c r="CNT10" s="148"/>
      <c r="CNU10" s="148"/>
      <c r="CNV10" s="148"/>
      <c r="CNW10" s="148"/>
      <c r="CNX10" s="148"/>
      <c r="CNY10" s="148"/>
      <c r="CNZ10" s="148"/>
      <c r="COA10" s="148"/>
      <c r="COB10" s="148"/>
      <c r="COC10" s="148"/>
      <c r="COD10" s="148"/>
      <c r="COE10" s="148"/>
      <c r="COF10" s="148"/>
      <c r="COG10" s="148"/>
      <c r="COH10" s="148"/>
      <c r="COI10" s="148"/>
      <c r="COJ10" s="148"/>
      <c r="COK10" s="148"/>
      <c r="COL10" s="148"/>
      <c r="COM10" s="148"/>
      <c r="CON10" s="148"/>
      <c r="COO10" s="148"/>
      <c r="COP10" s="148"/>
      <c r="COQ10" s="148"/>
      <c r="COR10" s="148"/>
      <c r="COS10" s="148"/>
      <c r="COT10" s="148"/>
      <c r="COU10" s="148"/>
      <c r="COV10" s="148"/>
      <c r="COW10" s="148"/>
      <c r="COX10" s="148"/>
      <c r="COY10" s="148"/>
      <c r="COZ10" s="148"/>
      <c r="CPA10" s="148"/>
      <c r="CPB10" s="148"/>
      <c r="CPC10" s="148"/>
      <c r="CPD10" s="148"/>
      <c r="CPE10" s="148"/>
      <c r="CPF10" s="148"/>
      <c r="CPG10" s="148"/>
      <c r="CPH10" s="148"/>
      <c r="CPI10" s="148"/>
      <c r="CPJ10" s="148"/>
      <c r="CPK10" s="148"/>
      <c r="CPL10" s="148"/>
      <c r="CPM10" s="148"/>
      <c r="CPN10" s="148"/>
      <c r="CPO10" s="148"/>
      <c r="CPP10" s="148"/>
      <c r="CPQ10" s="148"/>
      <c r="CPR10" s="148"/>
      <c r="CPS10" s="148"/>
      <c r="CPT10" s="148"/>
      <c r="CPU10" s="148"/>
      <c r="CPV10" s="148"/>
      <c r="CPW10" s="148"/>
      <c r="CPX10" s="148"/>
      <c r="CPY10" s="148"/>
      <c r="CPZ10" s="148"/>
      <c r="CQA10" s="148"/>
      <c r="CQB10" s="148"/>
      <c r="CQC10" s="148"/>
      <c r="CQD10" s="148"/>
      <c r="CQE10" s="148"/>
      <c r="CQF10" s="148"/>
      <c r="CQG10" s="148"/>
      <c r="CQH10" s="148"/>
      <c r="CQI10" s="148"/>
      <c r="CQJ10" s="148"/>
      <c r="CQK10" s="148"/>
      <c r="CQL10" s="148"/>
      <c r="CQM10" s="148"/>
      <c r="CQN10" s="148"/>
      <c r="CQO10" s="148"/>
      <c r="CQP10" s="148"/>
      <c r="CQQ10" s="148"/>
      <c r="CQR10" s="148"/>
      <c r="CQS10" s="148"/>
      <c r="CQT10" s="148"/>
      <c r="CQU10" s="148"/>
      <c r="CQV10" s="148"/>
      <c r="CQW10" s="148"/>
      <c r="CQX10" s="148"/>
      <c r="CQY10" s="148"/>
      <c r="CQZ10" s="148"/>
      <c r="CRA10" s="148"/>
      <c r="CRB10" s="148"/>
      <c r="CRC10" s="148"/>
      <c r="CRD10" s="148"/>
      <c r="CRE10" s="148"/>
      <c r="CRF10" s="148"/>
      <c r="CRG10" s="148"/>
      <c r="CRH10" s="148"/>
      <c r="CRI10" s="148"/>
      <c r="CRJ10" s="148"/>
      <c r="CRK10" s="148"/>
      <c r="CRL10" s="148"/>
      <c r="CRM10" s="148"/>
      <c r="CRN10" s="148"/>
      <c r="CRO10" s="148"/>
      <c r="CRP10" s="148"/>
      <c r="CRQ10" s="148"/>
      <c r="CRR10" s="148"/>
      <c r="CRS10" s="148"/>
      <c r="CRT10" s="148"/>
      <c r="CRU10" s="148"/>
      <c r="CRV10" s="148"/>
      <c r="CRW10" s="148"/>
      <c r="CRX10" s="148"/>
      <c r="CRY10" s="148"/>
      <c r="CRZ10" s="148"/>
      <c r="CSA10" s="148"/>
      <c r="CSB10" s="148"/>
      <c r="CSC10" s="148"/>
      <c r="CSD10" s="148"/>
      <c r="CSE10" s="148"/>
      <c r="CSF10" s="148"/>
      <c r="CSG10" s="148"/>
      <c r="CSH10" s="148"/>
      <c r="CSI10" s="148"/>
      <c r="CSJ10" s="148"/>
      <c r="CSK10" s="148"/>
      <c r="CSL10" s="148"/>
      <c r="CSM10" s="148"/>
      <c r="CSN10" s="148"/>
      <c r="CSO10" s="148"/>
      <c r="CSP10" s="148"/>
      <c r="CSQ10" s="148"/>
      <c r="CSR10" s="148"/>
      <c r="CSS10" s="148"/>
      <c r="CST10" s="148"/>
      <c r="CSU10" s="148"/>
      <c r="CSV10" s="148"/>
      <c r="CSW10" s="148"/>
      <c r="CSX10" s="148"/>
      <c r="CSY10" s="148"/>
      <c r="CSZ10" s="148"/>
      <c r="CTA10" s="148"/>
      <c r="CTB10" s="148"/>
      <c r="CTC10" s="148"/>
      <c r="CTD10" s="148"/>
      <c r="CTE10" s="148"/>
      <c r="CTF10" s="148"/>
      <c r="CTG10" s="148"/>
      <c r="CTH10" s="148"/>
      <c r="CTI10" s="148"/>
      <c r="CTJ10" s="148"/>
      <c r="CTK10" s="148"/>
      <c r="CTL10" s="148"/>
      <c r="CTM10" s="148"/>
      <c r="CTN10" s="148"/>
      <c r="CTO10" s="148"/>
      <c r="CTP10" s="148"/>
      <c r="CTQ10" s="148"/>
      <c r="CTR10" s="148"/>
      <c r="CTS10" s="148"/>
      <c r="CTT10" s="148"/>
      <c r="CTU10" s="148"/>
      <c r="CTV10" s="148"/>
      <c r="CTW10" s="148"/>
      <c r="CTX10" s="148"/>
      <c r="CTY10" s="148"/>
      <c r="CTZ10" s="148"/>
      <c r="CUA10" s="148"/>
      <c r="CUB10" s="148"/>
      <c r="CUC10" s="148"/>
      <c r="CUD10" s="148"/>
      <c r="CUE10" s="148"/>
      <c r="CUF10" s="148"/>
      <c r="CUG10" s="148"/>
      <c r="CUH10" s="148"/>
      <c r="CUI10" s="148"/>
      <c r="CUJ10" s="148"/>
      <c r="CUK10" s="148"/>
      <c r="CUL10" s="148"/>
      <c r="CUM10" s="148"/>
      <c r="CUN10" s="148"/>
      <c r="CUO10" s="148"/>
      <c r="CUP10" s="148"/>
      <c r="CUQ10" s="148"/>
      <c r="CUR10" s="148"/>
      <c r="CUS10" s="148"/>
      <c r="CUT10" s="148"/>
      <c r="CUU10" s="148"/>
      <c r="CUV10" s="148"/>
      <c r="CUW10" s="148"/>
      <c r="CUX10" s="148"/>
      <c r="CUY10" s="148"/>
      <c r="CUZ10" s="148"/>
      <c r="CVA10" s="148"/>
      <c r="CVB10" s="148"/>
      <c r="CVC10" s="148"/>
      <c r="CVD10" s="148"/>
      <c r="CVE10" s="148"/>
      <c r="CVF10" s="148"/>
      <c r="CVG10" s="148"/>
      <c r="CVH10" s="148"/>
      <c r="CVI10" s="148"/>
      <c r="CVJ10" s="148"/>
      <c r="CVK10" s="148"/>
      <c r="CVL10" s="148"/>
      <c r="CVM10" s="148"/>
      <c r="CVN10" s="148"/>
      <c r="CVO10" s="148"/>
      <c r="CVP10" s="148"/>
      <c r="CVQ10" s="148"/>
      <c r="CVR10" s="148"/>
      <c r="CVS10" s="148"/>
      <c r="CVT10" s="148"/>
      <c r="CVU10" s="148"/>
      <c r="CVV10" s="148"/>
      <c r="CVW10" s="148"/>
      <c r="CVX10" s="148"/>
      <c r="CVY10" s="148"/>
      <c r="CVZ10" s="148"/>
      <c r="CWA10" s="148"/>
      <c r="CWB10" s="148"/>
      <c r="CWC10" s="148"/>
      <c r="CWD10" s="148"/>
      <c r="CWE10" s="148"/>
      <c r="CWF10" s="148"/>
      <c r="CWG10" s="148"/>
      <c r="CWH10" s="148"/>
      <c r="CWI10" s="148"/>
      <c r="CWJ10" s="148"/>
      <c r="CWK10" s="148"/>
      <c r="CWL10" s="148"/>
      <c r="CWM10" s="148"/>
      <c r="CWN10" s="148"/>
      <c r="CWO10" s="148"/>
      <c r="CWP10" s="148"/>
      <c r="CWQ10" s="148"/>
      <c r="CWR10" s="148"/>
      <c r="CWS10" s="148"/>
      <c r="CWT10" s="148"/>
      <c r="CWU10" s="148"/>
      <c r="CWV10" s="148"/>
      <c r="CWW10" s="148"/>
      <c r="CWX10" s="148"/>
      <c r="CWY10" s="148"/>
      <c r="CWZ10" s="148"/>
      <c r="CXA10" s="148"/>
      <c r="CXB10" s="148"/>
      <c r="CXC10" s="148"/>
      <c r="CXD10" s="148"/>
      <c r="CXE10" s="148"/>
      <c r="CXF10" s="148"/>
      <c r="CXG10" s="148"/>
      <c r="CXH10" s="148"/>
      <c r="CXI10" s="148"/>
      <c r="CXJ10" s="148"/>
      <c r="CXK10" s="148"/>
      <c r="CXL10" s="148"/>
      <c r="CXM10" s="148"/>
      <c r="CXN10" s="148"/>
      <c r="CXO10" s="148"/>
      <c r="CXP10" s="148"/>
      <c r="CXQ10" s="148"/>
      <c r="CXR10" s="148"/>
      <c r="CXS10" s="148"/>
      <c r="CXT10" s="148"/>
      <c r="CXU10" s="148"/>
      <c r="CXV10" s="148"/>
      <c r="CXW10" s="148"/>
      <c r="CXX10" s="148"/>
      <c r="CXY10" s="148"/>
      <c r="CXZ10" s="148"/>
      <c r="CYA10" s="148"/>
      <c r="CYB10" s="148"/>
      <c r="CYC10" s="148"/>
      <c r="CYD10" s="148"/>
      <c r="CYE10" s="148"/>
      <c r="CYF10" s="148"/>
      <c r="CYG10" s="148"/>
      <c r="CYH10" s="148"/>
      <c r="CYI10" s="148"/>
      <c r="CYJ10" s="148"/>
      <c r="CYK10" s="148"/>
      <c r="CYL10" s="148"/>
      <c r="CYM10" s="148"/>
      <c r="CYN10" s="148"/>
      <c r="CYO10" s="148"/>
      <c r="CYP10" s="148"/>
      <c r="CYQ10" s="148"/>
      <c r="CYR10" s="148"/>
      <c r="CYS10" s="148"/>
      <c r="CYT10" s="148"/>
      <c r="CYU10" s="148"/>
      <c r="CYV10" s="148"/>
      <c r="CYW10" s="148"/>
      <c r="CYX10" s="148"/>
      <c r="CYY10" s="148"/>
      <c r="CYZ10" s="148"/>
      <c r="CZA10" s="148"/>
      <c r="CZB10" s="148"/>
      <c r="CZC10" s="148"/>
      <c r="CZD10" s="148"/>
      <c r="CZE10" s="148"/>
      <c r="CZF10" s="148"/>
      <c r="CZG10" s="148"/>
      <c r="CZH10" s="148"/>
      <c r="CZI10" s="148"/>
      <c r="CZJ10" s="148"/>
      <c r="CZK10" s="148"/>
      <c r="CZL10" s="148"/>
      <c r="CZM10" s="148"/>
      <c r="CZN10" s="148"/>
      <c r="CZO10" s="148"/>
      <c r="CZP10" s="148"/>
      <c r="CZQ10" s="148"/>
      <c r="CZR10" s="148"/>
      <c r="CZS10" s="148"/>
      <c r="CZT10" s="148"/>
      <c r="CZU10" s="148"/>
      <c r="CZV10" s="148"/>
      <c r="CZW10" s="148"/>
      <c r="CZX10" s="148"/>
      <c r="CZY10" s="148"/>
      <c r="CZZ10" s="148"/>
      <c r="DAA10" s="148"/>
      <c r="DAB10" s="148"/>
      <c r="DAC10" s="148"/>
      <c r="DAD10" s="148"/>
      <c r="DAE10" s="148"/>
      <c r="DAF10" s="148"/>
      <c r="DAG10" s="148"/>
      <c r="DAH10" s="148"/>
      <c r="DAI10" s="148"/>
      <c r="DAJ10" s="148"/>
      <c r="DAK10" s="148"/>
      <c r="DAL10" s="148"/>
      <c r="DAM10" s="148"/>
      <c r="DAN10" s="148"/>
      <c r="DAO10" s="148"/>
      <c r="DAP10" s="148"/>
      <c r="DAQ10" s="148"/>
      <c r="DAR10" s="148"/>
      <c r="DAS10" s="148"/>
      <c r="DAT10" s="148"/>
      <c r="DAU10" s="148"/>
      <c r="DAV10" s="148"/>
      <c r="DAW10" s="148"/>
      <c r="DAX10" s="148"/>
      <c r="DAY10" s="148"/>
      <c r="DAZ10" s="148"/>
      <c r="DBA10" s="148"/>
      <c r="DBB10" s="148"/>
      <c r="DBC10" s="148"/>
      <c r="DBD10" s="148"/>
      <c r="DBE10" s="148"/>
      <c r="DBF10" s="148"/>
      <c r="DBG10" s="148"/>
      <c r="DBH10" s="148"/>
      <c r="DBI10" s="148"/>
      <c r="DBJ10" s="148"/>
      <c r="DBK10" s="148"/>
      <c r="DBL10" s="148"/>
      <c r="DBM10" s="148"/>
      <c r="DBN10" s="148"/>
      <c r="DBO10" s="148"/>
      <c r="DBP10" s="148"/>
      <c r="DBQ10" s="148"/>
      <c r="DBR10" s="148"/>
      <c r="DBS10" s="148"/>
      <c r="DBT10" s="148"/>
      <c r="DBU10" s="148"/>
      <c r="DBV10" s="148"/>
      <c r="DBW10" s="148"/>
      <c r="DBX10" s="148"/>
      <c r="DBY10" s="148"/>
      <c r="DBZ10" s="148"/>
      <c r="DCA10" s="148"/>
      <c r="DCB10" s="148"/>
      <c r="DCC10" s="148"/>
      <c r="DCD10" s="148"/>
      <c r="DCE10" s="148"/>
      <c r="DCF10" s="148"/>
      <c r="DCG10" s="148"/>
      <c r="DCH10" s="148"/>
      <c r="DCI10" s="148"/>
      <c r="DCJ10" s="148"/>
      <c r="DCK10" s="148"/>
      <c r="DCL10" s="148"/>
      <c r="DCM10" s="148"/>
      <c r="DCN10" s="148"/>
      <c r="DCO10" s="148"/>
      <c r="DCP10" s="148"/>
      <c r="DCQ10" s="148"/>
      <c r="DCR10" s="148"/>
      <c r="DCS10" s="148"/>
      <c r="DCT10" s="148"/>
      <c r="DCU10" s="148"/>
      <c r="DCV10" s="148"/>
      <c r="DCW10" s="148"/>
      <c r="DCX10" s="148"/>
      <c r="DCY10" s="148"/>
      <c r="DCZ10" s="148"/>
      <c r="DDA10" s="148"/>
      <c r="DDB10" s="148"/>
      <c r="DDC10" s="148"/>
      <c r="DDD10" s="148"/>
      <c r="DDE10" s="148"/>
      <c r="DDF10" s="148"/>
      <c r="DDG10" s="148"/>
      <c r="DDH10" s="148"/>
      <c r="DDI10" s="148"/>
      <c r="DDJ10" s="148"/>
      <c r="DDK10" s="148"/>
      <c r="DDL10" s="148"/>
      <c r="DDM10" s="148"/>
      <c r="DDN10" s="148"/>
      <c r="DDO10" s="148"/>
      <c r="DDP10" s="148"/>
      <c r="DDQ10" s="148"/>
      <c r="DDR10" s="148"/>
      <c r="DDS10" s="148"/>
      <c r="DDT10" s="148"/>
      <c r="DDU10" s="148"/>
      <c r="DDV10" s="148"/>
      <c r="DDW10" s="148"/>
      <c r="DDX10" s="148"/>
      <c r="DDY10" s="148"/>
      <c r="DDZ10" s="148"/>
      <c r="DEA10" s="148"/>
      <c r="DEB10" s="148"/>
      <c r="DEC10" s="148"/>
      <c r="DED10" s="148"/>
      <c r="DEE10" s="148"/>
      <c r="DEF10" s="148"/>
      <c r="DEG10" s="148"/>
      <c r="DEH10" s="148"/>
      <c r="DEI10" s="148"/>
      <c r="DEJ10" s="148"/>
      <c r="DEK10" s="148"/>
      <c r="DEL10" s="148"/>
      <c r="DEM10" s="148"/>
      <c r="DEN10" s="148"/>
      <c r="DEO10" s="148"/>
      <c r="DEP10" s="148"/>
      <c r="DEQ10" s="148"/>
      <c r="DER10" s="148"/>
      <c r="DES10" s="148"/>
      <c r="DET10" s="148"/>
      <c r="DEU10" s="148"/>
      <c r="DEV10" s="148"/>
      <c r="DEW10" s="148"/>
      <c r="DEX10" s="148"/>
      <c r="DEY10" s="148"/>
      <c r="DEZ10" s="148"/>
      <c r="DFA10" s="148"/>
      <c r="DFB10" s="148"/>
      <c r="DFC10" s="148"/>
      <c r="DFD10" s="148"/>
      <c r="DFE10" s="148"/>
      <c r="DFF10" s="148"/>
      <c r="DFG10" s="148"/>
      <c r="DFH10" s="148"/>
      <c r="DFI10" s="148"/>
      <c r="DFJ10" s="148"/>
      <c r="DFK10" s="148"/>
      <c r="DFL10" s="148"/>
      <c r="DFM10" s="148"/>
      <c r="DFN10" s="148"/>
      <c r="DFO10" s="148"/>
      <c r="DFP10" s="148"/>
      <c r="DFQ10" s="148"/>
      <c r="DFR10" s="148"/>
      <c r="DFS10" s="148"/>
      <c r="DFT10" s="148"/>
      <c r="DFU10" s="148"/>
      <c r="DFV10" s="148"/>
      <c r="DFW10" s="148"/>
      <c r="DFX10" s="148"/>
      <c r="DFY10" s="148"/>
      <c r="DFZ10" s="148"/>
      <c r="DGA10" s="148"/>
      <c r="DGB10" s="148"/>
      <c r="DGC10" s="148"/>
      <c r="DGD10" s="148"/>
      <c r="DGE10" s="148"/>
      <c r="DGF10" s="148"/>
      <c r="DGG10" s="148"/>
      <c r="DGH10" s="148"/>
      <c r="DGI10" s="148"/>
      <c r="DGJ10" s="148"/>
      <c r="DGK10" s="148"/>
      <c r="DGL10" s="148"/>
      <c r="DGM10" s="148"/>
      <c r="DGN10" s="148"/>
      <c r="DGO10" s="148"/>
      <c r="DGP10" s="148"/>
      <c r="DGQ10" s="148"/>
      <c r="DGR10" s="148"/>
      <c r="DGS10" s="148"/>
      <c r="DGT10" s="148"/>
      <c r="DGU10" s="148"/>
      <c r="DGV10" s="148"/>
      <c r="DGW10" s="148"/>
      <c r="DGX10" s="148"/>
      <c r="DGY10" s="148"/>
      <c r="DGZ10" s="148"/>
      <c r="DHA10" s="148"/>
      <c r="DHB10" s="148"/>
      <c r="DHC10" s="148"/>
      <c r="DHD10" s="148"/>
      <c r="DHE10" s="148"/>
      <c r="DHF10" s="148"/>
      <c r="DHG10" s="148"/>
      <c r="DHH10" s="148"/>
      <c r="DHI10" s="148"/>
      <c r="DHJ10" s="148"/>
      <c r="DHK10" s="148"/>
      <c r="DHL10" s="148"/>
      <c r="DHM10" s="148"/>
      <c r="DHN10" s="148"/>
      <c r="DHO10" s="148"/>
      <c r="DHP10" s="148"/>
      <c r="DHQ10" s="148"/>
      <c r="DHR10" s="148"/>
      <c r="DHS10" s="148"/>
      <c r="DHT10" s="148"/>
      <c r="DHU10" s="148"/>
      <c r="DHV10" s="148"/>
      <c r="DHW10" s="148"/>
      <c r="DHX10" s="148"/>
      <c r="DHY10" s="148"/>
      <c r="DHZ10" s="148"/>
      <c r="DIA10" s="148"/>
      <c r="DIB10" s="148"/>
      <c r="DIC10" s="148"/>
      <c r="DID10" s="148"/>
      <c r="DIE10" s="148"/>
      <c r="DIF10" s="148"/>
      <c r="DIG10" s="148"/>
      <c r="DIH10" s="148"/>
      <c r="DII10" s="148"/>
      <c r="DIJ10" s="148"/>
      <c r="DIK10" s="148"/>
      <c r="DIL10" s="148"/>
      <c r="DIM10" s="148"/>
      <c r="DIN10" s="148"/>
      <c r="DIO10" s="148"/>
      <c r="DIP10" s="148"/>
      <c r="DIQ10" s="148"/>
      <c r="DIR10" s="148"/>
      <c r="DIS10" s="148"/>
      <c r="DIT10" s="148"/>
      <c r="DIU10" s="148"/>
      <c r="DIV10" s="148"/>
      <c r="DIW10" s="148"/>
      <c r="DIX10" s="148"/>
      <c r="DIY10" s="148"/>
      <c r="DIZ10" s="148"/>
      <c r="DJA10" s="148"/>
      <c r="DJB10" s="148"/>
      <c r="DJC10" s="148"/>
      <c r="DJD10" s="148"/>
      <c r="DJE10" s="148"/>
      <c r="DJF10" s="148"/>
      <c r="DJG10" s="148"/>
      <c r="DJH10" s="148"/>
      <c r="DJI10" s="148"/>
      <c r="DJJ10" s="148"/>
      <c r="DJK10" s="148"/>
      <c r="DJL10" s="148"/>
      <c r="DJM10" s="148"/>
      <c r="DJN10" s="148"/>
      <c r="DJO10" s="148"/>
      <c r="DJP10" s="148"/>
      <c r="DJQ10" s="148"/>
      <c r="DJR10" s="148"/>
      <c r="DJS10" s="148"/>
      <c r="DJT10" s="148"/>
      <c r="DJU10" s="148"/>
      <c r="DJV10" s="148"/>
      <c r="DJW10" s="148"/>
      <c r="DJX10" s="148"/>
      <c r="DJY10" s="148"/>
      <c r="DJZ10" s="148"/>
      <c r="DKA10" s="148"/>
      <c r="DKB10" s="148"/>
      <c r="DKC10" s="148"/>
      <c r="DKD10" s="148"/>
      <c r="DKE10" s="148"/>
      <c r="DKF10" s="148"/>
      <c r="DKG10" s="148"/>
      <c r="DKH10" s="148"/>
      <c r="DKI10" s="148"/>
      <c r="DKJ10" s="148"/>
      <c r="DKK10" s="148"/>
      <c r="DKL10" s="148"/>
      <c r="DKM10" s="148"/>
      <c r="DKN10" s="148"/>
      <c r="DKO10" s="148"/>
      <c r="DKP10" s="148"/>
      <c r="DKQ10" s="148"/>
      <c r="DKR10" s="148"/>
      <c r="DKS10" s="148"/>
      <c r="DKT10" s="148"/>
      <c r="DKU10" s="148"/>
      <c r="DKV10" s="148"/>
      <c r="DKW10" s="148"/>
      <c r="DKX10" s="148"/>
      <c r="DKY10" s="148"/>
      <c r="DKZ10" s="148"/>
      <c r="DLA10" s="148"/>
      <c r="DLB10" s="148"/>
      <c r="DLC10" s="148"/>
      <c r="DLD10" s="148"/>
      <c r="DLE10" s="148"/>
      <c r="DLF10" s="148"/>
      <c r="DLG10" s="148"/>
      <c r="DLH10" s="148"/>
      <c r="DLI10" s="148"/>
      <c r="DLJ10" s="148"/>
      <c r="DLK10" s="148"/>
      <c r="DLL10" s="148"/>
      <c r="DLM10" s="148"/>
      <c r="DLN10" s="148"/>
      <c r="DLO10" s="148"/>
      <c r="DLP10" s="148"/>
      <c r="DLQ10" s="148"/>
      <c r="DLR10" s="148"/>
      <c r="DLS10" s="148"/>
      <c r="DLT10" s="148"/>
      <c r="DLU10" s="148"/>
      <c r="DLV10" s="148"/>
      <c r="DLW10" s="148"/>
      <c r="DLX10" s="148"/>
      <c r="DLY10" s="148"/>
      <c r="DLZ10" s="148"/>
      <c r="DMA10" s="148"/>
      <c r="DMB10" s="148"/>
      <c r="DMC10" s="148"/>
      <c r="DMD10" s="148"/>
      <c r="DME10" s="148"/>
      <c r="DMF10" s="148"/>
      <c r="DMG10" s="148"/>
      <c r="DMH10" s="148"/>
      <c r="DMI10" s="148"/>
      <c r="DMJ10" s="148"/>
      <c r="DMK10" s="148"/>
      <c r="DML10" s="148"/>
      <c r="DMM10" s="148"/>
      <c r="DMN10" s="148"/>
      <c r="DMO10" s="148"/>
      <c r="DMP10" s="148"/>
      <c r="DMQ10" s="148"/>
      <c r="DMR10" s="148"/>
      <c r="DMS10" s="148"/>
      <c r="DMT10" s="148"/>
      <c r="DMU10" s="148"/>
      <c r="DMV10" s="148"/>
      <c r="DMW10" s="148"/>
      <c r="DMX10" s="148"/>
      <c r="DMY10" s="148"/>
      <c r="DMZ10" s="148"/>
      <c r="DNA10" s="148"/>
      <c r="DNB10" s="148"/>
      <c r="DNC10" s="148"/>
      <c r="DND10" s="148"/>
      <c r="DNE10" s="148"/>
      <c r="DNF10" s="148"/>
      <c r="DNG10" s="148"/>
      <c r="DNH10" s="148"/>
      <c r="DNI10" s="148"/>
      <c r="DNJ10" s="148"/>
      <c r="DNK10" s="148"/>
      <c r="DNL10" s="148"/>
      <c r="DNM10" s="148"/>
      <c r="DNN10" s="148"/>
      <c r="DNO10" s="148"/>
      <c r="DNP10" s="148"/>
      <c r="DNQ10" s="148"/>
      <c r="DNR10" s="148"/>
      <c r="DNS10" s="148"/>
      <c r="DNT10" s="148"/>
      <c r="DNU10" s="148"/>
      <c r="DNV10" s="148"/>
      <c r="DNW10" s="148"/>
      <c r="DNX10" s="148"/>
      <c r="DNY10" s="148"/>
      <c r="DNZ10" s="148"/>
      <c r="DOA10" s="148"/>
      <c r="DOB10" s="148"/>
      <c r="DOC10" s="148"/>
      <c r="DOD10" s="148"/>
      <c r="DOE10" s="148"/>
      <c r="DOF10" s="148"/>
      <c r="DOG10" s="148"/>
      <c r="DOH10" s="148"/>
      <c r="DOI10" s="148"/>
      <c r="DOJ10" s="148"/>
      <c r="DOK10" s="148"/>
      <c r="DOL10" s="148"/>
      <c r="DOM10" s="148"/>
      <c r="DON10" s="148"/>
      <c r="DOO10" s="148"/>
      <c r="DOP10" s="148"/>
      <c r="DOQ10" s="148"/>
      <c r="DOR10" s="148"/>
      <c r="DOS10" s="148"/>
      <c r="DOT10" s="148"/>
      <c r="DOU10" s="148"/>
      <c r="DOV10" s="148"/>
      <c r="DOW10" s="148"/>
      <c r="DOX10" s="148"/>
      <c r="DOY10" s="148"/>
      <c r="DOZ10" s="148"/>
      <c r="DPA10" s="148"/>
      <c r="DPB10" s="148"/>
      <c r="DPC10" s="148"/>
      <c r="DPD10" s="148"/>
      <c r="DPE10" s="148"/>
      <c r="DPF10" s="148"/>
      <c r="DPG10" s="148"/>
      <c r="DPH10" s="148"/>
      <c r="DPI10" s="148"/>
      <c r="DPJ10" s="148"/>
      <c r="DPK10" s="148"/>
      <c r="DPL10" s="148"/>
      <c r="DPM10" s="148"/>
      <c r="DPN10" s="148"/>
      <c r="DPO10" s="148"/>
      <c r="DPP10" s="148"/>
      <c r="DPQ10" s="148"/>
      <c r="DPR10" s="148"/>
      <c r="DPS10" s="148"/>
      <c r="DPT10" s="148"/>
      <c r="DPU10" s="148"/>
      <c r="DPV10" s="148"/>
      <c r="DPW10" s="148"/>
      <c r="DPX10" s="148"/>
      <c r="DPY10" s="148"/>
      <c r="DPZ10" s="148"/>
      <c r="DQA10" s="148"/>
      <c r="DQB10" s="148"/>
      <c r="DQC10" s="148"/>
      <c r="DQD10" s="148"/>
      <c r="DQE10" s="148"/>
      <c r="DQF10" s="148"/>
      <c r="DQG10" s="148"/>
      <c r="DQH10" s="148"/>
      <c r="DQI10" s="148"/>
      <c r="DQJ10" s="148"/>
      <c r="DQK10" s="148"/>
      <c r="DQL10" s="148"/>
      <c r="DQM10" s="148"/>
      <c r="DQN10" s="148"/>
      <c r="DQO10" s="148"/>
      <c r="DQP10" s="148"/>
      <c r="DQQ10" s="148"/>
      <c r="DQR10" s="148"/>
      <c r="DQS10" s="148"/>
      <c r="DQT10" s="148"/>
      <c r="DQU10" s="148"/>
      <c r="DQV10" s="148"/>
      <c r="DQW10" s="148"/>
      <c r="DQX10" s="148"/>
      <c r="DQY10" s="148"/>
      <c r="DQZ10" s="148"/>
      <c r="DRA10" s="148"/>
      <c r="DRB10" s="148"/>
      <c r="DRC10" s="148"/>
      <c r="DRD10" s="148"/>
      <c r="DRE10" s="148"/>
      <c r="DRF10" s="148"/>
      <c r="DRG10" s="148"/>
      <c r="DRH10" s="148"/>
      <c r="DRI10" s="148"/>
      <c r="DRJ10" s="148"/>
      <c r="DRK10" s="148"/>
      <c r="DRL10" s="148"/>
      <c r="DRM10" s="148"/>
      <c r="DRN10" s="148"/>
      <c r="DRO10" s="148"/>
      <c r="DRP10" s="148"/>
      <c r="DRQ10" s="148"/>
      <c r="DRR10" s="148"/>
      <c r="DRS10" s="148"/>
      <c r="DRT10" s="148"/>
      <c r="DRU10" s="148"/>
      <c r="DRV10" s="148"/>
      <c r="DRW10" s="148"/>
      <c r="DRX10" s="148"/>
      <c r="DRY10" s="148"/>
      <c r="DRZ10" s="148"/>
      <c r="DSA10" s="148"/>
      <c r="DSB10" s="148"/>
      <c r="DSC10" s="148"/>
      <c r="DSD10" s="148"/>
      <c r="DSE10" s="148"/>
      <c r="DSF10" s="148"/>
      <c r="DSG10" s="148"/>
      <c r="DSH10" s="148"/>
      <c r="DSI10" s="148"/>
      <c r="DSJ10" s="148"/>
      <c r="DSK10" s="148"/>
      <c r="DSL10" s="148"/>
      <c r="DSM10" s="148"/>
      <c r="DSN10" s="148"/>
      <c r="DSO10" s="148"/>
      <c r="DSP10" s="148"/>
      <c r="DSQ10" s="148"/>
      <c r="DSR10" s="148"/>
      <c r="DSS10" s="148"/>
      <c r="DST10" s="148"/>
      <c r="DSU10" s="148"/>
      <c r="DSV10" s="148"/>
      <c r="DSW10" s="148"/>
      <c r="DSX10" s="148"/>
      <c r="DSY10" s="148"/>
      <c r="DSZ10" s="148"/>
      <c r="DTA10" s="148"/>
      <c r="DTB10" s="148"/>
      <c r="DTC10" s="148"/>
      <c r="DTD10" s="148"/>
      <c r="DTE10" s="148"/>
      <c r="DTF10" s="148"/>
      <c r="DTG10" s="148"/>
      <c r="DTH10" s="148"/>
      <c r="DTI10" s="148"/>
      <c r="DTJ10" s="148"/>
      <c r="DTK10" s="148"/>
      <c r="DTL10" s="148"/>
      <c r="DTM10" s="148"/>
      <c r="DTN10" s="148"/>
      <c r="DTO10" s="148"/>
      <c r="DTP10" s="148"/>
      <c r="DTQ10" s="148"/>
      <c r="DTR10" s="148"/>
      <c r="DTS10" s="148"/>
      <c r="DTT10" s="148"/>
      <c r="DTU10" s="148"/>
      <c r="DTV10" s="148"/>
      <c r="DTW10" s="148"/>
      <c r="DTX10" s="148"/>
      <c r="DTY10" s="148"/>
      <c r="DTZ10" s="148"/>
      <c r="DUA10" s="148"/>
      <c r="DUB10" s="148"/>
      <c r="DUC10" s="148"/>
      <c r="DUD10" s="148"/>
      <c r="DUE10" s="148"/>
      <c r="DUF10" s="148"/>
      <c r="DUG10" s="148"/>
      <c r="DUH10" s="148"/>
      <c r="DUI10" s="148"/>
      <c r="DUJ10" s="148"/>
      <c r="DUK10" s="148"/>
      <c r="DUL10" s="148"/>
      <c r="DUM10" s="148"/>
      <c r="DUN10" s="148"/>
      <c r="DUO10" s="148"/>
      <c r="DUP10" s="148"/>
      <c r="DUQ10" s="148"/>
      <c r="DUR10" s="148"/>
      <c r="DUS10" s="148"/>
      <c r="DUT10" s="148"/>
      <c r="DUU10" s="148"/>
      <c r="DUV10" s="148"/>
      <c r="DUW10" s="148"/>
      <c r="DUX10" s="148"/>
      <c r="DUY10" s="148"/>
      <c r="DUZ10" s="148"/>
      <c r="DVA10" s="148"/>
      <c r="DVB10" s="148"/>
      <c r="DVC10" s="148"/>
      <c r="DVD10" s="148"/>
      <c r="DVE10" s="148"/>
      <c r="DVF10" s="148"/>
      <c r="DVG10" s="148"/>
      <c r="DVH10" s="148"/>
      <c r="DVI10" s="148"/>
      <c r="DVJ10" s="148"/>
      <c r="DVK10" s="148"/>
      <c r="DVL10" s="148"/>
      <c r="DVM10" s="148"/>
      <c r="DVN10" s="148"/>
      <c r="DVO10" s="148"/>
      <c r="DVP10" s="148"/>
      <c r="DVQ10" s="148"/>
      <c r="DVR10" s="148"/>
      <c r="DVS10" s="148"/>
      <c r="DVT10" s="148"/>
      <c r="DVU10" s="148"/>
      <c r="DVV10" s="148"/>
      <c r="DVW10" s="148"/>
      <c r="DVX10" s="148"/>
      <c r="DVY10" s="148"/>
      <c r="DVZ10" s="148"/>
      <c r="DWA10" s="148"/>
      <c r="DWB10" s="148"/>
      <c r="DWC10" s="148"/>
      <c r="DWD10" s="148"/>
      <c r="DWE10" s="148"/>
      <c r="DWF10" s="148"/>
      <c r="DWG10" s="148"/>
      <c r="DWH10" s="148"/>
      <c r="DWI10" s="148"/>
      <c r="DWJ10" s="148"/>
      <c r="DWK10" s="148"/>
      <c r="DWL10" s="148"/>
      <c r="DWM10" s="148"/>
      <c r="DWN10" s="148"/>
      <c r="DWO10" s="148"/>
      <c r="DWP10" s="148"/>
      <c r="DWQ10" s="148"/>
      <c r="DWR10" s="148"/>
      <c r="DWS10" s="148"/>
      <c r="DWT10" s="148"/>
      <c r="DWU10" s="148"/>
      <c r="DWV10" s="148"/>
      <c r="DWW10" s="148"/>
      <c r="DWX10" s="148"/>
      <c r="DWY10" s="148"/>
      <c r="DWZ10" s="148"/>
      <c r="DXA10" s="148"/>
      <c r="DXB10" s="148"/>
      <c r="DXC10" s="148"/>
      <c r="DXD10" s="148"/>
      <c r="DXE10" s="148"/>
      <c r="DXF10" s="148"/>
      <c r="DXG10" s="148"/>
      <c r="DXH10" s="148"/>
      <c r="DXI10" s="148"/>
      <c r="DXJ10" s="148"/>
      <c r="DXK10" s="148"/>
      <c r="DXL10" s="148"/>
      <c r="DXM10" s="148"/>
      <c r="DXN10" s="148"/>
      <c r="DXO10" s="148"/>
      <c r="DXP10" s="148"/>
      <c r="DXQ10" s="148"/>
      <c r="DXR10" s="148"/>
      <c r="DXS10" s="148"/>
      <c r="DXT10" s="148"/>
      <c r="DXU10" s="148"/>
      <c r="DXV10" s="148"/>
      <c r="DXW10" s="148"/>
      <c r="DXX10" s="148"/>
      <c r="DXY10" s="148"/>
      <c r="DXZ10" s="148"/>
      <c r="DYA10" s="148"/>
      <c r="DYB10" s="148"/>
      <c r="DYC10" s="148"/>
      <c r="DYD10" s="148"/>
      <c r="DYE10" s="148"/>
      <c r="DYF10" s="148"/>
      <c r="DYG10" s="148"/>
      <c r="DYH10" s="148"/>
      <c r="DYI10" s="148"/>
      <c r="DYJ10" s="148"/>
      <c r="DYK10" s="148"/>
      <c r="DYL10" s="148"/>
      <c r="DYM10" s="148"/>
      <c r="DYN10" s="148"/>
      <c r="DYO10" s="148"/>
      <c r="DYP10" s="148"/>
      <c r="DYQ10" s="148"/>
      <c r="DYR10" s="148"/>
      <c r="DYS10" s="148"/>
      <c r="DYT10" s="148"/>
      <c r="DYU10" s="148"/>
      <c r="DYV10" s="148"/>
      <c r="DYW10" s="148"/>
      <c r="DYX10" s="148"/>
      <c r="DYY10" s="148"/>
      <c r="DYZ10" s="148"/>
      <c r="DZA10" s="148"/>
      <c r="DZB10" s="148"/>
      <c r="DZC10" s="148"/>
      <c r="DZD10" s="148"/>
      <c r="DZE10" s="148"/>
      <c r="DZF10" s="148"/>
      <c r="DZG10" s="148"/>
      <c r="DZH10" s="148"/>
      <c r="DZI10" s="148"/>
      <c r="DZJ10" s="148"/>
      <c r="DZK10" s="148"/>
      <c r="DZL10" s="148"/>
      <c r="DZM10" s="148"/>
      <c r="DZN10" s="148"/>
      <c r="DZO10" s="148"/>
      <c r="DZP10" s="148"/>
      <c r="DZQ10" s="148"/>
      <c r="DZR10" s="148"/>
      <c r="DZS10" s="148"/>
      <c r="DZT10" s="148"/>
      <c r="DZU10" s="148"/>
      <c r="DZV10" s="148"/>
      <c r="DZW10" s="148"/>
      <c r="DZX10" s="148"/>
      <c r="DZY10" s="148"/>
      <c r="DZZ10" s="148"/>
      <c r="EAA10" s="148"/>
      <c r="EAB10" s="148"/>
      <c r="EAC10" s="148"/>
      <c r="EAD10" s="148"/>
      <c r="EAE10" s="148"/>
      <c r="EAF10" s="148"/>
      <c r="EAG10" s="148"/>
      <c r="EAH10" s="148"/>
      <c r="EAI10" s="148"/>
      <c r="EAJ10" s="148"/>
      <c r="EAK10" s="148"/>
      <c r="EAL10" s="148"/>
      <c r="EAM10" s="148"/>
      <c r="EAN10" s="148"/>
      <c r="EAO10" s="148"/>
      <c r="EAP10" s="148"/>
      <c r="EAQ10" s="148"/>
      <c r="EAR10" s="148"/>
      <c r="EAS10" s="148"/>
      <c r="EAT10" s="148"/>
      <c r="EAU10" s="148"/>
      <c r="EAV10" s="148"/>
      <c r="EAW10" s="148"/>
      <c r="EAX10" s="148"/>
      <c r="EAY10" s="148"/>
      <c r="EAZ10" s="148"/>
      <c r="EBA10" s="148"/>
      <c r="EBB10" s="148"/>
      <c r="EBC10" s="148"/>
      <c r="EBD10" s="148"/>
      <c r="EBE10" s="148"/>
      <c r="EBF10" s="148"/>
      <c r="EBG10" s="148"/>
      <c r="EBH10" s="148"/>
      <c r="EBI10" s="148"/>
      <c r="EBJ10" s="148"/>
      <c r="EBK10" s="148"/>
      <c r="EBL10" s="148"/>
      <c r="EBM10" s="148"/>
      <c r="EBN10" s="148"/>
      <c r="EBO10" s="148"/>
      <c r="EBP10" s="148"/>
      <c r="EBQ10" s="148"/>
      <c r="EBR10" s="148"/>
      <c r="EBS10" s="148"/>
      <c r="EBT10" s="148"/>
      <c r="EBU10" s="148"/>
      <c r="EBV10" s="148"/>
      <c r="EBW10" s="148"/>
      <c r="EBX10" s="148"/>
      <c r="EBY10" s="148"/>
      <c r="EBZ10" s="148"/>
      <c r="ECA10" s="148"/>
      <c r="ECB10" s="148"/>
      <c r="ECC10" s="148"/>
      <c r="ECD10" s="148"/>
      <c r="ECE10" s="148"/>
      <c r="ECF10" s="148"/>
      <c r="ECG10" s="148"/>
      <c r="ECH10" s="148"/>
      <c r="ECI10" s="148"/>
      <c r="ECJ10" s="148"/>
      <c r="ECK10" s="148"/>
      <c r="ECL10" s="148"/>
      <c r="ECM10" s="148"/>
      <c r="ECN10" s="148"/>
      <c r="ECO10" s="148"/>
      <c r="ECP10" s="148"/>
      <c r="ECQ10" s="148"/>
      <c r="ECR10" s="148"/>
      <c r="ECS10" s="148"/>
      <c r="ECT10" s="148"/>
      <c r="ECU10" s="148"/>
      <c r="ECV10" s="148"/>
      <c r="ECW10" s="148"/>
      <c r="ECX10" s="148"/>
      <c r="ECY10" s="148"/>
      <c r="ECZ10" s="148"/>
      <c r="EDA10" s="148"/>
      <c r="EDB10" s="148"/>
      <c r="EDC10" s="148"/>
      <c r="EDD10" s="148"/>
      <c r="EDE10" s="148"/>
      <c r="EDF10" s="148"/>
      <c r="EDG10" s="148"/>
      <c r="EDH10" s="148"/>
      <c r="EDI10" s="148"/>
      <c r="EDJ10" s="148"/>
      <c r="EDK10" s="148"/>
      <c r="EDL10" s="148"/>
      <c r="EDM10" s="148"/>
      <c r="EDN10" s="148"/>
      <c r="EDO10" s="148"/>
      <c r="EDP10" s="148"/>
      <c r="EDQ10" s="148"/>
      <c r="EDR10" s="148"/>
      <c r="EDS10" s="148"/>
      <c r="EDT10" s="148"/>
      <c r="EDU10" s="148"/>
      <c r="EDV10" s="148"/>
      <c r="EDW10" s="148"/>
      <c r="EDX10" s="148"/>
      <c r="EDY10" s="148"/>
      <c r="EDZ10" s="148"/>
      <c r="EEA10" s="148"/>
      <c r="EEB10" s="148"/>
      <c r="EEC10" s="148"/>
      <c r="EED10" s="148"/>
      <c r="EEE10" s="148"/>
      <c r="EEF10" s="148"/>
      <c r="EEG10" s="148"/>
      <c r="EEH10" s="148"/>
      <c r="EEI10" s="148"/>
      <c r="EEJ10" s="148"/>
      <c r="EEK10" s="148"/>
      <c r="EEL10" s="148"/>
      <c r="EEM10" s="148"/>
      <c r="EEN10" s="148"/>
      <c r="EEO10" s="148"/>
      <c r="EEP10" s="148"/>
      <c r="EEQ10" s="148"/>
      <c r="EER10" s="148"/>
      <c r="EES10" s="148"/>
      <c r="EET10" s="148"/>
      <c r="EEU10" s="148"/>
      <c r="EEV10" s="148"/>
      <c r="EEW10" s="148"/>
      <c r="EEX10" s="148"/>
      <c r="EEY10" s="148"/>
      <c r="EEZ10" s="148"/>
      <c r="EFA10" s="148"/>
      <c r="EFB10" s="148"/>
      <c r="EFC10" s="148"/>
      <c r="EFD10" s="148"/>
      <c r="EFE10" s="148"/>
      <c r="EFF10" s="148"/>
      <c r="EFG10" s="148"/>
      <c r="EFH10" s="148"/>
      <c r="EFI10" s="148"/>
      <c r="EFJ10" s="148"/>
      <c r="EFK10" s="148"/>
      <c r="EFL10" s="148"/>
      <c r="EFM10" s="148"/>
      <c r="EFN10" s="148"/>
      <c r="EFO10" s="148"/>
      <c r="EFP10" s="148"/>
      <c r="EFQ10" s="148"/>
      <c r="EFR10" s="148"/>
      <c r="EFS10" s="148"/>
      <c r="EFT10" s="148"/>
      <c r="EFU10" s="148"/>
      <c r="EFV10" s="148"/>
      <c r="EFW10" s="148"/>
      <c r="EFX10" s="148"/>
      <c r="EFY10" s="148"/>
      <c r="EFZ10" s="148"/>
      <c r="EGA10" s="148"/>
      <c r="EGB10" s="148"/>
      <c r="EGC10" s="148"/>
      <c r="EGD10" s="148"/>
      <c r="EGE10" s="148"/>
      <c r="EGF10" s="148"/>
      <c r="EGG10" s="148"/>
      <c r="EGH10" s="148"/>
      <c r="EGI10" s="148"/>
      <c r="EGJ10" s="148"/>
      <c r="EGK10" s="148"/>
      <c r="EGL10" s="148"/>
      <c r="EGM10" s="148"/>
      <c r="EGN10" s="148"/>
      <c r="EGO10" s="148"/>
      <c r="EGP10" s="148"/>
      <c r="EGQ10" s="148"/>
      <c r="EGR10" s="148"/>
      <c r="EGS10" s="148"/>
      <c r="EGT10" s="148"/>
      <c r="EGU10" s="148"/>
      <c r="EGV10" s="148"/>
      <c r="EGW10" s="148"/>
      <c r="EGX10" s="148"/>
      <c r="EGY10" s="148"/>
      <c r="EGZ10" s="148"/>
      <c r="EHA10" s="148"/>
      <c r="EHB10" s="148"/>
      <c r="EHC10" s="148"/>
      <c r="EHD10" s="148"/>
      <c r="EHE10" s="148"/>
      <c r="EHF10" s="148"/>
      <c r="EHG10" s="148"/>
      <c r="EHH10" s="148"/>
      <c r="EHI10" s="148"/>
      <c r="EHJ10" s="148"/>
      <c r="EHK10" s="148"/>
      <c r="EHL10" s="148"/>
      <c r="EHM10" s="148"/>
      <c r="EHN10" s="148"/>
      <c r="EHO10" s="148"/>
      <c r="EHP10" s="148"/>
      <c r="EHQ10" s="148"/>
      <c r="EHR10" s="148"/>
      <c r="EHS10" s="148"/>
      <c r="EHT10" s="148"/>
      <c r="EHU10" s="148"/>
      <c r="EHV10" s="148"/>
      <c r="EHW10" s="148"/>
      <c r="EHX10" s="148"/>
      <c r="EHY10" s="148"/>
      <c r="EHZ10" s="148"/>
      <c r="EIA10" s="148"/>
      <c r="EIB10" s="148"/>
      <c r="EIC10" s="148"/>
      <c r="EID10" s="148"/>
      <c r="EIE10" s="148"/>
      <c r="EIF10" s="148"/>
      <c r="EIG10" s="148"/>
      <c r="EIH10" s="148"/>
      <c r="EII10" s="148"/>
      <c r="EIJ10" s="148"/>
      <c r="EIK10" s="148"/>
      <c r="EIL10" s="148"/>
      <c r="EIM10" s="148"/>
      <c r="EIN10" s="148"/>
      <c r="EIO10" s="148"/>
      <c r="EIP10" s="148"/>
      <c r="EIQ10" s="148"/>
      <c r="EIR10" s="148"/>
      <c r="EIS10" s="148"/>
      <c r="EIT10" s="148"/>
      <c r="EIU10" s="148"/>
      <c r="EIV10" s="148"/>
      <c r="EIW10" s="148"/>
      <c r="EIX10" s="148"/>
      <c r="EIY10" s="148"/>
      <c r="EIZ10" s="148"/>
      <c r="EJA10" s="148"/>
      <c r="EJB10" s="148"/>
      <c r="EJC10" s="148"/>
      <c r="EJD10" s="148"/>
      <c r="EJE10" s="148"/>
      <c r="EJF10" s="148"/>
      <c r="EJG10" s="148"/>
      <c r="EJH10" s="148"/>
      <c r="EJI10" s="148"/>
      <c r="EJJ10" s="148"/>
      <c r="EJK10" s="148"/>
      <c r="EJL10" s="148"/>
      <c r="EJM10" s="148"/>
      <c r="EJN10" s="148"/>
      <c r="EJO10" s="148"/>
      <c r="EJP10" s="148"/>
      <c r="EJQ10" s="148"/>
      <c r="EJR10" s="148"/>
      <c r="EJS10" s="148"/>
      <c r="EJT10" s="148"/>
      <c r="EJU10" s="148"/>
      <c r="EJV10" s="148"/>
      <c r="EJW10" s="148"/>
      <c r="EJX10" s="148"/>
      <c r="EJY10" s="148"/>
      <c r="EJZ10" s="148"/>
      <c r="EKA10" s="148"/>
      <c r="EKB10" s="148"/>
      <c r="EKC10" s="148"/>
      <c r="EKD10" s="148"/>
      <c r="EKE10" s="148"/>
      <c r="EKF10" s="148"/>
      <c r="EKG10" s="148"/>
      <c r="EKH10" s="148"/>
      <c r="EKI10" s="148"/>
      <c r="EKJ10" s="148"/>
      <c r="EKK10" s="148"/>
      <c r="EKL10" s="148"/>
      <c r="EKM10" s="148"/>
      <c r="EKN10" s="148"/>
      <c r="EKO10" s="148"/>
      <c r="EKP10" s="148"/>
      <c r="EKQ10" s="148"/>
      <c r="EKR10" s="148"/>
      <c r="EKS10" s="148"/>
      <c r="EKT10" s="148"/>
      <c r="EKU10" s="148"/>
      <c r="EKV10" s="148"/>
      <c r="EKW10" s="148"/>
      <c r="EKX10" s="148"/>
      <c r="EKY10" s="148"/>
      <c r="EKZ10" s="148"/>
      <c r="ELA10" s="148"/>
      <c r="ELB10" s="148"/>
      <c r="ELC10" s="148"/>
      <c r="ELD10" s="148"/>
      <c r="ELE10" s="148"/>
      <c r="ELF10" s="148"/>
      <c r="ELG10" s="148"/>
      <c r="ELH10" s="148"/>
      <c r="ELI10" s="148"/>
      <c r="ELJ10" s="148"/>
      <c r="ELK10" s="148"/>
      <c r="ELL10" s="148"/>
      <c r="ELM10" s="148"/>
      <c r="ELN10" s="148"/>
      <c r="ELO10" s="148"/>
      <c r="ELP10" s="148"/>
      <c r="ELQ10" s="148"/>
      <c r="ELR10" s="148"/>
      <c r="ELS10" s="148"/>
      <c r="ELT10" s="148"/>
      <c r="ELU10" s="148"/>
      <c r="ELV10" s="148"/>
      <c r="ELW10" s="148"/>
      <c r="ELX10" s="148"/>
      <c r="ELY10" s="148"/>
      <c r="ELZ10" s="148"/>
      <c r="EMA10" s="148"/>
      <c r="EMB10" s="148"/>
      <c r="EMC10" s="148"/>
      <c r="EMD10" s="148"/>
      <c r="EME10" s="148"/>
      <c r="EMF10" s="148"/>
      <c r="EMG10" s="148"/>
      <c r="EMH10" s="148"/>
      <c r="EMI10" s="148"/>
      <c r="EMJ10" s="148"/>
      <c r="EMK10" s="148"/>
      <c r="EML10" s="148"/>
      <c r="EMM10" s="148"/>
      <c r="EMN10" s="148"/>
      <c r="EMO10" s="148"/>
      <c r="EMP10" s="148"/>
      <c r="EMQ10" s="148"/>
      <c r="EMR10" s="148"/>
      <c r="EMS10" s="148"/>
      <c r="EMT10" s="148"/>
      <c r="EMU10" s="148"/>
      <c r="EMV10" s="148"/>
      <c r="EMW10" s="148"/>
      <c r="EMX10" s="148"/>
      <c r="EMY10" s="148"/>
      <c r="EMZ10" s="148"/>
      <c r="ENA10" s="148"/>
      <c r="ENB10" s="148"/>
      <c r="ENC10" s="148"/>
      <c r="END10" s="148"/>
      <c r="ENE10" s="148"/>
      <c r="ENF10" s="148"/>
      <c r="ENG10" s="148"/>
      <c r="ENH10" s="148"/>
      <c r="ENI10" s="148"/>
      <c r="ENJ10" s="148"/>
      <c r="ENK10" s="148"/>
      <c r="ENL10" s="148"/>
      <c r="ENM10" s="148"/>
      <c r="ENN10" s="148"/>
      <c r="ENO10" s="148"/>
      <c r="ENP10" s="148"/>
      <c r="ENQ10" s="148"/>
      <c r="ENR10" s="148"/>
      <c r="ENS10" s="148"/>
      <c r="ENT10" s="148"/>
      <c r="ENU10" s="148"/>
      <c r="ENV10" s="148"/>
      <c r="ENW10" s="148"/>
      <c r="ENX10" s="148"/>
      <c r="ENY10" s="148"/>
      <c r="ENZ10" s="148"/>
      <c r="EOA10" s="148"/>
      <c r="EOB10" s="148"/>
      <c r="EOC10" s="148"/>
      <c r="EOD10" s="148"/>
      <c r="EOE10" s="148"/>
      <c r="EOF10" s="148"/>
      <c r="EOG10" s="148"/>
      <c r="EOH10" s="148"/>
      <c r="EOI10" s="148"/>
      <c r="EOJ10" s="148"/>
      <c r="EOK10" s="148"/>
      <c r="EOL10" s="148"/>
      <c r="EOM10" s="148"/>
      <c r="EON10" s="148"/>
      <c r="EOO10" s="148"/>
      <c r="EOP10" s="148"/>
      <c r="EOQ10" s="148"/>
      <c r="EOR10" s="148"/>
      <c r="EOS10" s="148"/>
      <c r="EOT10" s="148"/>
      <c r="EOU10" s="148"/>
      <c r="EOV10" s="148"/>
      <c r="EOW10" s="148"/>
      <c r="EOX10" s="148"/>
      <c r="EOY10" s="148"/>
      <c r="EOZ10" s="148"/>
      <c r="EPA10" s="148"/>
      <c r="EPB10" s="148"/>
      <c r="EPC10" s="148"/>
      <c r="EPD10" s="148"/>
      <c r="EPE10" s="148"/>
      <c r="EPF10" s="148"/>
      <c r="EPG10" s="148"/>
      <c r="EPH10" s="148"/>
      <c r="EPI10" s="148"/>
      <c r="EPJ10" s="148"/>
      <c r="EPK10" s="148"/>
      <c r="EPL10" s="148"/>
      <c r="EPM10" s="148"/>
      <c r="EPN10" s="148"/>
      <c r="EPO10" s="148"/>
      <c r="EPP10" s="148"/>
      <c r="EPQ10" s="148"/>
      <c r="EPR10" s="148"/>
      <c r="EPS10" s="148"/>
      <c r="EPT10" s="148"/>
      <c r="EPU10" s="148"/>
      <c r="EPV10" s="148"/>
      <c r="EPW10" s="148"/>
      <c r="EPX10" s="148"/>
      <c r="EPY10" s="148"/>
      <c r="EPZ10" s="148"/>
      <c r="EQA10" s="148"/>
      <c r="EQB10" s="148"/>
      <c r="EQC10" s="148"/>
      <c r="EQD10" s="148"/>
      <c r="EQE10" s="148"/>
      <c r="EQF10" s="148"/>
      <c r="EQG10" s="148"/>
      <c r="EQH10" s="148"/>
      <c r="EQI10" s="148"/>
      <c r="EQJ10" s="148"/>
      <c r="EQK10" s="148"/>
      <c r="EQL10" s="148"/>
      <c r="EQM10" s="148"/>
      <c r="EQN10" s="148"/>
      <c r="EQO10" s="148"/>
      <c r="EQP10" s="148"/>
      <c r="EQQ10" s="148"/>
      <c r="EQR10" s="148"/>
      <c r="EQS10" s="148"/>
      <c r="EQT10" s="148"/>
      <c r="EQU10" s="148"/>
      <c r="EQV10" s="148"/>
      <c r="EQW10" s="148"/>
      <c r="EQX10" s="148"/>
      <c r="EQY10" s="148"/>
      <c r="EQZ10" s="148"/>
      <c r="ERA10" s="148"/>
      <c r="ERB10" s="148"/>
      <c r="ERC10" s="148"/>
      <c r="ERD10" s="148"/>
      <c r="ERE10" s="148"/>
      <c r="ERF10" s="148"/>
      <c r="ERG10" s="148"/>
      <c r="ERH10" s="148"/>
      <c r="ERI10" s="148"/>
      <c r="ERJ10" s="148"/>
      <c r="ERK10" s="148"/>
      <c r="ERL10" s="148"/>
      <c r="ERM10" s="148"/>
      <c r="ERN10" s="148"/>
      <c r="ERO10" s="148"/>
      <c r="ERP10" s="148"/>
      <c r="ERQ10" s="148"/>
      <c r="ERR10" s="148"/>
      <c r="ERS10" s="148"/>
      <c r="ERT10" s="148"/>
      <c r="ERU10" s="148"/>
      <c r="ERV10" s="148"/>
      <c r="ERW10" s="148"/>
      <c r="ERX10" s="148"/>
      <c r="ERY10" s="148"/>
      <c r="ERZ10" s="148"/>
      <c r="ESA10" s="148"/>
      <c r="ESB10" s="148"/>
      <c r="ESC10" s="148"/>
      <c r="ESD10" s="148"/>
      <c r="ESE10" s="148"/>
      <c r="ESF10" s="148"/>
      <c r="ESG10" s="148"/>
      <c r="ESH10" s="148"/>
      <c r="ESI10" s="148"/>
      <c r="ESJ10" s="148"/>
      <c r="ESK10" s="148"/>
      <c r="ESL10" s="148"/>
      <c r="ESM10" s="148"/>
      <c r="ESN10" s="148"/>
      <c r="ESO10" s="148"/>
      <c r="ESP10" s="148"/>
      <c r="ESQ10" s="148"/>
      <c r="ESR10" s="148"/>
      <c r="ESS10" s="148"/>
      <c r="EST10" s="148"/>
      <c r="ESU10" s="148"/>
      <c r="ESV10" s="148"/>
      <c r="ESW10" s="148"/>
      <c r="ESX10" s="148"/>
      <c r="ESY10" s="148"/>
      <c r="ESZ10" s="148"/>
      <c r="ETA10" s="148"/>
      <c r="ETB10" s="148"/>
      <c r="ETC10" s="148"/>
      <c r="ETD10" s="148"/>
      <c r="ETE10" s="148"/>
      <c r="ETF10" s="148"/>
      <c r="ETG10" s="148"/>
      <c r="ETH10" s="148"/>
      <c r="ETI10" s="148"/>
      <c r="ETJ10" s="148"/>
      <c r="ETK10" s="148"/>
      <c r="ETL10" s="148"/>
      <c r="ETM10" s="148"/>
      <c r="ETN10" s="148"/>
      <c r="ETO10" s="148"/>
      <c r="ETP10" s="148"/>
      <c r="ETQ10" s="148"/>
      <c r="ETR10" s="148"/>
      <c r="ETS10" s="148"/>
      <c r="ETT10" s="148"/>
      <c r="ETU10" s="148"/>
      <c r="ETV10" s="148"/>
      <c r="ETW10" s="148"/>
      <c r="ETX10" s="148"/>
      <c r="ETY10" s="148"/>
      <c r="ETZ10" s="148"/>
      <c r="EUA10" s="148"/>
      <c r="EUB10" s="148"/>
      <c r="EUC10" s="148"/>
      <c r="EUD10" s="148"/>
      <c r="EUE10" s="148"/>
      <c r="EUF10" s="148"/>
      <c r="EUG10" s="148"/>
      <c r="EUH10" s="148"/>
      <c r="EUI10" s="148"/>
      <c r="EUJ10" s="148"/>
      <c r="EUK10" s="148"/>
      <c r="EUL10" s="148"/>
      <c r="EUM10" s="148"/>
      <c r="EUN10" s="148"/>
      <c r="EUO10" s="148"/>
      <c r="EUP10" s="148"/>
      <c r="EUQ10" s="148"/>
      <c r="EUR10" s="148"/>
      <c r="EUS10" s="148"/>
      <c r="EUT10" s="148"/>
      <c r="EUU10" s="148"/>
      <c r="EUV10" s="148"/>
      <c r="EUW10" s="148"/>
      <c r="EUX10" s="148"/>
      <c r="EUY10" s="148"/>
      <c r="EUZ10" s="148"/>
      <c r="EVA10" s="148"/>
      <c r="EVB10" s="148"/>
      <c r="EVC10" s="148"/>
      <c r="EVD10" s="148"/>
      <c r="EVE10" s="148"/>
      <c r="EVF10" s="148"/>
      <c r="EVG10" s="148"/>
      <c r="EVH10" s="148"/>
      <c r="EVI10" s="148"/>
      <c r="EVJ10" s="148"/>
      <c r="EVK10" s="148"/>
      <c r="EVL10" s="148"/>
      <c r="EVM10" s="148"/>
      <c r="EVN10" s="148"/>
      <c r="EVO10" s="148"/>
      <c r="EVP10" s="148"/>
      <c r="EVQ10" s="148"/>
      <c r="EVR10" s="148"/>
      <c r="EVS10" s="148"/>
      <c r="EVT10" s="148"/>
      <c r="EVU10" s="148"/>
      <c r="EVV10" s="148"/>
      <c r="EVW10" s="148"/>
      <c r="EVX10" s="148"/>
      <c r="EVY10" s="148"/>
      <c r="EVZ10" s="148"/>
      <c r="EWA10" s="148"/>
      <c r="EWB10" s="148"/>
      <c r="EWC10" s="148"/>
      <c r="EWD10" s="148"/>
      <c r="EWE10" s="148"/>
      <c r="EWF10" s="148"/>
      <c r="EWG10" s="148"/>
      <c r="EWH10" s="148"/>
      <c r="EWI10" s="148"/>
      <c r="EWJ10" s="148"/>
      <c r="EWK10" s="148"/>
      <c r="EWL10" s="148"/>
      <c r="EWM10" s="148"/>
      <c r="EWN10" s="148"/>
      <c r="EWO10" s="148"/>
      <c r="EWP10" s="148"/>
      <c r="EWQ10" s="148"/>
      <c r="EWR10" s="148"/>
      <c r="EWS10" s="148"/>
      <c r="EWT10" s="148"/>
      <c r="EWU10" s="148"/>
      <c r="EWV10" s="148"/>
      <c r="EWW10" s="148"/>
      <c r="EWX10" s="148"/>
      <c r="EWY10" s="148"/>
      <c r="EWZ10" s="148"/>
      <c r="EXA10" s="148"/>
      <c r="EXB10" s="148"/>
      <c r="EXC10" s="148"/>
      <c r="EXD10" s="148"/>
      <c r="EXE10" s="148"/>
      <c r="EXF10" s="148"/>
      <c r="EXG10" s="148"/>
      <c r="EXH10" s="148"/>
      <c r="EXI10" s="148"/>
      <c r="EXJ10" s="148"/>
      <c r="EXK10" s="148"/>
      <c r="EXL10" s="148"/>
      <c r="EXM10" s="148"/>
      <c r="EXN10" s="148"/>
      <c r="EXO10" s="148"/>
      <c r="EXP10" s="148"/>
      <c r="EXQ10" s="148"/>
      <c r="EXR10" s="148"/>
      <c r="EXS10" s="148"/>
      <c r="EXT10" s="148"/>
      <c r="EXU10" s="148"/>
      <c r="EXV10" s="148"/>
      <c r="EXW10" s="148"/>
      <c r="EXX10" s="148"/>
      <c r="EXY10" s="148"/>
      <c r="EXZ10" s="148"/>
      <c r="EYA10" s="148"/>
      <c r="EYB10" s="148"/>
      <c r="EYC10" s="148"/>
      <c r="EYD10" s="148"/>
      <c r="EYE10" s="148"/>
      <c r="EYF10" s="148"/>
      <c r="EYG10" s="148"/>
      <c r="EYH10" s="148"/>
      <c r="EYI10" s="148"/>
      <c r="EYJ10" s="148"/>
      <c r="EYK10" s="148"/>
      <c r="EYL10" s="148"/>
      <c r="EYM10" s="148"/>
      <c r="EYN10" s="148"/>
      <c r="EYO10" s="148"/>
      <c r="EYP10" s="148"/>
      <c r="EYQ10" s="148"/>
      <c r="EYR10" s="148"/>
      <c r="EYS10" s="148"/>
      <c r="EYT10" s="148"/>
      <c r="EYU10" s="148"/>
      <c r="EYV10" s="148"/>
      <c r="EYW10" s="148"/>
      <c r="EYX10" s="148"/>
      <c r="EYY10" s="148"/>
      <c r="EYZ10" s="148"/>
      <c r="EZA10" s="148"/>
      <c r="EZB10" s="148"/>
      <c r="EZC10" s="148"/>
      <c r="EZD10" s="148"/>
      <c r="EZE10" s="148"/>
      <c r="EZF10" s="148"/>
      <c r="EZG10" s="148"/>
      <c r="EZH10" s="148"/>
      <c r="EZI10" s="148"/>
      <c r="EZJ10" s="148"/>
      <c r="EZK10" s="148"/>
      <c r="EZL10" s="148"/>
      <c r="EZM10" s="148"/>
      <c r="EZN10" s="148"/>
      <c r="EZO10" s="148"/>
      <c r="EZP10" s="148"/>
      <c r="EZQ10" s="148"/>
      <c r="EZR10" s="148"/>
      <c r="EZS10" s="148"/>
      <c r="EZT10" s="148"/>
      <c r="EZU10" s="148"/>
      <c r="EZV10" s="148"/>
      <c r="EZW10" s="148"/>
      <c r="EZX10" s="148"/>
      <c r="EZY10" s="148"/>
      <c r="EZZ10" s="148"/>
      <c r="FAA10" s="148"/>
      <c r="FAB10" s="148"/>
      <c r="FAC10" s="148"/>
      <c r="FAD10" s="148"/>
      <c r="FAE10" s="148"/>
      <c r="FAF10" s="148"/>
      <c r="FAG10" s="148"/>
      <c r="FAH10" s="148"/>
      <c r="FAI10" s="148"/>
      <c r="FAJ10" s="148"/>
      <c r="FAK10" s="148"/>
      <c r="FAL10" s="148"/>
      <c r="FAM10" s="148"/>
      <c r="FAN10" s="148"/>
      <c r="FAO10" s="148"/>
      <c r="FAP10" s="148"/>
      <c r="FAQ10" s="148"/>
      <c r="FAR10" s="148"/>
      <c r="FAS10" s="148"/>
      <c r="FAT10" s="148"/>
      <c r="FAU10" s="148"/>
      <c r="FAV10" s="148"/>
      <c r="FAW10" s="148"/>
      <c r="FAX10" s="148"/>
      <c r="FAY10" s="148"/>
      <c r="FAZ10" s="148"/>
      <c r="FBA10" s="148"/>
      <c r="FBB10" s="148"/>
      <c r="FBC10" s="148"/>
      <c r="FBD10" s="148"/>
      <c r="FBE10" s="148"/>
      <c r="FBF10" s="148"/>
      <c r="FBG10" s="148"/>
      <c r="FBH10" s="148"/>
      <c r="FBI10" s="148"/>
      <c r="FBJ10" s="148"/>
      <c r="FBK10" s="148"/>
      <c r="FBL10" s="148"/>
      <c r="FBM10" s="148"/>
      <c r="FBN10" s="148"/>
      <c r="FBO10" s="148"/>
      <c r="FBP10" s="148"/>
      <c r="FBQ10" s="148"/>
      <c r="FBR10" s="148"/>
      <c r="FBS10" s="148"/>
      <c r="FBT10" s="148"/>
      <c r="FBU10" s="148"/>
      <c r="FBV10" s="148"/>
      <c r="FBW10" s="148"/>
      <c r="FBX10" s="148"/>
      <c r="FBY10" s="148"/>
      <c r="FBZ10" s="148"/>
      <c r="FCA10" s="148"/>
      <c r="FCB10" s="148"/>
      <c r="FCC10" s="148"/>
      <c r="FCD10" s="148"/>
      <c r="FCE10" s="148"/>
      <c r="FCF10" s="148"/>
      <c r="FCG10" s="148"/>
      <c r="FCH10" s="148"/>
      <c r="FCI10" s="148"/>
      <c r="FCJ10" s="148"/>
      <c r="FCK10" s="148"/>
      <c r="FCL10" s="148"/>
      <c r="FCM10" s="148"/>
      <c r="FCN10" s="148"/>
      <c r="FCO10" s="148"/>
      <c r="FCP10" s="148"/>
      <c r="FCQ10" s="148"/>
      <c r="FCR10" s="148"/>
      <c r="FCS10" s="148"/>
      <c r="FCT10" s="148"/>
      <c r="FCU10" s="148"/>
      <c r="FCV10" s="148"/>
      <c r="FCW10" s="148"/>
      <c r="FCX10" s="148"/>
      <c r="FCY10" s="148"/>
      <c r="FCZ10" s="148"/>
      <c r="FDA10" s="148"/>
      <c r="FDB10" s="148"/>
      <c r="FDC10" s="148"/>
      <c r="FDD10" s="148"/>
      <c r="FDE10" s="148"/>
      <c r="FDF10" s="148"/>
      <c r="FDG10" s="148"/>
      <c r="FDH10" s="148"/>
      <c r="FDI10" s="148"/>
      <c r="FDJ10" s="148"/>
      <c r="FDK10" s="148"/>
      <c r="FDL10" s="148"/>
      <c r="FDM10" s="148"/>
      <c r="FDN10" s="148"/>
      <c r="FDO10" s="148"/>
      <c r="FDP10" s="148"/>
      <c r="FDQ10" s="148"/>
      <c r="FDR10" s="148"/>
      <c r="FDS10" s="148"/>
      <c r="FDT10" s="148"/>
      <c r="FDU10" s="148"/>
      <c r="FDV10" s="148"/>
      <c r="FDW10" s="148"/>
      <c r="FDX10" s="148"/>
      <c r="FDY10" s="148"/>
      <c r="FDZ10" s="148"/>
      <c r="FEA10" s="148"/>
      <c r="FEB10" s="148"/>
      <c r="FEC10" s="148"/>
      <c r="FED10" s="148"/>
      <c r="FEE10" s="148"/>
      <c r="FEF10" s="148"/>
      <c r="FEG10" s="148"/>
      <c r="FEH10" s="148"/>
      <c r="FEI10" s="148"/>
      <c r="FEJ10" s="148"/>
      <c r="FEK10" s="148"/>
      <c r="FEL10" s="148"/>
      <c r="FEM10" s="148"/>
      <c r="FEN10" s="148"/>
      <c r="FEO10" s="148"/>
      <c r="FEP10" s="148"/>
      <c r="FEQ10" s="148"/>
      <c r="FER10" s="148"/>
      <c r="FES10" s="148"/>
      <c r="FET10" s="148"/>
      <c r="FEU10" s="148"/>
      <c r="FEV10" s="148"/>
      <c r="FEW10" s="148"/>
      <c r="FEX10" s="148"/>
      <c r="FEY10" s="148"/>
      <c r="FEZ10" s="148"/>
      <c r="FFA10" s="148"/>
      <c r="FFB10" s="148"/>
      <c r="FFC10" s="148"/>
      <c r="FFD10" s="148"/>
      <c r="FFE10" s="148"/>
      <c r="FFF10" s="148"/>
      <c r="FFG10" s="148"/>
      <c r="FFH10" s="148"/>
      <c r="FFI10" s="148"/>
      <c r="FFJ10" s="148"/>
      <c r="FFK10" s="148"/>
      <c r="FFL10" s="148"/>
      <c r="FFM10" s="148"/>
      <c r="FFN10" s="148"/>
      <c r="FFO10" s="148"/>
      <c r="FFP10" s="148"/>
      <c r="FFQ10" s="148"/>
      <c r="FFR10" s="148"/>
      <c r="FFS10" s="148"/>
      <c r="FFT10" s="148"/>
      <c r="FFU10" s="148"/>
      <c r="FFV10" s="148"/>
      <c r="FFW10" s="148"/>
      <c r="FFX10" s="148"/>
      <c r="FFY10" s="148"/>
      <c r="FFZ10" s="148"/>
      <c r="FGA10" s="148"/>
      <c r="FGB10" s="148"/>
      <c r="FGC10" s="148"/>
      <c r="FGD10" s="148"/>
      <c r="FGE10" s="148"/>
      <c r="FGF10" s="148"/>
      <c r="FGG10" s="148"/>
      <c r="FGH10" s="148"/>
      <c r="FGI10" s="148"/>
      <c r="FGJ10" s="148"/>
      <c r="FGK10" s="148"/>
      <c r="FGL10" s="148"/>
      <c r="FGM10" s="148"/>
      <c r="FGN10" s="148"/>
      <c r="FGO10" s="148"/>
      <c r="FGP10" s="148"/>
      <c r="FGQ10" s="148"/>
      <c r="FGR10" s="148"/>
      <c r="FGS10" s="148"/>
      <c r="FGT10" s="148"/>
      <c r="FGU10" s="148"/>
      <c r="FGV10" s="148"/>
      <c r="FGW10" s="148"/>
      <c r="FGX10" s="148"/>
      <c r="FGY10" s="148"/>
      <c r="FGZ10" s="148"/>
      <c r="FHA10" s="148"/>
      <c r="FHB10" s="148"/>
      <c r="FHC10" s="148"/>
      <c r="FHD10" s="148"/>
      <c r="FHE10" s="148"/>
      <c r="FHF10" s="148"/>
      <c r="FHG10" s="148"/>
      <c r="FHH10" s="148"/>
      <c r="FHI10" s="148"/>
      <c r="FHJ10" s="148"/>
      <c r="FHK10" s="148"/>
      <c r="FHL10" s="148"/>
      <c r="FHM10" s="148"/>
      <c r="FHN10" s="148"/>
      <c r="FHO10" s="148"/>
      <c r="FHP10" s="148"/>
      <c r="FHQ10" s="148"/>
      <c r="FHR10" s="148"/>
      <c r="FHS10" s="148"/>
      <c r="FHT10" s="148"/>
      <c r="FHU10" s="148"/>
      <c r="FHV10" s="148"/>
      <c r="FHW10" s="148"/>
      <c r="FHX10" s="148"/>
      <c r="FHY10" s="148"/>
      <c r="FHZ10" s="148"/>
      <c r="FIA10" s="148"/>
      <c r="FIB10" s="148"/>
      <c r="FIC10" s="148"/>
      <c r="FID10" s="148"/>
      <c r="FIE10" s="148"/>
      <c r="FIF10" s="148"/>
      <c r="FIG10" s="148"/>
      <c r="FIH10" s="148"/>
      <c r="FII10" s="148"/>
      <c r="FIJ10" s="148"/>
      <c r="FIK10" s="148"/>
      <c r="FIL10" s="148"/>
      <c r="FIM10" s="148"/>
      <c r="FIN10" s="148"/>
      <c r="FIO10" s="148"/>
      <c r="FIP10" s="148"/>
      <c r="FIQ10" s="148"/>
      <c r="FIR10" s="148"/>
      <c r="FIS10" s="148"/>
      <c r="FIT10" s="148"/>
      <c r="FIU10" s="148"/>
      <c r="FIV10" s="148"/>
      <c r="FIW10" s="148"/>
      <c r="FIX10" s="148"/>
      <c r="FIY10" s="148"/>
      <c r="FIZ10" s="148"/>
      <c r="FJA10" s="148"/>
      <c r="FJB10" s="148"/>
      <c r="FJC10" s="148"/>
      <c r="FJD10" s="148"/>
      <c r="FJE10" s="148"/>
      <c r="FJF10" s="148"/>
      <c r="FJG10" s="148"/>
      <c r="FJH10" s="148"/>
      <c r="FJI10" s="148"/>
      <c r="FJJ10" s="148"/>
      <c r="FJK10" s="148"/>
      <c r="FJL10" s="148"/>
      <c r="FJM10" s="148"/>
      <c r="FJN10" s="148"/>
      <c r="FJO10" s="148"/>
      <c r="FJP10" s="148"/>
      <c r="FJQ10" s="148"/>
      <c r="FJR10" s="148"/>
      <c r="FJS10" s="148"/>
      <c r="FJT10" s="148"/>
      <c r="FJU10" s="148"/>
      <c r="FJV10" s="148"/>
      <c r="FJW10" s="148"/>
      <c r="FJX10" s="148"/>
      <c r="FJY10" s="148"/>
      <c r="FJZ10" s="148"/>
      <c r="FKA10" s="148"/>
      <c r="FKB10" s="148"/>
      <c r="FKC10" s="148"/>
      <c r="FKD10" s="148"/>
      <c r="FKE10" s="148"/>
      <c r="FKF10" s="148"/>
      <c r="FKG10" s="148"/>
      <c r="FKH10" s="148"/>
      <c r="FKI10" s="148"/>
      <c r="FKJ10" s="148"/>
      <c r="FKK10" s="148"/>
      <c r="FKL10" s="148"/>
      <c r="FKM10" s="148"/>
      <c r="FKN10" s="148"/>
      <c r="FKO10" s="148"/>
      <c r="FKP10" s="148"/>
      <c r="FKQ10" s="148"/>
      <c r="FKR10" s="148"/>
      <c r="FKS10" s="148"/>
      <c r="FKT10" s="148"/>
      <c r="FKU10" s="148"/>
      <c r="FKV10" s="148"/>
      <c r="FKW10" s="148"/>
      <c r="FKX10" s="148"/>
      <c r="FKY10" s="148"/>
      <c r="FKZ10" s="148"/>
      <c r="FLA10" s="148"/>
      <c r="FLB10" s="148"/>
      <c r="FLC10" s="148"/>
      <c r="FLD10" s="148"/>
      <c r="FLE10" s="148"/>
      <c r="FLF10" s="148"/>
      <c r="FLG10" s="148"/>
      <c r="FLH10" s="148"/>
      <c r="FLI10" s="148"/>
      <c r="FLJ10" s="148"/>
      <c r="FLK10" s="148"/>
      <c r="FLL10" s="148"/>
      <c r="FLM10" s="148"/>
      <c r="FLN10" s="148"/>
      <c r="FLO10" s="148"/>
      <c r="FLP10" s="148"/>
      <c r="FLQ10" s="148"/>
      <c r="FLR10" s="148"/>
      <c r="FLS10" s="148"/>
      <c r="FLT10" s="148"/>
      <c r="FLU10" s="148"/>
      <c r="FLV10" s="148"/>
      <c r="FLW10" s="148"/>
      <c r="FLX10" s="148"/>
      <c r="FLY10" s="148"/>
      <c r="FLZ10" s="148"/>
      <c r="FMA10" s="148"/>
      <c r="FMB10" s="148"/>
      <c r="FMC10" s="148"/>
      <c r="FMD10" s="148"/>
      <c r="FME10" s="148"/>
      <c r="FMF10" s="148"/>
      <c r="FMG10" s="148"/>
      <c r="FMH10" s="148"/>
      <c r="FMI10" s="148"/>
      <c r="FMJ10" s="148"/>
      <c r="FMK10" s="148"/>
      <c r="FML10" s="148"/>
      <c r="FMM10" s="148"/>
      <c r="FMN10" s="148"/>
      <c r="FMO10" s="148"/>
      <c r="FMP10" s="148"/>
      <c r="FMQ10" s="148"/>
      <c r="FMR10" s="148"/>
      <c r="FMS10" s="148"/>
      <c r="FMT10" s="148"/>
      <c r="FMU10" s="148"/>
      <c r="FMV10" s="148"/>
      <c r="FMW10" s="148"/>
      <c r="FMX10" s="148"/>
      <c r="FMY10" s="148"/>
      <c r="FMZ10" s="148"/>
      <c r="FNA10" s="148"/>
      <c r="FNB10" s="148"/>
      <c r="FNC10" s="148"/>
      <c r="FND10" s="148"/>
      <c r="FNE10" s="148"/>
      <c r="FNF10" s="148"/>
      <c r="FNG10" s="148"/>
      <c r="FNH10" s="148"/>
      <c r="FNI10" s="148"/>
      <c r="FNJ10" s="148"/>
      <c r="FNK10" s="148"/>
      <c r="FNL10" s="148"/>
      <c r="FNM10" s="148"/>
      <c r="FNN10" s="148"/>
      <c r="FNO10" s="148"/>
      <c r="FNP10" s="148"/>
      <c r="FNQ10" s="148"/>
      <c r="FNR10" s="148"/>
      <c r="FNS10" s="148"/>
      <c r="FNT10" s="148"/>
      <c r="FNU10" s="148"/>
      <c r="FNV10" s="148"/>
      <c r="FNW10" s="148"/>
      <c r="FNX10" s="148"/>
      <c r="FNY10" s="148"/>
      <c r="FNZ10" s="148"/>
      <c r="FOA10" s="148"/>
      <c r="FOB10" s="148"/>
      <c r="FOC10" s="148"/>
      <c r="FOD10" s="148"/>
      <c r="FOE10" s="148"/>
      <c r="FOF10" s="148"/>
      <c r="FOG10" s="148"/>
      <c r="FOH10" s="148"/>
      <c r="FOI10" s="148"/>
      <c r="FOJ10" s="148"/>
      <c r="FOK10" s="148"/>
      <c r="FOL10" s="148"/>
      <c r="FOM10" s="148"/>
      <c r="FON10" s="148"/>
      <c r="FOO10" s="148"/>
      <c r="FOP10" s="148"/>
      <c r="FOQ10" s="148"/>
      <c r="FOR10" s="148"/>
      <c r="FOS10" s="148"/>
      <c r="FOT10" s="148"/>
      <c r="FOU10" s="148"/>
      <c r="FOV10" s="148"/>
      <c r="FOW10" s="148"/>
      <c r="FOX10" s="148"/>
      <c r="FOY10" s="148"/>
      <c r="FOZ10" s="148"/>
      <c r="FPA10" s="148"/>
      <c r="FPB10" s="148"/>
      <c r="FPC10" s="148"/>
      <c r="FPD10" s="148"/>
      <c r="FPE10" s="148"/>
      <c r="FPF10" s="148"/>
      <c r="FPG10" s="148"/>
      <c r="FPH10" s="148"/>
      <c r="FPI10" s="148"/>
      <c r="FPJ10" s="148"/>
      <c r="FPK10" s="148"/>
      <c r="FPL10" s="148"/>
      <c r="FPM10" s="148"/>
      <c r="FPN10" s="148"/>
      <c r="FPO10" s="148"/>
      <c r="FPP10" s="148"/>
      <c r="FPQ10" s="148"/>
      <c r="FPR10" s="148"/>
      <c r="FPS10" s="148"/>
      <c r="FPT10" s="148"/>
      <c r="FPU10" s="148"/>
      <c r="FPV10" s="148"/>
      <c r="FPW10" s="148"/>
      <c r="FPX10" s="148"/>
      <c r="FPY10" s="148"/>
      <c r="FPZ10" s="148"/>
      <c r="FQA10" s="148"/>
      <c r="FQB10" s="148"/>
      <c r="FQC10" s="148"/>
      <c r="FQD10" s="148"/>
      <c r="FQE10" s="148"/>
      <c r="FQF10" s="148"/>
      <c r="FQG10" s="148"/>
      <c r="FQH10" s="148"/>
      <c r="FQI10" s="148"/>
      <c r="FQJ10" s="148"/>
      <c r="FQK10" s="148"/>
      <c r="FQL10" s="148"/>
      <c r="FQM10" s="148"/>
      <c r="FQN10" s="148"/>
      <c r="FQO10" s="148"/>
      <c r="FQP10" s="148"/>
      <c r="FQQ10" s="148"/>
      <c r="FQR10" s="148"/>
      <c r="FQS10" s="148"/>
      <c r="FQT10" s="148"/>
      <c r="FQU10" s="148"/>
      <c r="FQV10" s="148"/>
      <c r="FQW10" s="148"/>
      <c r="FQX10" s="148"/>
      <c r="FQY10" s="148"/>
      <c r="FQZ10" s="148"/>
      <c r="FRA10" s="148"/>
      <c r="FRB10" s="148"/>
      <c r="FRC10" s="148"/>
      <c r="FRD10" s="148"/>
      <c r="FRE10" s="148"/>
      <c r="FRF10" s="148"/>
      <c r="FRG10" s="148"/>
      <c r="FRH10" s="148"/>
      <c r="FRI10" s="148"/>
      <c r="FRJ10" s="148"/>
      <c r="FRK10" s="148"/>
      <c r="FRL10" s="148"/>
      <c r="FRM10" s="148"/>
      <c r="FRN10" s="148"/>
      <c r="FRO10" s="148"/>
      <c r="FRP10" s="148"/>
      <c r="FRQ10" s="148"/>
      <c r="FRR10" s="148"/>
      <c r="FRS10" s="148"/>
      <c r="FRT10" s="148"/>
      <c r="FRU10" s="148"/>
      <c r="FRV10" s="148"/>
      <c r="FRW10" s="148"/>
      <c r="FRX10" s="148"/>
      <c r="FRY10" s="148"/>
      <c r="FRZ10" s="148"/>
      <c r="FSA10" s="148"/>
      <c r="FSB10" s="148"/>
      <c r="FSC10" s="148"/>
      <c r="FSD10" s="148"/>
      <c r="FSE10" s="148"/>
      <c r="FSF10" s="148"/>
      <c r="FSG10" s="148"/>
      <c r="FSH10" s="148"/>
      <c r="FSI10" s="148"/>
      <c r="FSJ10" s="148"/>
      <c r="FSK10" s="148"/>
      <c r="FSL10" s="148"/>
      <c r="FSM10" s="148"/>
      <c r="FSN10" s="148"/>
      <c r="FSO10" s="148"/>
      <c r="FSP10" s="148"/>
      <c r="FSQ10" s="148"/>
      <c r="FSR10" s="148"/>
      <c r="FSS10" s="148"/>
      <c r="FST10" s="148"/>
      <c r="FSU10" s="148"/>
      <c r="FSV10" s="148"/>
      <c r="FSW10" s="148"/>
      <c r="FSX10" s="148"/>
      <c r="FSY10" s="148"/>
      <c r="FSZ10" s="148"/>
      <c r="FTA10" s="148"/>
      <c r="FTB10" s="148"/>
      <c r="FTC10" s="148"/>
      <c r="FTD10" s="148"/>
      <c r="FTE10" s="148"/>
      <c r="FTF10" s="148"/>
      <c r="FTG10" s="148"/>
      <c r="FTH10" s="148"/>
      <c r="FTI10" s="148"/>
      <c r="FTJ10" s="148"/>
      <c r="FTK10" s="148"/>
      <c r="FTL10" s="148"/>
      <c r="FTM10" s="148"/>
      <c r="FTN10" s="148"/>
      <c r="FTO10" s="148"/>
      <c r="FTP10" s="148"/>
      <c r="FTQ10" s="148"/>
      <c r="FTR10" s="148"/>
      <c r="FTS10" s="148"/>
      <c r="FTT10" s="148"/>
      <c r="FTU10" s="148"/>
      <c r="FTV10" s="148"/>
      <c r="FTW10" s="148"/>
      <c r="FTX10" s="148"/>
      <c r="FTY10" s="148"/>
      <c r="FTZ10" s="148"/>
      <c r="FUA10" s="148"/>
      <c r="FUB10" s="148"/>
      <c r="FUC10" s="148"/>
      <c r="FUD10" s="148"/>
      <c r="FUE10" s="148"/>
      <c r="FUF10" s="148"/>
      <c r="FUG10" s="148"/>
      <c r="FUH10" s="148"/>
      <c r="FUI10" s="148"/>
      <c r="FUJ10" s="148"/>
      <c r="FUK10" s="148"/>
      <c r="FUL10" s="148"/>
      <c r="FUM10" s="148"/>
      <c r="FUN10" s="148"/>
      <c r="FUO10" s="148"/>
      <c r="FUP10" s="148"/>
      <c r="FUQ10" s="148"/>
      <c r="FUR10" s="148"/>
      <c r="FUS10" s="148"/>
      <c r="FUT10" s="148"/>
      <c r="FUU10" s="148"/>
      <c r="FUV10" s="148"/>
      <c r="FUW10" s="148"/>
      <c r="FUX10" s="148"/>
      <c r="FUY10" s="148"/>
      <c r="FUZ10" s="148"/>
      <c r="FVA10" s="148"/>
      <c r="FVB10" s="148"/>
      <c r="FVC10" s="148"/>
      <c r="FVD10" s="148"/>
      <c r="FVE10" s="148"/>
      <c r="FVF10" s="148"/>
      <c r="FVG10" s="148"/>
      <c r="FVH10" s="148"/>
      <c r="FVI10" s="148"/>
      <c r="FVJ10" s="148"/>
      <c r="FVK10" s="148"/>
      <c r="FVL10" s="148"/>
      <c r="FVM10" s="148"/>
      <c r="FVN10" s="148"/>
      <c r="FVO10" s="148"/>
      <c r="FVP10" s="148"/>
      <c r="FVQ10" s="148"/>
      <c r="FVR10" s="148"/>
      <c r="FVS10" s="148"/>
      <c r="FVT10" s="148"/>
      <c r="FVU10" s="148"/>
      <c r="FVV10" s="148"/>
      <c r="FVW10" s="148"/>
      <c r="FVX10" s="148"/>
      <c r="FVY10" s="148"/>
      <c r="FVZ10" s="148"/>
      <c r="FWA10" s="148"/>
      <c r="FWB10" s="148"/>
      <c r="FWC10" s="148"/>
      <c r="FWD10" s="148"/>
      <c r="FWE10" s="148"/>
      <c r="FWF10" s="148"/>
      <c r="FWG10" s="148"/>
      <c r="FWH10" s="148"/>
      <c r="FWI10" s="148"/>
      <c r="FWJ10" s="148"/>
      <c r="FWK10" s="148"/>
      <c r="FWL10" s="148"/>
      <c r="FWM10" s="148"/>
      <c r="FWN10" s="148"/>
      <c r="FWO10" s="148"/>
      <c r="FWP10" s="148"/>
      <c r="FWQ10" s="148"/>
      <c r="FWR10" s="148"/>
      <c r="FWS10" s="148"/>
      <c r="FWT10" s="148"/>
      <c r="FWU10" s="148"/>
      <c r="FWV10" s="148"/>
      <c r="FWW10" s="148"/>
      <c r="FWX10" s="148"/>
      <c r="FWY10" s="148"/>
      <c r="FWZ10" s="148"/>
      <c r="FXA10" s="148"/>
      <c r="FXB10" s="148"/>
      <c r="FXC10" s="148"/>
      <c r="FXD10" s="148"/>
      <c r="FXE10" s="148"/>
      <c r="FXF10" s="148"/>
      <c r="FXG10" s="148"/>
      <c r="FXH10" s="148"/>
      <c r="FXI10" s="148"/>
      <c r="FXJ10" s="148"/>
      <c r="FXK10" s="148"/>
      <c r="FXL10" s="148"/>
      <c r="FXM10" s="148"/>
      <c r="FXN10" s="148"/>
      <c r="FXO10" s="148"/>
      <c r="FXP10" s="148"/>
      <c r="FXQ10" s="148"/>
      <c r="FXR10" s="148"/>
      <c r="FXS10" s="148"/>
      <c r="FXT10" s="148"/>
      <c r="FXU10" s="148"/>
      <c r="FXV10" s="148"/>
      <c r="FXW10" s="148"/>
      <c r="FXX10" s="148"/>
      <c r="FXY10" s="148"/>
      <c r="FXZ10" s="148"/>
      <c r="FYA10" s="148"/>
      <c r="FYB10" s="148"/>
      <c r="FYC10" s="148"/>
      <c r="FYD10" s="148"/>
      <c r="FYE10" s="148"/>
      <c r="FYF10" s="148"/>
      <c r="FYG10" s="148"/>
      <c r="FYH10" s="148"/>
      <c r="FYI10" s="148"/>
      <c r="FYJ10" s="148"/>
      <c r="FYK10" s="148"/>
      <c r="FYL10" s="148"/>
      <c r="FYM10" s="148"/>
      <c r="FYN10" s="148"/>
      <c r="FYO10" s="148"/>
      <c r="FYP10" s="148"/>
      <c r="FYQ10" s="148"/>
      <c r="FYR10" s="148"/>
      <c r="FYS10" s="148"/>
      <c r="FYT10" s="148"/>
      <c r="FYU10" s="148"/>
      <c r="FYV10" s="148"/>
      <c r="FYW10" s="148"/>
      <c r="FYX10" s="148"/>
      <c r="FYY10" s="148"/>
      <c r="FYZ10" s="148"/>
      <c r="FZA10" s="148"/>
      <c r="FZB10" s="148"/>
      <c r="FZC10" s="148"/>
      <c r="FZD10" s="148"/>
      <c r="FZE10" s="148"/>
      <c r="FZF10" s="148"/>
      <c r="FZG10" s="148"/>
      <c r="FZH10" s="148"/>
      <c r="FZI10" s="148"/>
      <c r="FZJ10" s="148"/>
      <c r="FZK10" s="148"/>
      <c r="FZL10" s="148"/>
      <c r="FZM10" s="148"/>
      <c r="FZN10" s="148"/>
      <c r="FZO10" s="148"/>
      <c r="FZP10" s="148"/>
      <c r="FZQ10" s="148"/>
      <c r="FZR10" s="148"/>
      <c r="FZS10" s="148"/>
      <c r="FZT10" s="148"/>
      <c r="FZU10" s="148"/>
      <c r="FZV10" s="148"/>
      <c r="FZW10" s="148"/>
      <c r="FZX10" s="148"/>
      <c r="FZY10" s="148"/>
      <c r="FZZ10" s="148"/>
      <c r="GAA10" s="148"/>
      <c r="GAB10" s="148"/>
      <c r="GAC10" s="148"/>
      <c r="GAD10" s="148"/>
      <c r="GAE10" s="148"/>
      <c r="GAF10" s="148"/>
      <c r="GAG10" s="148"/>
      <c r="GAH10" s="148"/>
      <c r="GAI10" s="148"/>
      <c r="GAJ10" s="148"/>
      <c r="GAK10" s="148"/>
      <c r="GAL10" s="148"/>
      <c r="GAM10" s="148"/>
      <c r="GAN10" s="148"/>
      <c r="GAO10" s="148"/>
      <c r="GAP10" s="148"/>
      <c r="GAQ10" s="148"/>
      <c r="GAR10" s="148"/>
      <c r="GAS10" s="148"/>
      <c r="GAT10" s="148"/>
      <c r="GAU10" s="148"/>
      <c r="GAV10" s="148"/>
      <c r="GAW10" s="148"/>
      <c r="GAX10" s="148"/>
      <c r="GAY10" s="148"/>
      <c r="GAZ10" s="148"/>
      <c r="GBA10" s="148"/>
      <c r="GBB10" s="148"/>
      <c r="GBC10" s="148"/>
      <c r="GBD10" s="148"/>
      <c r="GBE10" s="148"/>
      <c r="GBF10" s="148"/>
      <c r="GBG10" s="148"/>
      <c r="GBH10" s="148"/>
      <c r="GBI10" s="148"/>
      <c r="GBJ10" s="148"/>
      <c r="GBK10" s="148"/>
      <c r="GBL10" s="148"/>
      <c r="GBM10" s="148"/>
      <c r="GBN10" s="148"/>
      <c r="GBO10" s="148"/>
      <c r="GBP10" s="148"/>
      <c r="GBQ10" s="148"/>
      <c r="GBR10" s="148"/>
      <c r="GBS10" s="148"/>
      <c r="GBT10" s="148"/>
      <c r="GBU10" s="148"/>
      <c r="GBV10" s="148"/>
      <c r="GBW10" s="148"/>
      <c r="GBX10" s="148"/>
      <c r="GBY10" s="148"/>
      <c r="GBZ10" s="148"/>
      <c r="GCA10" s="148"/>
      <c r="GCB10" s="148"/>
      <c r="GCC10" s="148"/>
      <c r="GCD10" s="148"/>
      <c r="GCE10" s="148"/>
      <c r="GCF10" s="148"/>
      <c r="GCG10" s="148"/>
      <c r="GCH10" s="148"/>
      <c r="GCI10" s="148"/>
      <c r="GCJ10" s="148"/>
      <c r="GCK10" s="148"/>
      <c r="GCL10" s="148"/>
      <c r="GCM10" s="148"/>
      <c r="GCN10" s="148"/>
      <c r="GCO10" s="148"/>
      <c r="GCP10" s="148"/>
      <c r="GCQ10" s="148"/>
      <c r="GCR10" s="148"/>
      <c r="GCS10" s="148"/>
      <c r="GCT10" s="148"/>
      <c r="GCU10" s="148"/>
      <c r="GCV10" s="148"/>
      <c r="GCW10" s="148"/>
      <c r="GCX10" s="148"/>
      <c r="GCY10" s="148"/>
      <c r="GCZ10" s="148"/>
      <c r="GDA10" s="148"/>
      <c r="GDB10" s="148"/>
      <c r="GDC10" s="148"/>
      <c r="GDD10" s="148"/>
      <c r="GDE10" s="148"/>
      <c r="GDF10" s="148"/>
      <c r="GDG10" s="148"/>
      <c r="GDH10" s="148"/>
      <c r="GDI10" s="148"/>
      <c r="GDJ10" s="148"/>
      <c r="GDK10" s="148"/>
      <c r="GDL10" s="148"/>
      <c r="GDM10" s="148"/>
      <c r="GDN10" s="148"/>
      <c r="GDO10" s="148"/>
      <c r="GDP10" s="148"/>
      <c r="GDQ10" s="148"/>
      <c r="GDR10" s="148"/>
      <c r="GDS10" s="148"/>
      <c r="GDT10" s="148"/>
      <c r="GDU10" s="148"/>
      <c r="GDV10" s="148"/>
      <c r="GDW10" s="148"/>
      <c r="GDX10" s="148"/>
      <c r="GDY10" s="148"/>
      <c r="GDZ10" s="148"/>
      <c r="GEA10" s="148"/>
      <c r="GEB10" s="148"/>
      <c r="GEC10" s="148"/>
      <c r="GED10" s="148"/>
      <c r="GEE10" s="148"/>
      <c r="GEF10" s="148"/>
      <c r="GEG10" s="148"/>
      <c r="GEH10" s="148"/>
      <c r="GEI10" s="148"/>
      <c r="GEJ10" s="148"/>
      <c r="GEK10" s="148"/>
      <c r="GEL10" s="148"/>
      <c r="GEM10" s="148"/>
      <c r="GEN10" s="148"/>
      <c r="GEO10" s="148"/>
      <c r="GEP10" s="148"/>
      <c r="GEQ10" s="148"/>
      <c r="GER10" s="148"/>
      <c r="GES10" s="148"/>
      <c r="GET10" s="148"/>
      <c r="GEU10" s="148"/>
      <c r="GEV10" s="148"/>
      <c r="GEW10" s="148"/>
      <c r="GEX10" s="148"/>
      <c r="GEY10" s="148"/>
      <c r="GEZ10" s="148"/>
      <c r="GFA10" s="148"/>
      <c r="GFB10" s="148"/>
      <c r="GFC10" s="148"/>
      <c r="GFD10" s="148"/>
      <c r="GFE10" s="148"/>
      <c r="GFF10" s="148"/>
      <c r="GFG10" s="148"/>
      <c r="GFH10" s="148"/>
      <c r="GFI10" s="148"/>
      <c r="GFJ10" s="148"/>
      <c r="GFK10" s="148"/>
      <c r="GFL10" s="148"/>
      <c r="GFM10" s="148"/>
      <c r="GFN10" s="148"/>
      <c r="GFO10" s="148"/>
      <c r="GFP10" s="148"/>
      <c r="GFQ10" s="148"/>
      <c r="GFR10" s="148"/>
      <c r="GFS10" s="148"/>
      <c r="GFT10" s="148"/>
      <c r="GFU10" s="148"/>
      <c r="GFV10" s="148"/>
      <c r="GFW10" s="148"/>
      <c r="GFX10" s="148"/>
      <c r="GFY10" s="148"/>
      <c r="GFZ10" s="148"/>
      <c r="GGA10" s="148"/>
      <c r="GGB10" s="148"/>
      <c r="GGC10" s="148"/>
      <c r="GGD10" s="148"/>
      <c r="GGE10" s="148"/>
      <c r="GGF10" s="148"/>
      <c r="GGG10" s="148"/>
      <c r="GGH10" s="148"/>
      <c r="GGI10" s="148"/>
      <c r="GGJ10" s="148"/>
      <c r="GGK10" s="148"/>
      <c r="GGL10" s="148"/>
      <c r="GGM10" s="148"/>
      <c r="GGN10" s="148"/>
      <c r="GGO10" s="148"/>
      <c r="GGP10" s="148"/>
      <c r="GGQ10" s="148"/>
      <c r="GGR10" s="148"/>
      <c r="GGS10" s="148"/>
      <c r="GGT10" s="148"/>
      <c r="GGU10" s="148"/>
      <c r="GGV10" s="148"/>
      <c r="GGW10" s="148"/>
      <c r="GGX10" s="148"/>
      <c r="GGY10" s="148"/>
      <c r="GGZ10" s="148"/>
      <c r="GHA10" s="148"/>
      <c r="GHB10" s="148"/>
      <c r="GHC10" s="148"/>
      <c r="GHD10" s="148"/>
      <c r="GHE10" s="148"/>
      <c r="GHF10" s="148"/>
      <c r="GHG10" s="148"/>
      <c r="GHH10" s="148"/>
      <c r="GHI10" s="148"/>
      <c r="GHJ10" s="148"/>
      <c r="GHK10" s="148"/>
      <c r="GHL10" s="148"/>
      <c r="GHM10" s="148"/>
      <c r="GHN10" s="148"/>
      <c r="GHO10" s="148"/>
      <c r="GHP10" s="148"/>
      <c r="GHQ10" s="148"/>
      <c r="GHR10" s="148"/>
      <c r="GHS10" s="148"/>
      <c r="GHT10" s="148"/>
      <c r="GHU10" s="148"/>
      <c r="GHV10" s="148"/>
      <c r="GHW10" s="148"/>
      <c r="GHX10" s="148"/>
      <c r="GHY10" s="148"/>
      <c r="GHZ10" s="148"/>
      <c r="GIA10" s="148"/>
      <c r="GIB10" s="148"/>
      <c r="GIC10" s="148"/>
      <c r="GID10" s="148"/>
      <c r="GIE10" s="148"/>
      <c r="GIF10" s="148"/>
      <c r="GIG10" s="148"/>
      <c r="GIH10" s="148"/>
      <c r="GII10" s="148"/>
      <c r="GIJ10" s="148"/>
      <c r="GIK10" s="148"/>
      <c r="GIL10" s="148"/>
      <c r="GIM10" s="148"/>
      <c r="GIN10" s="148"/>
      <c r="GIO10" s="148"/>
      <c r="GIP10" s="148"/>
      <c r="GIQ10" s="148"/>
      <c r="GIR10" s="148"/>
      <c r="GIS10" s="148"/>
      <c r="GIT10" s="148"/>
      <c r="GIU10" s="148"/>
      <c r="GIV10" s="148"/>
      <c r="GIW10" s="148"/>
      <c r="GIX10" s="148"/>
      <c r="GIY10" s="148"/>
      <c r="GIZ10" s="148"/>
      <c r="GJA10" s="148"/>
      <c r="GJB10" s="148"/>
      <c r="GJC10" s="148"/>
      <c r="GJD10" s="148"/>
      <c r="GJE10" s="148"/>
      <c r="GJF10" s="148"/>
      <c r="GJG10" s="148"/>
      <c r="GJH10" s="148"/>
      <c r="GJI10" s="148"/>
      <c r="GJJ10" s="148"/>
      <c r="GJK10" s="148"/>
      <c r="GJL10" s="148"/>
      <c r="GJM10" s="148"/>
      <c r="GJN10" s="148"/>
      <c r="GJO10" s="148"/>
      <c r="GJP10" s="148"/>
      <c r="GJQ10" s="148"/>
      <c r="GJR10" s="148"/>
      <c r="GJS10" s="148"/>
      <c r="GJT10" s="148"/>
      <c r="GJU10" s="148"/>
      <c r="GJV10" s="148"/>
      <c r="GJW10" s="148"/>
      <c r="GJX10" s="148"/>
      <c r="GJY10" s="148"/>
      <c r="GJZ10" s="148"/>
      <c r="GKA10" s="148"/>
      <c r="GKB10" s="148"/>
      <c r="GKC10" s="148"/>
      <c r="GKD10" s="148"/>
      <c r="GKE10" s="148"/>
      <c r="GKF10" s="148"/>
      <c r="GKG10" s="148"/>
      <c r="GKH10" s="148"/>
      <c r="GKI10" s="148"/>
      <c r="GKJ10" s="148"/>
      <c r="GKK10" s="148"/>
      <c r="GKL10" s="148"/>
      <c r="GKM10" s="148"/>
      <c r="GKN10" s="148"/>
      <c r="GKO10" s="148"/>
      <c r="GKP10" s="148"/>
      <c r="GKQ10" s="148"/>
      <c r="GKR10" s="148"/>
      <c r="GKS10" s="148"/>
      <c r="GKT10" s="148"/>
      <c r="GKU10" s="148"/>
      <c r="GKV10" s="148"/>
      <c r="GKW10" s="148"/>
      <c r="GKX10" s="148"/>
      <c r="GKY10" s="148"/>
      <c r="GKZ10" s="148"/>
      <c r="GLA10" s="148"/>
      <c r="GLB10" s="148"/>
      <c r="GLC10" s="148"/>
      <c r="GLD10" s="148"/>
      <c r="GLE10" s="148"/>
      <c r="GLF10" s="148"/>
      <c r="GLG10" s="148"/>
      <c r="GLH10" s="148"/>
      <c r="GLI10" s="148"/>
      <c r="GLJ10" s="148"/>
      <c r="GLK10" s="148"/>
      <c r="GLL10" s="148"/>
      <c r="GLM10" s="148"/>
      <c r="GLN10" s="148"/>
      <c r="GLO10" s="148"/>
      <c r="GLP10" s="148"/>
      <c r="GLQ10" s="148"/>
      <c r="GLR10" s="148"/>
      <c r="GLS10" s="148"/>
      <c r="GLT10" s="148"/>
      <c r="GLU10" s="148"/>
      <c r="GLV10" s="148"/>
      <c r="GLW10" s="148"/>
      <c r="GLX10" s="148"/>
      <c r="GLY10" s="148"/>
      <c r="GLZ10" s="148"/>
      <c r="GMA10" s="148"/>
      <c r="GMB10" s="148"/>
      <c r="GMC10" s="148"/>
      <c r="GMD10" s="148"/>
      <c r="GME10" s="148"/>
      <c r="GMF10" s="148"/>
      <c r="GMG10" s="148"/>
      <c r="GMH10" s="148"/>
      <c r="GMI10" s="148"/>
      <c r="GMJ10" s="148"/>
      <c r="GMK10" s="148"/>
      <c r="GML10" s="148"/>
      <c r="GMM10" s="148"/>
      <c r="GMN10" s="148"/>
      <c r="GMO10" s="148"/>
      <c r="GMP10" s="148"/>
      <c r="GMQ10" s="148"/>
      <c r="GMR10" s="148"/>
      <c r="GMS10" s="148"/>
      <c r="GMT10" s="148"/>
      <c r="GMU10" s="148"/>
      <c r="GMV10" s="148"/>
      <c r="GMW10" s="148"/>
      <c r="GMX10" s="148"/>
      <c r="GMY10" s="148"/>
      <c r="GMZ10" s="148"/>
      <c r="GNA10" s="148"/>
      <c r="GNB10" s="148"/>
      <c r="GNC10" s="148"/>
      <c r="GND10" s="148"/>
      <c r="GNE10" s="148"/>
      <c r="GNF10" s="148"/>
      <c r="GNG10" s="148"/>
      <c r="GNH10" s="148"/>
      <c r="GNI10" s="148"/>
      <c r="GNJ10" s="148"/>
      <c r="GNK10" s="148"/>
      <c r="GNL10" s="148"/>
      <c r="GNM10" s="148"/>
      <c r="GNN10" s="148"/>
      <c r="GNO10" s="148"/>
      <c r="GNP10" s="148"/>
      <c r="GNQ10" s="148"/>
      <c r="GNR10" s="148"/>
      <c r="GNS10" s="148"/>
      <c r="GNT10" s="148"/>
      <c r="GNU10" s="148"/>
      <c r="GNV10" s="148"/>
      <c r="GNW10" s="148"/>
      <c r="GNX10" s="148"/>
      <c r="GNY10" s="148"/>
      <c r="GNZ10" s="148"/>
      <c r="GOA10" s="148"/>
      <c r="GOB10" s="148"/>
      <c r="GOC10" s="148"/>
      <c r="GOD10" s="148"/>
      <c r="GOE10" s="148"/>
      <c r="GOF10" s="148"/>
      <c r="GOG10" s="148"/>
      <c r="GOH10" s="148"/>
      <c r="GOI10" s="148"/>
      <c r="GOJ10" s="148"/>
      <c r="GOK10" s="148"/>
      <c r="GOL10" s="148"/>
      <c r="GOM10" s="148"/>
      <c r="GON10" s="148"/>
      <c r="GOO10" s="148"/>
      <c r="GOP10" s="148"/>
      <c r="GOQ10" s="148"/>
      <c r="GOR10" s="148"/>
      <c r="GOS10" s="148"/>
      <c r="GOT10" s="148"/>
      <c r="GOU10" s="148"/>
      <c r="GOV10" s="148"/>
      <c r="GOW10" s="148"/>
      <c r="GOX10" s="148"/>
      <c r="GOY10" s="148"/>
      <c r="GOZ10" s="148"/>
      <c r="GPA10" s="148"/>
      <c r="GPB10" s="148"/>
      <c r="GPC10" s="148"/>
      <c r="GPD10" s="148"/>
      <c r="GPE10" s="148"/>
      <c r="GPF10" s="148"/>
      <c r="GPG10" s="148"/>
      <c r="GPH10" s="148"/>
      <c r="GPI10" s="148"/>
      <c r="GPJ10" s="148"/>
      <c r="GPK10" s="148"/>
      <c r="GPL10" s="148"/>
      <c r="GPM10" s="148"/>
      <c r="GPN10" s="148"/>
      <c r="GPO10" s="148"/>
      <c r="GPP10" s="148"/>
      <c r="GPQ10" s="148"/>
      <c r="GPR10" s="148"/>
      <c r="GPS10" s="148"/>
      <c r="GPT10" s="148"/>
      <c r="GPU10" s="148"/>
      <c r="GPV10" s="148"/>
      <c r="GPW10" s="148"/>
      <c r="GPX10" s="148"/>
      <c r="GPY10" s="148"/>
      <c r="GPZ10" s="148"/>
      <c r="GQA10" s="148"/>
      <c r="GQB10" s="148"/>
      <c r="GQC10" s="148"/>
      <c r="GQD10" s="148"/>
      <c r="GQE10" s="148"/>
      <c r="GQF10" s="148"/>
      <c r="GQG10" s="148"/>
      <c r="GQH10" s="148"/>
      <c r="GQI10" s="148"/>
      <c r="GQJ10" s="148"/>
      <c r="GQK10" s="148"/>
      <c r="GQL10" s="148"/>
      <c r="GQM10" s="148"/>
      <c r="GQN10" s="148"/>
      <c r="GQO10" s="148"/>
      <c r="GQP10" s="148"/>
      <c r="GQQ10" s="148"/>
      <c r="GQR10" s="148"/>
      <c r="GQS10" s="148"/>
      <c r="GQT10" s="148"/>
      <c r="GQU10" s="148"/>
      <c r="GQV10" s="148"/>
      <c r="GQW10" s="148"/>
      <c r="GQX10" s="148"/>
      <c r="GQY10" s="148"/>
      <c r="GQZ10" s="148"/>
      <c r="GRA10" s="148"/>
      <c r="GRB10" s="148"/>
      <c r="GRC10" s="148"/>
      <c r="GRD10" s="148"/>
      <c r="GRE10" s="148"/>
      <c r="GRF10" s="148"/>
      <c r="GRG10" s="148"/>
      <c r="GRH10" s="148"/>
      <c r="GRI10" s="148"/>
      <c r="GRJ10" s="148"/>
      <c r="GRK10" s="148"/>
      <c r="GRL10" s="148"/>
      <c r="GRM10" s="148"/>
      <c r="GRN10" s="148"/>
      <c r="GRO10" s="148"/>
      <c r="GRP10" s="148"/>
      <c r="GRQ10" s="148"/>
      <c r="GRR10" s="148"/>
      <c r="GRS10" s="148"/>
      <c r="GRT10" s="148"/>
      <c r="GRU10" s="148"/>
      <c r="GRV10" s="148"/>
      <c r="GRW10" s="148"/>
      <c r="GRX10" s="148"/>
      <c r="GRY10" s="148"/>
      <c r="GRZ10" s="148"/>
      <c r="GSA10" s="148"/>
      <c r="GSB10" s="148"/>
      <c r="GSC10" s="148"/>
      <c r="GSD10" s="148"/>
      <c r="GSE10" s="148"/>
      <c r="GSF10" s="148"/>
      <c r="GSG10" s="148"/>
      <c r="GSH10" s="148"/>
      <c r="GSI10" s="148"/>
      <c r="GSJ10" s="148"/>
      <c r="GSK10" s="148"/>
      <c r="GSL10" s="148"/>
      <c r="GSM10" s="148"/>
      <c r="GSN10" s="148"/>
      <c r="GSO10" s="148"/>
      <c r="GSP10" s="148"/>
      <c r="GSQ10" s="148"/>
      <c r="GSR10" s="148"/>
      <c r="GSS10" s="148"/>
      <c r="GST10" s="148"/>
      <c r="GSU10" s="148"/>
      <c r="GSV10" s="148"/>
      <c r="GSW10" s="148"/>
      <c r="GSX10" s="148"/>
      <c r="GSY10" s="148"/>
      <c r="GSZ10" s="148"/>
      <c r="GTA10" s="148"/>
      <c r="GTB10" s="148"/>
      <c r="GTC10" s="148"/>
      <c r="GTD10" s="148"/>
      <c r="GTE10" s="148"/>
      <c r="GTF10" s="148"/>
      <c r="GTG10" s="148"/>
      <c r="GTH10" s="148"/>
      <c r="GTI10" s="148"/>
      <c r="GTJ10" s="148"/>
      <c r="GTK10" s="148"/>
      <c r="GTL10" s="148"/>
      <c r="GTM10" s="148"/>
      <c r="GTN10" s="148"/>
      <c r="GTO10" s="148"/>
      <c r="GTP10" s="148"/>
      <c r="GTQ10" s="148"/>
      <c r="GTR10" s="148"/>
      <c r="GTS10" s="148"/>
      <c r="GTT10" s="148"/>
      <c r="GTU10" s="148"/>
      <c r="GTV10" s="148"/>
      <c r="GTW10" s="148"/>
      <c r="GTX10" s="148"/>
      <c r="GTY10" s="148"/>
      <c r="GTZ10" s="148"/>
      <c r="GUA10" s="148"/>
      <c r="GUB10" s="148"/>
      <c r="GUC10" s="148"/>
      <c r="GUD10" s="148"/>
      <c r="GUE10" s="148"/>
      <c r="GUF10" s="148"/>
      <c r="GUG10" s="148"/>
      <c r="GUH10" s="148"/>
      <c r="GUI10" s="148"/>
      <c r="GUJ10" s="148"/>
      <c r="GUK10" s="148"/>
      <c r="GUL10" s="148"/>
      <c r="GUM10" s="148"/>
      <c r="GUN10" s="148"/>
      <c r="GUO10" s="148"/>
      <c r="GUP10" s="148"/>
      <c r="GUQ10" s="148"/>
      <c r="GUR10" s="148"/>
      <c r="GUS10" s="148"/>
      <c r="GUT10" s="148"/>
      <c r="GUU10" s="148"/>
      <c r="GUV10" s="148"/>
      <c r="GUW10" s="148"/>
      <c r="GUX10" s="148"/>
      <c r="GUY10" s="148"/>
      <c r="GUZ10" s="148"/>
      <c r="GVA10" s="148"/>
      <c r="GVB10" s="148"/>
      <c r="GVC10" s="148"/>
      <c r="GVD10" s="148"/>
      <c r="GVE10" s="148"/>
      <c r="GVF10" s="148"/>
      <c r="GVG10" s="148"/>
      <c r="GVH10" s="148"/>
      <c r="GVI10" s="148"/>
      <c r="GVJ10" s="148"/>
      <c r="GVK10" s="148"/>
      <c r="GVL10" s="148"/>
      <c r="GVM10" s="148"/>
      <c r="GVN10" s="148"/>
      <c r="GVO10" s="148"/>
      <c r="GVP10" s="148"/>
      <c r="GVQ10" s="148"/>
      <c r="GVR10" s="148"/>
      <c r="GVS10" s="148"/>
      <c r="GVT10" s="148"/>
      <c r="GVU10" s="148"/>
      <c r="GVV10" s="148"/>
      <c r="GVW10" s="148"/>
      <c r="GVX10" s="148"/>
      <c r="GVY10" s="148"/>
      <c r="GVZ10" s="148"/>
      <c r="GWA10" s="148"/>
      <c r="GWB10" s="148"/>
      <c r="GWC10" s="148"/>
      <c r="GWD10" s="148"/>
      <c r="GWE10" s="148"/>
      <c r="GWF10" s="148"/>
      <c r="GWG10" s="148"/>
      <c r="GWH10" s="148"/>
      <c r="GWI10" s="148"/>
      <c r="GWJ10" s="148"/>
      <c r="GWK10" s="148"/>
      <c r="GWL10" s="148"/>
      <c r="GWM10" s="148"/>
      <c r="GWN10" s="148"/>
      <c r="GWO10" s="148"/>
      <c r="GWP10" s="148"/>
      <c r="GWQ10" s="148"/>
      <c r="GWR10" s="148"/>
      <c r="GWS10" s="148"/>
      <c r="GWT10" s="148"/>
      <c r="GWU10" s="148"/>
      <c r="GWV10" s="148"/>
      <c r="GWW10" s="148"/>
      <c r="GWX10" s="148"/>
      <c r="GWY10" s="148"/>
      <c r="GWZ10" s="148"/>
      <c r="GXA10" s="148"/>
      <c r="GXB10" s="148"/>
      <c r="GXC10" s="148"/>
      <c r="GXD10" s="148"/>
      <c r="GXE10" s="148"/>
      <c r="GXF10" s="148"/>
      <c r="GXG10" s="148"/>
      <c r="GXH10" s="148"/>
      <c r="GXI10" s="148"/>
      <c r="GXJ10" s="148"/>
      <c r="GXK10" s="148"/>
      <c r="GXL10" s="148"/>
      <c r="GXM10" s="148"/>
      <c r="GXN10" s="148"/>
      <c r="GXO10" s="148"/>
      <c r="GXP10" s="148"/>
      <c r="GXQ10" s="148"/>
      <c r="GXR10" s="148"/>
      <c r="GXS10" s="148"/>
      <c r="GXT10" s="148"/>
      <c r="GXU10" s="148"/>
      <c r="GXV10" s="148"/>
      <c r="GXW10" s="148"/>
      <c r="GXX10" s="148"/>
      <c r="GXY10" s="148"/>
      <c r="GXZ10" s="148"/>
      <c r="GYA10" s="148"/>
      <c r="GYB10" s="148"/>
      <c r="GYC10" s="148"/>
      <c r="GYD10" s="148"/>
      <c r="GYE10" s="148"/>
      <c r="GYF10" s="148"/>
      <c r="GYG10" s="148"/>
      <c r="GYH10" s="148"/>
      <c r="GYI10" s="148"/>
      <c r="GYJ10" s="148"/>
      <c r="GYK10" s="148"/>
      <c r="GYL10" s="148"/>
      <c r="GYM10" s="148"/>
      <c r="GYN10" s="148"/>
      <c r="GYO10" s="148"/>
      <c r="GYP10" s="148"/>
      <c r="GYQ10" s="148"/>
      <c r="GYR10" s="148"/>
      <c r="GYS10" s="148"/>
      <c r="GYT10" s="148"/>
      <c r="GYU10" s="148"/>
      <c r="GYV10" s="148"/>
      <c r="GYW10" s="148"/>
      <c r="GYX10" s="148"/>
      <c r="GYY10" s="148"/>
      <c r="GYZ10" s="148"/>
      <c r="GZA10" s="148"/>
      <c r="GZB10" s="148"/>
      <c r="GZC10" s="148"/>
      <c r="GZD10" s="148"/>
      <c r="GZE10" s="148"/>
      <c r="GZF10" s="148"/>
      <c r="GZG10" s="148"/>
      <c r="GZH10" s="148"/>
      <c r="GZI10" s="148"/>
      <c r="GZJ10" s="148"/>
      <c r="GZK10" s="148"/>
      <c r="GZL10" s="148"/>
      <c r="GZM10" s="148"/>
      <c r="GZN10" s="148"/>
      <c r="GZO10" s="148"/>
      <c r="GZP10" s="148"/>
      <c r="GZQ10" s="148"/>
      <c r="GZR10" s="148"/>
      <c r="GZS10" s="148"/>
      <c r="GZT10" s="148"/>
      <c r="GZU10" s="148"/>
      <c r="GZV10" s="148"/>
      <c r="GZW10" s="148"/>
      <c r="GZX10" s="148"/>
      <c r="GZY10" s="148"/>
      <c r="GZZ10" s="148"/>
      <c r="HAA10" s="148"/>
      <c r="HAB10" s="148"/>
      <c r="HAC10" s="148"/>
      <c r="HAD10" s="148"/>
      <c r="HAE10" s="148"/>
      <c r="HAF10" s="148"/>
      <c r="HAG10" s="148"/>
      <c r="HAH10" s="148"/>
      <c r="HAI10" s="148"/>
      <c r="HAJ10" s="148"/>
      <c r="HAK10" s="148"/>
      <c r="HAL10" s="148"/>
      <c r="HAM10" s="148"/>
      <c r="HAN10" s="148"/>
      <c r="HAO10" s="148"/>
      <c r="HAP10" s="148"/>
      <c r="HAQ10" s="148"/>
      <c r="HAR10" s="148"/>
      <c r="HAS10" s="148"/>
      <c r="HAT10" s="148"/>
      <c r="HAU10" s="148"/>
      <c r="HAV10" s="148"/>
      <c r="HAW10" s="148"/>
      <c r="HAX10" s="148"/>
      <c r="HAY10" s="148"/>
      <c r="HAZ10" s="148"/>
      <c r="HBA10" s="148"/>
      <c r="HBB10" s="148"/>
      <c r="HBC10" s="148"/>
      <c r="HBD10" s="148"/>
      <c r="HBE10" s="148"/>
      <c r="HBF10" s="148"/>
      <c r="HBG10" s="148"/>
      <c r="HBH10" s="148"/>
      <c r="HBI10" s="148"/>
      <c r="HBJ10" s="148"/>
      <c r="HBK10" s="148"/>
      <c r="HBL10" s="148"/>
      <c r="HBM10" s="148"/>
      <c r="HBN10" s="148"/>
      <c r="HBO10" s="148"/>
      <c r="HBP10" s="148"/>
      <c r="HBQ10" s="148"/>
      <c r="HBR10" s="148"/>
      <c r="HBS10" s="148"/>
      <c r="HBT10" s="148"/>
      <c r="HBU10" s="148"/>
      <c r="HBV10" s="148"/>
      <c r="HBW10" s="148"/>
      <c r="HBX10" s="148"/>
      <c r="HBY10" s="148"/>
      <c r="HBZ10" s="148"/>
      <c r="HCA10" s="148"/>
      <c r="HCB10" s="148"/>
      <c r="HCC10" s="148"/>
      <c r="HCD10" s="148"/>
      <c r="HCE10" s="148"/>
      <c r="HCF10" s="148"/>
      <c r="HCG10" s="148"/>
      <c r="HCH10" s="148"/>
      <c r="HCI10" s="148"/>
      <c r="HCJ10" s="148"/>
      <c r="HCK10" s="148"/>
      <c r="HCL10" s="148"/>
      <c r="HCM10" s="148"/>
      <c r="HCN10" s="148"/>
      <c r="HCO10" s="148"/>
      <c r="HCP10" s="148"/>
      <c r="HCQ10" s="148"/>
      <c r="HCR10" s="148"/>
      <c r="HCS10" s="148"/>
      <c r="HCT10" s="148"/>
      <c r="HCU10" s="148"/>
      <c r="HCV10" s="148"/>
      <c r="HCW10" s="148"/>
      <c r="HCX10" s="148"/>
      <c r="HCY10" s="148"/>
      <c r="HCZ10" s="148"/>
      <c r="HDA10" s="148"/>
      <c r="HDB10" s="148"/>
      <c r="HDC10" s="148"/>
      <c r="HDD10" s="148"/>
      <c r="HDE10" s="148"/>
      <c r="HDF10" s="148"/>
      <c r="HDG10" s="148"/>
      <c r="HDH10" s="148"/>
      <c r="HDI10" s="148"/>
      <c r="HDJ10" s="148"/>
      <c r="HDK10" s="148"/>
      <c r="HDL10" s="148"/>
      <c r="HDM10" s="148"/>
      <c r="HDN10" s="148"/>
      <c r="HDO10" s="148"/>
      <c r="HDP10" s="148"/>
      <c r="HDQ10" s="148"/>
      <c r="HDR10" s="148"/>
      <c r="HDS10" s="148"/>
      <c r="HDT10" s="148"/>
      <c r="HDU10" s="148"/>
      <c r="HDV10" s="148"/>
      <c r="HDW10" s="148"/>
      <c r="HDX10" s="148"/>
      <c r="HDY10" s="148"/>
      <c r="HDZ10" s="148"/>
      <c r="HEA10" s="148"/>
      <c r="HEB10" s="148"/>
      <c r="HEC10" s="148"/>
      <c r="HED10" s="148"/>
      <c r="HEE10" s="148"/>
      <c r="HEF10" s="148"/>
      <c r="HEG10" s="148"/>
      <c r="HEH10" s="148"/>
      <c r="HEI10" s="148"/>
      <c r="HEJ10" s="148"/>
      <c r="HEK10" s="148"/>
      <c r="HEL10" s="148"/>
      <c r="HEM10" s="148"/>
      <c r="HEN10" s="148"/>
      <c r="HEO10" s="148"/>
      <c r="HEP10" s="148"/>
      <c r="HEQ10" s="148"/>
      <c r="HER10" s="148"/>
      <c r="HES10" s="148"/>
      <c r="HET10" s="148"/>
      <c r="HEU10" s="148"/>
      <c r="HEV10" s="148"/>
      <c r="HEW10" s="148"/>
      <c r="HEX10" s="148"/>
      <c r="HEY10" s="148"/>
      <c r="HEZ10" s="148"/>
      <c r="HFA10" s="148"/>
      <c r="HFB10" s="148"/>
      <c r="HFC10" s="148"/>
      <c r="HFD10" s="148"/>
      <c r="HFE10" s="148"/>
      <c r="HFF10" s="148"/>
      <c r="HFG10" s="148"/>
      <c r="HFH10" s="148"/>
      <c r="HFI10" s="148"/>
      <c r="HFJ10" s="148"/>
      <c r="HFK10" s="148"/>
      <c r="HFL10" s="148"/>
      <c r="HFM10" s="148"/>
      <c r="HFN10" s="148"/>
      <c r="HFO10" s="148"/>
      <c r="HFP10" s="148"/>
      <c r="HFQ10" s="148"/>
      <c r="HFR10" s="148"/>
      <c r="HFS10" s="148"/>
      <c r="HFT10" s="148"/>
      <c r="HFU10" s="148"/>
      <c r="HFV10" s="148"/>
      <c r="HFW10" s="148"/>
      <c r="HFX10" s="148"/>
      <c r="HFY10" s="148"/>
      <c r="HFZ10" s="148"/>
      <c r="HGA10" s="148"/>
      <c r="HGB10" s="148"/>
      <c r="HGC10" s="148"/>
      <c r="HGD10" s="148"/>
      <c r="HGE10" s="148"/>
      <c r="HGF10" s="148"/>
      <c r="HGG10" s="148"/>
      <c r="HGH10" s="148"/>
      <c r="HGI10" s="148"/>
      <c r="HGJ10" s="148"/>
      <c r="HGK10" s="148"/>
      <c r="HGL10" s="148"/>
      <c r="HGM10" s="148"/>
      <c r="HGN10" s="148"/>
      <c r="HGO10" s="148"/>
      <c r="HGP10" s="148"/>
      <c r="HGQ10" s="148"/>
      <c r="HGR10" s="148"/>
      <c r="HGS10" s="148"/>
      <c r="HGT10" s="148"/>
      <c r="HGU10" s="148"/>
      <c r="HGV10" s="148"/>
      <c r="HGW10" s="148"/>
      <c r="HGX10" s="148"/>
      <c r="HGY10" s="148"/>
      <c r="HGZ10" s="148"/>
      <c r="HHA10" s="148"/>
      <c r="HHB10" s="148"/>
      <c r="HHC10" s="148"/>
      <c r="HHD10" s="148"/>
      <c r="HHE10" s="148"/>
      <c r="HHF10" s="148"/>
      <c r="HHG10" s="148"/>
      <c r="HHH10" s="148"/>
      <c r="HHI10" s="148"/>
      <c r="HHJ10" s="148"/>
      <c r="HHK10" s="148"/>
      <c r="HHL10" s="148"/>
      <c r="HHM10" s="148"/>
      <c r="HHN10" s="148"/>
      <c r="HHO10" s="148"/>
      <c r="HHP10" s="148"/>
      <c r="HHQ10" s="148"/>
      <c r="HHR10" s="148"/>
      <c r="HHS10" s="148"/>
      <c r="HHT10" s="148"/>
      <c r="HHU10" s="148"/>
      <c r="HHV10" s="148"/>
      <c r="HHW10" s="148"/>
      <c r="HHX10" s="148"/>
      <c r="HHY10" s="148"/>
      <c r="HHZ10" s="148"/>
      <c r="HIA10" s="148"/>
      <c r="HIB10" s="148"/>
      <c r="HIC10" s="148"/>
      <c r="HID10" s="148"/>
      <c r="HIE10" s="148"/>
      <c r="HIF10" s="148"/>
      <c r="HIG10" s="148"/>
      <c r="HIH10" s="148"/>
      <c r="HII10" s="148"/>
      <c r="HIJ10" s="148"/>
      <c r="HIK10" s="148"/>
      <c r="HIL10" s="148"/>
      <c r="HIM10" s="148"/>
      <c r="HIN10" s="148"/>
      <c r="HIO10" s="148"/>
      <c r="HIP10" s="148"/>
      <c r="HIQ10" s="148"/>
      <c r="HIR10" s="148"/>
      <c r="HIS10" s="148"/>
      <c r="HIT10" s="148"/>
      <c r="HIU10" s="148"/>
      <c r="HIV10" s="148"/>
      <c r="HIW10" s="148"/>
      <c r="HIX10" s="148"/>
      <c r="HIY10" s="148"/>
      <c r="HIZ10" s="148"/>
      <c r="HJA10" s="148"/>
      <c r="HJB10" s="148"/>
      <c r="HJC10" s="148"/>
      <c r="HJD10" s="148"/>
      <c r="HJE10" s="148"/>
      <c r="HJF10" s="148"/>
      <c r="HJG10" s="148"/>
      <c r="HJH10" s="148"/>
      <c r="HJI10" s="148"/>
      <c r="HJJ10" s="148"/>
      <c r="HJK10" s="148"/>
      <c r="HJL10" s="148"/>
      <c r="HJM10" s="148"/>
      <c r="HJN10" s="148"/>
      <c r="HJO10" s="148"/>
      <c r="HJP10" s="148"/>
      <c r="HJQ10" s="148"/>
      <c r="HJR10" s="148"/>
      <c r="HJS10" s="148"/>
      <c r="HJT10" s="148"/>
      <c r="HJU10" s="148"/>
      <c r="HJV10" s="148"/>
      <c r="HJW10" s="148"/>
      <c r="HJX10" s="148"/>
      <c r="HJY10" s="148"/>
      <c r="HJZ10" s="148"/>
      <c r="HKA10" s="148"/>
      <c r="HKB10" s="148"/>
      <c r="HKC10" s="148"/>
      <c r="HKD10" s="148"/>
      <c r="HKE10" s="148"/>
      <c r="HKF10" s="148"/>
      <c r="HKG10" s="148"/>
      <c r="HKH10" s="148"/>
      <c r="HKI10" s="148"/>
      <c r="HKJ10" s="148"/>
      <c r="HKK10" s="148"/>
      <c r="HKL10" s="148"/>
      <c r="HKM10" s="148"/>
      <c r="HKN10" s="148"/>
      <c r="HKO10" s="148"/>
      <c r="HKP10" s="148"/>
      <c r="HKQ10" s="148"/>
      <c r="HKR10" s="148"/>
      <c r="HKS10" s="148"/>
      <c r="HKT10" s="148"/>
      <c r="HKU10" s="148"/>
      <c r="HKV10" s="148"/>
      <c r="HKW10" s="148"/>
      <c r="HKX10" s="148"/>
      <c r="HKY10" s="148"/>
      <c r="HKZ10" s="148"/>
      <c r="HLA10" s="148"/>
      <c r="HLB10" s="148"/>
      <c r="HLC10" s="148"/>
      <c r="HLD10" s="148"/>
      <c r="HLE10" s="148"/>
      <c r="HLF10" s="148"/>
      <c r="HLG10" s="148"/>
      <c r="HLH10" s="148"/>
      <c r="HLI10" s="148"/>
      <c r="HLJ10" s="148"/>
      <c r="HLK10" s="148"/>
      <c r="HLL10" s="148"/>
      <c r="HLM10" s="148"/>
      <c r="HLN10" s="148"/>
      <c r="HLO10" s="148"/>
      <c r="HLP10" s="148"/>
      <c r="HLQ10" s="148"/>
      <c r="HLR10" s="148"/>
      <c r="HLS10" s="148"/>
      <c r="HLT10" s="148"/>
      <c r="HLU10" s="148"/>
      <c r="HLV10" s="148"/>
      <c r="HLW10" s="148"/>
      <c r="HLX10" s="148"/>
      <c r="HLY10" s="148"/>
      <c r="HLZ10" s="148"/>
      <c r="HMA10" s="148"/>
      <c r="HMB10" s="148"/>
      <c r="HMC10" s="148"/>
      <c r="HMD10" s="148"/>
      <c r="HME10" s="148"/>
      <c r="HMF10" s="148"/>
      <c r="HMG10" s="148"/>
      <c r="HMH10" s="148"/>
      <c r="HMI10" s="148"/>
      <c r="HMJ10" s="148"/>
      <c r="HMK10" s="148"/>
      <c r="HML10" s="148"/>
      <c r="HMM10" s="148"/>
      <c r="HMN10" s="148"/>
      <c r="HMO10" s="148"/>
      <c r="HMP10" s="148"/>
      <c r="HMQ10" s="148"/>
      <c r="HMR10" s="148"/>
      <c r="HMS10" s="148"/>
      <c r="HMT10" s="148"/>
      <c r="HMU10" s="148"/>
      <c r="HMV10" s="148"/>
      <c r="HMW10" s="148"/>
      <c r="HMX10" s="148"/>
      <c r="HMY10" s="148"/>
      <c r="HMZ10" s="148"/>
      <c r="HNA10" s="148"/>
      <c r="HNB10" s="148"/>
      <c r="HNC10" s="148"/>
      <c r="HND10" s="148"/>
      <c r="HNE10" s="148"/>
      <c r="HNF10" s="148"/>
      <c r="HNG10" s="148"/>
      <c r="HNH10" s="148"/>
      <c r="HNI10" s="148"/>
      <c r="HNJ10" s="148"/>
      <c r="HNK10" s="148"/>
      <c r="HNL10" s="148"/>
      <c r="HNM10" s="148"/>
      <c r="HNN10" s="148"/>
      <c r="HNO10" s="148"/>
      <c r="HNP10" s="148"/>
      <c r="HNQ10" s="148"/>
      <c r="HNR10" s="148"/>
      <c r="HNS10" s="148"/>
      <c r="HNT10" s="148"/>
      <c r="HNU10" s="148"/>
      <c r="HNV10" s="148"/>
      <c r="HNW10" s="148"/>
      <c r="HNX10" s="148"/>
      <c r="HNY10" s="148"/>
      <c r="HNZ10" s="148"/>
      <c r="HOA10" s="148"/>
      <c r="HOB10" s="148"/>
      <c r="HOC10" s="148"/>
      <c r="HOD10" s="148"/>
      <c r="HOE10" s="148"/>
      <c r="HOF10" s="148"/>
      <c r="HOG10" s="148"/>
      <c r="HOH10" s="148"/>
      <c r="HOI10" s="148"/>
      <c r="HOJ10" s="148"/>
      <c r="HOK10" s="148"/>
      <c r="HOL10" s="148"/>
      <c r="HOM10" s="148"/>
      <c r="HON10" s="148"/>
      <c r="HOO10" s="148"/>
      <c r="HOP10" s="148"/>
      <c r="HOQ10" s="148"/>
      <c r="HOR10" s="148"/>
      <c r="HOS10" s="148"/>
      <c r="HOT10" s="148"/>
      <c r="HOU10" s="148"/>
      <c r="HOV10" s="148"/>
      <c r="HOW10" s="148"/>
      <c r="HOX10" s="148"/>
      <c r="HOY10" s="148"/>
      <c r="HOZ10" s="148"/>
      <c r="HPA10" s="148"/>
      <c r="HPB10" s="148"/>
      <c r="HPC10" s="148"/>
      <c r="HPD10" s="148"/>
      <c r="HPE10" s="148"/>
      <c r="HPF10" s="148"/>
      <c r="HPG10" s="148"/>
      <c r="HPH10" s="148"/>
      <c r="HPI10" s="148"/>
      <c r="HPJ10" s="148"/>
      <c r="HPK10" s="148"/>
      <c r="HPL10" s="148"/>
      <c r="HPM10" s="148"/>
      <c r="HPN10" s="148"/>
      <c r="HPO10" s="148"/>
      <c r="HPP10" s="148"/>
      <c r="HPQ10" s="148"/>
      <c r="HPR10" s="148"/>
      <c r="HPS10" s="148"/>
      <c r="HPT10" s="148"/>
      <c r="HPU10" s="148"/>
      <c r="HPV10" s="148"/>
      <c r="HPW10" s="148"/>
      <c r="HPX10" s="148"/>
      <c r="HPY10" s="148"/>
      <c r="HPZ10" s="148"/>
      <c r="HQA10" s="148"/>
      <c r="HQB10" s="148"/>
      <c r="HQC10" s="148"/>
      <c r="HQD10" s="148"/>
      <c r="HQE10" s="148"/>
      <c r="HQF10" s="148"/>
      <c r="HQG10" s="148"/>
      <c r="HQH10" s="148"/>
      <c r="HQI10" s="148"/>
      <c r="HQJ10" s="148"/>
      <c r="HQK10" s="148"/>
      <c r="HQL10" s="148"/>
      <c r="HQM10" s="148"/>
      <c r="HQN10" s="148"/>
      <c r="HQO10" s="148"/>
      <c r="HQP10" s="148"/>
      <c r="HQQ10" s="148"/>
      <c r="HQR10" s="148"/>
      <c r="HQS10" s="148"/>
      <c r="HQT10" s="148"/>
      <c r="HQU10" s="148"/>
      <c r="HQV10" s="148"/>
      <c r="HQW10" s="148"/>
      <c r="HQX10" s="148"/>
      <c r="HQY10" s="148"/>
      <c r="HQZ10" s="148"/>
      <c r="HRA10" s="148"/>
      <c r="HRB10" s="148"/>
      <c r="HRC10" s="148"/>
      <c r="HRD10" s="148"/>
      <c r="HRE10" s="148"/>
      <c r="HRF10" s="148"/>
      <c r="HRG10" s="148"/>
      <c r="HRH10" s="148"/>
      <c r="HRI10" s="148"/>
      <c r="HRJ10" s="148"/>
      <c r="HRK10" s="148"/>
      <c r="HRL10" s="148"/>
      <c r="HRM10" s="148"/>
      <c r="HRN10" s="148"/>
      <c r="HRO10" s="148"/>
      <c r="HRP10" s="148"/>
      <c r="HRQ10" s="148"/>
      <c r="HRR10" s="148"/>
      <c r="HRS10" s="148"/>
      <c r="HRT10" s="148"/>
      <c r="HRU10" s="148"/>
      <c r="HRV10" s="148"/>
      <c r="HRW10" s="148"/>
      <c r="HRX10" s="148"/>
      <c r="HRY10" s="148"/>
      <c r="HRZ10" s="148"/>
      <c r="HSA10" s="148"/>
      <c r="HSB10" s="148"/>
      <c r="HSC10" s="148"/>
      <c r="HSD10" s="148"/>
      <c r="HSE10" s="148"/>
      <c r="HSF10" s="148"/>
      <c r="HSG10" s="148"/>
      <c r="HSH10" s="148"/>
      <c r="HSI10" s="148"/>
      <c r="HSJ10" s="148"/>
      <c r="HSK10" s="148"/>
      <c r="HSL10" s="148"/>
      <c r="HSM10" s="148"/>
      <c r="HSN10" s="148"/>
      <c r="HSO10" s="148"/>
      <c r="HSP10" s="148"/>
      <c r="HSQ10" s="148"/>
      <c r="HSR10" s="148"/>
      <c r="HSS10" s="148"/>
      <c r="HST10" s="148"/>
      <c r="HSU10" s="148"/>
      <c r="HSV10" s="148"/>
      <c r="HSW10" s="148"/>
      <c r="HSX10" s="148"/>
      <c r="HSY10" s="148"/>
      <c r="HSZ10" s="148"/>
      <c r="HTA10" s="148"/>
      <c r="HTB10" s="148"/>
      <c r="HTC10" s="148"/>
      <c r="HTD10" s="148"/>
      <c r="HTE10" s="148"/>
      <c r="HTF10" s="148"/>
      <c r="HTG10" s="148"/>
      <c r="HTH10" s="148"/>
      <c r="HTI10" s="148"/>
      <c r="HTJ10" s="148"/>
      <c r="HTK10" s="148"/>
      <c r="HTL10" s="148"/>
      <c r="HTM10" s="148"/>
      <c r="HTN10" s="148"/>
      <c r="HTO10" s="148"/>
      <c r="HTP10" s="148"/>
      <c r="HTQ10" s="148"/>
      <c r="HTR10" s="148"/>
      <c r="HTS10" s="148"/>
      <c r="HTT10" s="148"/>
      <c r="HTU10" s="148"/>
      <c r="HTV10" s="148"/>
      <c r="HTW10" s="148"/>
      <c r="HTX10" s="148"/>
      <c r="HTY10" s="148"/>
      <c r="HTZ10" s="148"/>
      <c r="HUA10" s="148"/>
      <c r="HUB10" s="148"/>
      <c r="HUC10" s="148"/>
      <c r="HUD10" s="148"/>
      <c r="HUE10" s="148"/>
      <c r="HUF10" s="148"/>
      <c r="HUG10" s="148"/>
      <c r="HUH10" s="148"/>
      <c r="HUI10" s="148"/>
      <c r="HUJ10" s="148"/>
      <c r="HUK10" s="148"/>
      <c r="HUL10" s="148"/>
      <c r="HUM10" s="148"/>
      <c r="HUN10" s="148"/>
      <c r="HUO10" s="148"/>
      <c r="HUP10" s="148"/>
      <c r="HUQ10" s="148"/>
      <c r="HUR10" s="148"/>
      <c r="HUS10" s="148"/>
      <c r="HUT10" s="148"/>
      <c r="HUU10" s="148"/>
      <c r="HUV10" s="148"/>
      <c r="HUW10" s="148"/>
      <c r="HUX10" s="148"/>
      <c r="HUY10" s="148"/>
      <c r="HUZ10" s="148"/>
      <c r="HVA10" s="148"/>
      <c r="HVB10" s="148"/>
      <c r="HVC10" s="148"/>
      <c r="HVD10" s="148"/>
      <c r="HVE10" s="148"/>
      <c r="HVF10" s="148"/>
      <c r="HVG10" s="148"/>
      <c r="HVH10" s="148"/>
      <c r="HVI10" s="148"/>
      <c r="HVJ10" s="148"/>
      <c r="HVK10" s="148"/>
      <c r="HVL10" s="148"/>
      <c r="HVM10" s="148"/>
      <c r="HVN10" s="148"/>
      <c r="HVO10" s="148"/>
      <c r="HVP10" s="148"/>
      <c r="HVQ10" s="148"/>
      <c r="HVR10" s="148"/>
      <c r="HVS10" s="148"/>
      <c r="HVT10" s="148"/>
      <c r="HVU10" s="148"/>
      <c r="HVV10" s="148"/>
      <c r="HVW10" s="148"/>
      <c r="HVX10" s="148"/>
      <c r="HVY10" s="148"/>
      <c r="HVZ10" s="148"/>
      <c r="HWA10" s="148"/>
      <c r="HWB10" s="148"/>
      <c r="HWC10" s="148"/>
      <c r="HWD10" s="148"/>
      <c r="HWE10" s="148"/>
      <c r="HWF10" s="148"/>
      <c r="HWG10" s="148"/>
      <c r="HWH10" s="148"/>
      <c r="HWI10" s="148"/>
      <c r="HWJ10" s="148"/>
      <c r="HWK10" s="148"/>
      <c r="HWL10" s="148"/>
      <c r="HWM10" s="148"/>
      <c r="HWN10" s="148"/>
      <c r="HWO10" s="148"/>
      <c r="HWP10" s="148"/>
      <c r="HWQ10" s="148"/>
      <c r="HWR10" s="148"/>
      <c r="HWS10" s="148"/>
      <c r="HWT10" s="148"/>
      <c r="HWU10" s="148"/>
      <c r="HWV10" s="148"/>
      <c r="HWW10" s="148"/>
      <c r="HWX10" s="148"/>
      <c r="HWY10" s="148"/>
      <c r="HWZ10" s="148"/>
      <c r="HXA10" s="148"/>
      <c r="HXB10" s="148"/>
      <c r="HXC10" s="148"/>
      <c r="HXD10" s="148"/>
      <c r="HXE10" s="148"/>
      <c r="HXF10" s="148"/>
      <c r="HXG10" s="148"/>
      <c r="HXH10" s="148"/>
      <c r="HXI10" s="148"/>
      <c r="HXJ10" s="148"/>
      <c r="HXK10" s="148"/>
      <c r="HXL10" s="148"/>
      <c r="HXM10" s="148"/>
      <c r="HXN10" s="148"/>
      <c r="HXO10" s="148"/>
      <c r="HXP10" s="148"/>
      <c r="HXQ10" s="148"/>
      <c r="HXR10" s="148"/>
      <c r="HXS10" s="148"/>
      <c r="HXT10" s="148"/>
      <c r="HXU10" s="148"/>
      <c r="HXV10" s="148"/>
      <c r="HXW10" s="148"/>
      <c r="HXX10" s="148"/>
      <c r="HXY10" s="148"/>
      <c r="HXZ10" s="148"/>
      <c r="HYA10" s="148"/>
      <c r="HYB10" s="148"/>
      <c r="HYC10" s="148"/>
      <c r="HYD10" s="148"/>
      <c r="HYE10" s="148"/>
      <c r="HYF10" s="148"/>
      <c r="HYG10" s="148"/>
      <c r="HYH10" s="148"/>
      <c r="HYI10" s="148"/>
      <c r="HYJ10" s="148"/>
      <c r="HYK10" s="148"/>
      <c r="HYL10" s="148"/>
      <c r="HYM10" s="148"/>
      <c r="HYN10" s="148"/>
      <c r="HYO10" s="148"/>
      <c r="HYP10" s="148"/>
      <c r="HYQ10" s="148"/>
      <c r="HYR10" s="148"/>
      <c r="HYS10" s="148"/>
      <c r="HYT10" s="148"/>
      <c r="HYU10" s="148"/>
      <c r="HYV10" s="148"/>
      <c r="HYW10" s="148"/>
      <c r="HYX10" s="148"/>
      <c r="HYY10" s="148"/>
      <c r="HYZ10" s="148"/>
      <c r="HZA10" s="148"/>
      <c r="HZB10" s="148"/>
      <c r="HZC10" s="148"/>
      <c r="HZD10" s="148"/>
      <c r="HZE10" s="148"/>
      <c r="HZF10" s="148"/>
      <c r="HZG10" s="148"/>
      <c r="HZH10" s="148"/>
      <c r="HZI10" s="148"/>
      <c r="HZJ10" s="148"/>
      <c r="HZK10" s="148"/>
      <c r="HZL10" s="148"/>
      <c r="HZM10" s="148"/>
      <c r="HZN10" s="148"/>
      <c r="HZO10" s="148"/>
      <c r="HZP10" s="148"/>
      <c r="HZQ10" s="148"/>
      <c r="HZR10" s="148"/>
      <c r="HZS10" s="148"/>
      <c r="HZT10" s="148"/>
      <c r="HZU10" s="148"/>
      <c r="HZV10" s="148"/>
      <c r="HZW10" s="148"/>
      <c r="HZX10" s="148"/>
      <c r="HZY10" s="148"/>
      <c r="HZZ10" s="148"/>
      <c r="IAA10" s="148"/>
      <c r="IAB10" s="148"/>
      <c r="IAC10" s="148"/>
      <c r="IAD10" s="148"/>
      <c r="IAE10" s="148"/>
      <c r="IAF10" s="148"/>
      <c r="IAG10" s="148"/>
      <c r="IAH10" s="148"/>
      <c r="IAI10" s="148"/>
      <c r="IAJ10" s="148"/>
      <c r="IAK10" s="148"/>
      <c r="IAL10" s="148"/>
      <c r="IAM10" s="148"/>
      <c r="IAN10" s="148"/>
      <c r="IAO10" s="148"/>
      <c r="IAP10" s="148"/>
      <c r="IAQ10" s="148"/>
      <c r="IAR10" s="148"/>
      <c r="IAS10" s="148"/>
      <c r="IAT10" s="148"/>
      <c r="IAU10" s="148"/>
      <c r="IAV10" s="148"/>
      <c r="IAW10" s="148"/>
      <c r="IAX10" s="148"/>
      <c r="IAY10" s="148"/>
      <c r="IAZ10" s="148"/>
      <c r="IBA10" s="148"/>
      <c r="IBB10" s="148"/>
      <c r="IBC10" s="148"/>
      <c r="IBD10" s="148"/>
      <c r="IBE10" s="148"/>
      <c r="IBF10" s="148"/>
      <c r="IBG10" s="148"/>
      <c r="IBH10" s="148"/>
      <c r="IBI10" s="148"/>
      <c r="IBJ10" s="148"/>
      <c r="IBK10" s="148"/>
      <c r="IBL10" s="148"/>
      <c r="IBM10" s="148"/>
      <c r="IBN10" s="148"/>
      <c r="IBO10" s="148"/>
      <c r="IBP10" s="148"/>
      <c r="IBQ10" s="148"/>
      <c r="IBR10" s="148"/>
      <c r="IBS10" s="148"/>
      <c r="IBT10" s="148"/>
      <c r="IBU10" s="148"/>
      <c r="IBV10" s="148"/>
      <c r="IBW10" s="148"/>
      <c r="IBX10" s="148"/>
      <c r="IBY10" s="148"/>
      <c r="IBZ10" s="148"/>
      <c r="ICA10" s="148"/>
      <c r="ICB10" s="148"/>
      <c r="ICC10" s="148"/>
      <c r="ICD10" s="148"/>
      <c r="ICE10" s="148"/>
      <c r="ICF10" s="148"/>
      <c r="ICG10" s="148"/>
      <c r="ICH10" s="148"/>
      <c r="ICI10" s="148"/>
      <c r="ICJ10" s="148"/>
      <c r="ICK10" s="148"/>
      <c r="ICL10" s="148"/>
      <c r="ICM10" s="148"/>
      <c r="ICN10" s="148"/>
      <c r="ICO10" s="148"/>
      <c r="ICP10" s="148"/>
      <c r="ICQ10" s="148"/>
      <c r="ICR10" s="148"/>
      <c r="ICS10" s="148"/>
      <c r="ICT10" s="148"/>
      <c r="ICU10" s="148"/>
      <c r="ICV10" s="148"/>
      <c r="ICW10" s="148"/>
      <c r="ICX10" s="148"/>
      <c r="ICY10" s="148"/>
      <c r="ICZ10" s="148"/>
      <c r="IDA10" s="148"/>
      <c r="IDB10" s="148"/>
      <c r="IDC10" s="148"/>
      <c r="IDD10" s="148"/>
      <c r="IDE10" s="148"/>
      <c r="IDF10" s="148"/>
      <c r="IDG10" s="148"/>
      <c r="IDH10" s="148"/>
      <c r="IDI10" s="148"/>
      <c r="IDJ10" s="148"/>
      <c r="IDK10" s="148"/>
      <c r="IDL10" s="148"/>
      <c r="IDM10" s="148"/>
      <c r="IDN10" s="148"/>
      <c r="IDO10" s="148"/>
      <c r="IDP10" s="148"/>
      <c r="IDQ10" s="148"/>
      <c r="IDR10" s="148"/>
      <c r="IDS10" s="148"/>
      <c r="IDT10" s="148"/>
      <c r="IDU10" s="148"/>
      <c r="IDV10" s="148"/>
      <c r="IDW10" s="148"/>
      <c r="IDX10" s="148"/>
      <c r="IDY10" s="148"/>
      <c r="IDZ10" s="148"/>
      <c r="IEA10" s="148"/>
      <c r="IEB10" s="148"/>
      <c r="IEC10" s="148"/>
      <c r="IED10" s="148"/>
      <c r="IEE10" s="148"/>
      <c r="IEF10" s="148"/>
      <c r="IEG10" s="148"/>
      <c r="IEH10" s="148"/>
      <c r="IEI10" s="148"/>
      <c r="IEJ10" s="148"/>
      <c r="IEK10" s="148"/>
      <c r="IEL10" s="148"/>
      <c r="IEM10" s="148"/>
      <c r="IEN10" s="148"/>
      <c r="IEO10" s="148"/>
      <c r="IEP10" s="148"/>
      <c r="IEQ10" s="148"/>
      <c r="IER10" s="148"/>
      <c r="IES10" s="148"/>
      <c r="IET10" s="148"/>
      <c r="IEU10" s="148"/>
      <c r="IEV10" s="148"/>
      <c r="IEW10" s="148"/>
      <c r="IEX10" s="148"/>
      <c r="IEY10" s="148"/>
      <c r="IEZ10" s="148"/>
      <c r="IFA10" s="148"/>
      <c r="IFB10" s="148"/>
      <c r="IFC10" s="148"/>
      <c r="IFD10" s="148"/>
      <c r="IFE10" s="148"/>
      <c r="IFF10" s="148"/>
      <c r="IFG10" s="148"/>
      <c r="IFH10" s="148"/>
      <c r="IFI10" s="148"/>
      <c r="IFJ10" s="148"/>
      <c r="IFK10" s="148"/>
      <c r="IFL10" s="148"/>
      <c r="IFM10" s="148"/>
      <c r="IFN10" s="148"/>
      <c r="IFO10" s="148"/>
      <c r="IFP10" s="148"/>
      <c r="IFQ10" s="148"/>
      <c r="IFR10" s="148"/>
      <c r="IFS10" s="148"/>
      <c r="IFT10" s="148"/>
      <c r="IFU10" s="148"/>
      <c r="IFV10" s="148"/>
      <c r="IFW10" s="148"/>
      <c r="IFX10" s="148"/>
      <c r="IFY10" s="148"/>
      <c r="IFZ10" s="148"/>
      <c r="IGA10" s="148"/>
      <c r="IGB10" s="148"/>
      <c r="IGC10" s="148"/>
      <c r="IGD10" s="148"/>
      <c r="IGE10" s="148"/>
      <c r="IGF10" s="148"/>
      <c r="IGG10" s="148"/>
      <c r="IGH10" s="148"/>
      <c r="IGI10" s="148"/>
      <c r="IGJ10" s="148"/>
      <c r="IGK10" s="148"/>
      <c r="IGL10" s="148"/>
      <c r="IGM10" s="148"/>
      <c r="IGN10" s="148"/>
      <c r="IGO10" s="148"/>
      <c r="IGP10" s="148"/>
      <c r="IGQ10" s="148"/>
      <c r="IGR10" s="148"/>
      <c r="IGS10" s="148"/>
      <c r="IGT10" s="148"/>
      <c r="IGU10" s="148"/>
      <c r="IGV10" s="148"/>
      <c r="IGW10" s="148"/>
      <c r="IGX10" s="148"/>
      <c r="IGY10" s="148"/>
      <c r="IGZ10" s="148"/>
      <c r="IHA10" s="148"/>
      <c r="IHB10" s="148"/>
      <c r="IHC10" s="148"/>
      <c r="IHD10" s="148"/>
      <c r="IHE10" s="148"/>
      <c r="IHF10" s="148"/>
      <c r="IHG10" s="148"/>
      <c r="IHH10" s="148"/>
      <c r="IHI10" s="148"/>
      <c r="IHJ10" s="148"/>
      <c r="IHK10" s="148"/>
      <c r="IHL10" s="148"/>
      <c r="IHM10" s="148"/>
      <c r="IHN10" s="148"/>
      <c r="IHO10" s="148"/>
      <c r="IHP10" s="148"/>
      <c r="IHQ10" s="148"/>
      <c r="IHR10" s="148"/>
      <c r="IHS10" s="148"/>
      <c r="IHT10" s="148"/>
      <c r="IHU10" s="148"/>
      <c r="IHV10" s="148"/>
      <c r="IHW10" s="148"/>
      <c r="IHX10" s="148"/>
      <c r="IHY10" s="148"/>
      <c r="IHZ10" s="148"/>
      <c r="IIA10" s="148"/>
      <c r="IIB10" s="148"/>
      <c r="IIC10" s="148"/>
      <c r="IID10" s="148"/>
      <c r="IIE10" s="148"/>
      <c r="IIF10" s="148"/>
      <c r="IIG10" s="148"/>
      <c r="IIH10" s="148"/>
      <c r="III10" s="148"/>
      <c r="IIJ10" s="148"/>
      <c r="IIK10" s="148"/>
      <c r="IIL10" s="148"/>
      <c r="IIM10" s="148"/>
      <c r="IIN10" s="148"/>
      <c r="IIO10" s="148"/>
      <c r="IIP10" s="148"/>
      <c r="IIQ10" s="148"/>
      <c r="IIR10" s="148"/>
      <c r="IIS10" s="148"/>
      <c r="IIT10" s="148"/>
      <c r="IIU10" s="148"/>
      <c r="IIV10" s="148"/>
      <c r="IIW10" s="148"/>
      <c r="IIX10" s="148"/>
      <c r="IIY10" s="148"/>
      <c r="IIZ10" s="148"/>
      <c r="IJA10" s="148"/>
      <c r="IJB10" s="148"/>
      <c r="IJC10" s="148"/>
      <c r="IJD10" s="148"/>
      <c r="IJE10" s="148"/>
      <c r="IJF10" s="148"/>
      <c r="IJG10" s="148"/>
      <c r="IJH10" s="148"/>
      <c r="IJI10" s="148"/>
      <c r="IJJ10" s="148"/>
      <c r="IJK10" s="148"/>
      <c r="IJL10" s="148"/>
      <c r="IJM10" s="148"/>
      <c r="IJN10" s="148"/>
      <c r="IJO10" s="148"/>
      <c r="IJP10" s="148"/>
      <c r="IJQ10" s="148"/>
      <c r="IJR10" s="148"/>
      <c r="IJS10" s="148"/>
      <c r="IJT10" s="148"/>
      <c r="IJU10" s="148"/>
      <c r="IJV10" s="148"/>
      <c r="IJW10" s="148"/>
      <c r="IJX10" s="148"/>
      <c r="IJY10" s="148"/>
      <c r="IJZ10" s="148"/>
      <c r="IKA10" s="148"/>
      <c r="IKB10" s="148"/>
      <c r="IKC10" s="148"/>
      <c r="IKD10" s="148"/>
      <c r="IKE10" s="148"/>
      <c r="IKF10" s="148"/>
      <c r="IKG10" s="148"/>
      <c r="IKH10" s="148"/>
      <c r="IKI10" s="148"/>
      <c r="IKJ10" s="148"/>
      <c r="IKK10" s="148"/>
      <c r="IKL10" s="148"/>
      <c r="IKM10" s="148"/>
      <c r="IKN10" s="148"/>
      <c r="IKO10" s="148"/>
      <c r="IKP10" s="148"/>
      <c r="IKQ10" s="148"/>
      <c r="IKR10" s="148"/>
      <c r="IKS10" s="148"/>
      <c r="IKT10" s="148"/>
      <c r="IKU10" s="148"/>
      <c r="IKV10" s="148"/>
      <c r="IKW10" s="148"/>
      <c r="IKX10" s="148"/>
      <c r="IKY10" s="148"/>
      <c r="IKZ10" s="148"/>
      <c r="ILA10" s="148"/>
      <c r="ILB10" s="148"/>
      <c r="ILC10" s="148"/>
      <c r="ILD10" s="148"/>
      <c r="ILE10" s="148"/>
      <c r="ILF10" s="148"/>
      <c r="ILG10" s="148"/>
      <c r="ILH10" s="148"/>
      <c r="ILI10" s="148"/>
      <c r="ILJ10" s="148"/>
      <c r="ILK10" s="148"/>
      <c r="ILL10" s="148"/>
      <c r="ILM10" s="148"/>
      <c r="ILN10" s="148"/>
      <c r="ILO10" s="148"/>
      <c r="ILP10" s="148"/>
      <c r="ILQ10" s="148"/>
      <c r="ILR10" s="148"/>
      <c r="ILS10" s="148"/>
      <c r="ILT10" s="148"/>
      <c r="ILU10" s="148"/>
      <c r="ILV10" s="148"/>
      <c r="ILW10" s="148"/>
      <c r="ILX10" s="148"/>
      <c r="ILY10" s="148"/>
      <c r="ILZ10" s="148"/>
      <c r="IMA10" s="148"/>
      <c r="IMB10" s="148"/>
      <c r="IMC10" s="148"/>
      <c r="IMD10" s="148"/>
      <c r="IME10" s="148"/>
      <c r="IMF10" s="148"/>
      <c r="IMG10" s="148"/>
      <c r="IMH10" s="148"/>
      <c r="IMI10" s="148"/>
      <c r="IMJ10" s="148"/>
      <c r="IMK10" s="148"/>
      <c r="IML10" s="148"/>
      <c r="IMM10" s="148"/>
      <c r="IMN10" s="148"/>
      <c r="IMO10" s="148"/>
      <c r="IMP10" s="148"/>
      <c r="IMQ10" s="148"/>
      <c r="IMR10" s="148"/>
      <c r="IMS10" s="148"/>
      <c r="IMT10" s="148"/>
      <c r="IMU10" s="148"/>
      <c r="IMV10" s="148"/>
      <c r="IMW10" s="148"/>
      <c r="IMX10" s="148"/>
      <c r="IMY10" s="148"/>
      <c r="IMZ10" s="148"/>
      <c r="INA10" s="148"/>
      <c r="INB10" s="148"/>
      <c r="INC10" s="148"/>
      <c r="IND10" s="148"/>
      <c r="INE10" s="148"/>
      <c r="INF10" s="148"/>
      <c r="ING10" s="148"/>
      <c r="INH10" s="148"/>
      <c r="INI10" s="148"/>
      <c r="INJ10" s="148"/>
      <c r="INK10" s="148"/>
      <c r="INL10" s="148"/>
      <c r="INM10" s="148"/>
      <c r="INN10" s="148"/>
      <c r="INO10" s="148"/>
      <c r="INP10" s="148"/>
      <c r="INQ10" s="148"/>
      <c r="INR10" s="148"/>
      <c r="INS10" s="148"/>
      <c r="INT10" s="148"/>
      <c r="INU10" s="148"/>
      <c r="INV10" s="148"/>
      <c r="INW10" s="148"/>
      <c r="INX10" s="148"/>
      <c r="INY10" s="148"/>
      <c r="INZ10" s="148"/>
      <c r="IOA10" s="148"/>
      <c r="IOB10" s="148"/>
      <c r="IOC10" s="148"/>
      <c r="IOD10" s="148"/>
      <c r="IOE10" s="148"/>
      <c r="IOF10" s="148"/>
      <c r="IOG10" s="148"/>
      <c r="IOH10" s="148"/>
      <c r="IOI10" s="148"/>
      <c r="IOJ10" s="148"/>
      <c r="IOK10" s="148"/>
      <c r="IOL10" s="148"/>
      <c r="IOM10" s="148"/>
      <c r="ION10" s="148"/>
      <c r="IOO10" s="148"/>
      <c r="IOP10" s="148"/>
      <c r="IOQ10" s="148"/>
      <c r="IOR10" s="148"/>
      <c r="IOS10" s="148"/>
      <c r="IOT10" s="148"/>
      <c r="IOU10" s="148"/>
      <c r="IOV10" s="148"/>
      <c r="IOW10" s="148"/>
      <c r="IOX10" s="148"/>
      <c r="IOY10" s="148"/>
      <c r="IOZ10" s="148"/>
      <c r="IPA10" s="148"/>
      <c r="IPB10" s="148"/>
      <c r="IPC10" s="148"/>
      <c r="IPD10" s="148"/>
      <c r="IPE10" s="148"/>
      <c r="IPF10" s="148"/>
      <c r="IPG10" s="148"/>
      <c r="IPH10" s="148"/>
      <c r="IPI10" s="148"/>
      <c r="IPJ10" s="148"/>
      <c r="IPK10" s="148"/>
      <c r="IPL10" s="148"/>
      <c r="IPM10" s="148"/>
      <c r="IPN10" s="148"/>
      <c r="IPO10" s="148"/>
      <c r="IPP10" s="148"/>
      <c r="IPQ10" s="148"/>
      <c r="IPR10" s="148"/>
      <c r="IPS10" s="148"/>
      <c r="IPT10" s="148"/>
      <c r="IPU10" s="148"/>
      <c r="IPV10" s="148"/>
      <c r="IPW10" s="148"/>
      <c r="IPX10" s="148"/>
      <c r="IPY10" s="148"/>
      <c r="IPZ10" s="148"/>
      <c r="IQA10" s="148"/>
      <c r="IQB10" s="148"/>
      <c r="IQC10" s="148"/>
      <c r="IQD10" s="148"/>
      <c r="IQE10" s="148"/>
      <c r="IQF10" s="148"/>
      <c r="IQG10" s="148"/>
      <c r="IQH10" s="148"/>
      <c r="IQI10" s="148"/>
      <c r="IQJ10" s="148"/>
      <c r="IQK10" s="148"/>
      <c r="IQL10" s="148"/>
      <c r="IQM10" s="148"/>
      <c r="IQN10" s="148"/>
      <c r="IQO10" s="148"/>
      <c r="IQP10" s="148"/>
      <c r="IQQ10" s="148"/>
      <c r="IQR10" s="148"/>
      <c r="IQS10" s="148"/>
      <c r="IQT10" s="148"/>
      <c r="IQU10" s="148"/>
      <c r="IQV10" s="148"/>
      <c r="IQW10" s="148"/>
      <c r="IQX10" s="148"/>
      <c r="IQY10" s="148"/>
      <c r="IQZ10" s="148"/>
      <c r="IRA10" s="148"/>
      <c r="IRB10" s="148"/>
      <c r="IRC10" s="148"/>
      <c r="IRD10" s="148"/>
      <c r="IRE10" s="148"/>
      <c r="IRF10" s="148"/>
      <c r="IRG10" s="148"/>
      <c r="IRH10" s="148"/>
      <c r="IRI10" s="148"/>
      <c r="IRJ10" s="148"/>
      <c r="IRK10" s="148"/>
      <c r="IRL10" s="148"/>
      <c r="IRM10" s="148"/>
      <c r="IRN10" s="148"/>
      <c r="IRO10" s="148"/>
      <c r="IRP10" s="148"/>
      <c r="IRQ10" s="148"/>
      <c r="IRR10" s="148"/>
      <c r="IRS10" s="148"/>
      <c r="IRT10" s="148"/>
      <c r="IRU10" s="148"/>
      <c r="IRV10" s="148"/>
      <c r="IRW10" s="148"/>
      <c r="IRX10" s="148"/>
      <c r="IRY10" s="148"/>
      <c r="IRZ10" s="148"/>
      <c r="ISA10" s="148"/>
      <c r="ISB10" s="148"/>
      <c r="ISC10" s="148"/>
      <c r="ISD10" s="148"/>
      <c r="ISE10" s="148"/>
      <c r="ISF10" s="148"/>
      <c r="ISG10" s="148"/>
      <c r="ISH10" s="148"/>
      <c r="ISI10" s="148"/>
      <c r="ISJ10" s="148"/>
      <c r="ISK10" s="148"/>
      <c r="ISL10" s="148"/>
      <c r="ISM10" s="148"/>
      <c r="ISN10" s="148"/>
      <c r="ISO10" s="148"/>
      <c r="ISP10" s="148"/>
      <c r="ISQ10" s="148"/>
      <c r="ISR10" s="148"/>
      <c r="ISS10" s="148"/>
      <c r="IST10" s="148"/>
      <c r="ISU10" s="148"/>
      <c r="ISV10" s="148"/>
      <c r="ISW10" s="148"/>
      <c r="ISX10" s="148"/>
      <c r="ISY10" s="148"/>
      <c r="ISZ10" s="148"/>
      <c r="ITA10" s="148"/>
      <c r="ITB10" s="148"/>
      <c r="ITC10" s="148"/>
      <c r="ITD10" s="148"/>
      <c r="ITE10" s="148"/>
      <c r="ITF10" s="148"/>
      <c r="ITG10" s="148"/>
      <c r="ITH10" s="148"/>
      <c r="ITI10" s="148"/>
      <c r="ITJ10" s="148"/>
      <c r="ITK10" s="148"/>
      <c r="ITL10" s="148"/>
      <c r="ITM10" s="148"/>
      <c r="ITN10" s="148"/>
      <c r="ITO10" s="148"/>
      <c r="ITP10" s="148"/>
      <c r="ITQ10" s="148"/>
      <c r="ITR10" s="148"/>
      <c r="ITS10" s="148"/>
      <c r="ITT10" s="148"/>
      <c r="ITU10" s="148"/>
      <c r="ITV10" s="148"/>
      <c r="ITW10" s="148"/>
      <c r="ITX10" s="148"/>
      <c r="ITY10" s="148"/>
      <c r="ITZ10" s="148"/>
      <c r="IUA10" s="148"/>
      <c r="IUB10" s="148"/>
      <c r="IUC10" s="148"/>
      <c r="IUD10" s="148"/>
      <c r="IUE10" s="148"/>
      <c r="IUF10" s="148"/>
      <c r="IUG10" s="148"/>
      <c r="IUH10" s="148"/>
      <c r="IUI10" s="148"/>
      <c r="IUJ10" s="148"/>
      <c r="IUK10" s="148"/>
      <c r="IUL10" s="148"/>
      <c r="IUM10" s="148"/>
      <c r="IUN10" s="148"/>
      <c r="IUO10" s="148"/>
      <c r="IUP10" s="148"/>
      <c r="IUQ10" s="148"/>
      <c r="IUR10" s="148"/>
      <c r="IUS10" s="148"/>
      <c r="IUT10" s="148"/>
      <c r="IUU10" s="148"/>
      <c r="IUV10" s="148"/>
      <c r="IUW10" s="148"/>
      <c r="IUX10" s="148"/>
      <c r="IUY10" s="148"/>
      <c r="IUZ10" s="148"/>
      <c r="IVA10" s="148"/>
      <c r="IVB10" s="148"/>
      <c r="IVC10" s="148"/>
      <c r="IVD10" s="148"/>
      <c r="IVE10" s="148"/>
      <c r="IVF10" s="148"/>
      <c r="IVG10" s="148"/>
      <c r="IVH10" s="148"/>
      <c r="IVI10" s="148"/>
      <c r="IVJ10" s="148"/>
      <c r="IVK10" s="148"/>
      <c r="IVL10" s="148"/>
      <c r="IVM10" s="148"/>
      <c r="IVN10" s="148"/>
      <c r="IVO10" s="148"/>
      <c r="IVP10" s="148"/>
      <c r="IVQ10" s="148"/>
      <c r="IVR10" s="148"/>
      <c r="IVS10" s="148"/>
      <c r="IVT10" s="148"/>
      <c r="IVU10" s="148"/>
      <c r="IVV10" s="148"/>
      <c r="IVW10" s="148"/>
      <c r="IVX10" s="148"/>
      <c r="IVY10" s="148"/>
      <c r="IVZ10" s="148"/>
      <c r="IWA10" s="148"/>
      <c r="IWB10" s="148"/>
      <c r="IWC10" s="148"/>
      <c r="IWD10" s="148"/>
      <c r="IWE10" s="148"/>
      <c r="IWF10" s="148"/>
      <c r="IWG10" s="148"/>
      <c r="IWH10" s="148"/>
      <c r="IWI10" s="148"/>
      <c r="IWJ10" s="148"/>
      <c r="IWK10" s="148"/>
      <c r="IWL10" s="148"/>
      <c r="IWM10" s="148"/>
      <c r="IWN10" s="148"/>
      <c r="IWO10" s="148"/>
      <c r="IWP10" s="148"/>
      <c r="IWQ10" s="148"/>
      <c r="IWR10" s="148"/>
      <c r="IWS10" s="148"/>
      <c r="IWT10" s="148"/>
      <c r="IWU10" s="148"/>
      <c r="IWV10" s="148"/>
      <c r="IWW10" s="148"/>
      <c r="IWX10" s="148"/>
      <c r="IWY10" s="148"/>
      <c r="IWZ10" s="148"/>
      <c r="IXA10" s="148"/>
      <c r="IXB10" s="148"/>
      <c r="IXC10" s="148"/>
      <c r="IXD10" s="148"/>
      <c r="IXE10" s="148"/>
      <c r="IXF10" s="148"/>
      <c r="IXG10" s="148"/>
      <c r="IXH10" s="148"/>
      <c r="IXI10" s="148"/>
      <c r="IXJ10" s="148"/>
      <c r="IXK10" s="148"/>
      <c r="IXL10" s="148"/>
      <c r="IXM10" s="148"/>
      <c r="IXN10" s="148"/>
      <c r="IXO10" s="148"/>
      <c r="IXP10" s="148"/>
      <c r="IXQ10" s="148"/>
      <c r="IXR10" s="148"/>
      <c r="IXS10" s="148"/>
      <c r="IXT10" s="148"/>
      <c r="IXU10" s="148"/>
      <c r="IXV10" s="148"/>
      <c r="IXW10" s="148"/>
      <c r="IXX10" s="148"/>
      <c r="IXY10" s="148"/>
      <c r="IXZ10" s="148"/>
      <c r="IYA10" s="148"/>
      <c r="IYB10" s="148"/>
      <c r="IYC10" s="148"/>
      <c r="IYD10" s="148"/>
      <c r="IYE10" s="148"/>
      <c r="IYF10" s="148"/>
      <c r="IYG10" s="148"/>
      <c r="IYH10" s="148"/>
      <c r="IYI10" s="148"/>
      <c r="IYJ10" s="148"/>
      <c r="IYK10" s="148"/>
      <c r="IYL10" s="148"/>
      <c r="IYM10" s="148"/>
      <c r="IYN10" s="148"/>
      <c r="IYO10" s="148"/>
      <c r="IYP10" s="148"/>
      <c r="IYQ10" s="148"/>
      <c r="IYR10" s="148"/>
      <c r="IYS10" s="148"/>
      <c r="IYT10" s="148"/>
      <c r="IYU10" s="148"/>
      <c r="IYV10" s="148"/>
      <c r="IYW10" s="148"/>
      <c r="IYX10" s="148"/>
      <c r="IYY10" s="148"/>
      <c r="IYZ10" s="148"/>
      <c r="IZA10" s="148"/>
      <c r="IZB10" s="148"/>
      <c r="IZC10" s="148"/>
      <c r="IZD10" s="148"/>
      <c r="IZE10" s="148"/>
      <c r="IZF10" s="148"/>
      <c r="IZG10" s="148"/>
      <c r="IZH10" s="148"/>
      <c r="IZI10" s="148"/>
      <c r="IZJ10" s="148"/>
      <c r="IZK10" s="148"/>
      <c r="IZL10" s="148"/>
      <c r="IZM10" s="148"/>
      <c r="IZN10" s="148"/>
      <c r="IZO10" s="148"/>
      <c r="IZP10" s="148"/>
      <c r="IZQ10" s="148"/>
      <c r="IZR10" s="148"/>
      <c r="IZS10" s="148"/>
      <c r="IZT10" s="148"/>
      <c r="IZU10" s="148"/>
      <c r="IZV10" s="148"/>
      <c r="IZW10" s="148"/>
      <c r="IZX10" s="148"/>
      <c r="IZY10" s="148"/>
      <c r="IZZ10" s="148"/>
      <c r="JAA10" s="148"/>
      <c r="JAB10" s="148"/>
      <c r="JAC10" s="148"/>
      <c r="JAD10" s="148"/>
      <c r="JAE10" s="148"/>
      <c r="JAF10" s="148"/>
      <c r="JAG10" s="148"/>
      <c r="JAH10" s="148"/>
      <c r="JAI10" s="148"/>
      <c r="JAJ10" s="148"/>
      <c r="JAK10" s="148"/>
      <c r="JAL10" s="148"/>
      <c r="JAM10" s="148"/>
      <c r="JAN10" s="148"/>
      <c r="JAO10" s="148"/>
      <c r="JAP10" s="148"/>
      <c r="JAQ10" s="148"/>
      <c r="JAR10" s="148"/>
      <c r="JAS10" s="148"/>
      <c r="JAT10" s="148"/>
      <c r="JAU10" s="148"/>
      <c r="JAV10" s="148"/>
      <c r="JAW10" s="148"/>
      <c r="JAX10" s="148"/>
      <c r="JAY10" s="148"/>
      <c r="JAZ10" s="148"/>
      <c r="JBA10" s="148"/>
      <c r="JBB10" s="148"/>
      <c r="JBC10" s="148"/>
      <c r="JBD10" s="148"/>
      <c r="JBE10" s="148"/>
      <c r="JBF10" s="148"/>
      <c r="JBG10" s="148"/>
      <c r="JBH10" s="148"/>
      <c r="JBI10" s="148"/>
      <c r="JBJ10" s="148"/>
      <c r="JBK10" s="148"/>
      <c r="JBL10" s="148"/>
      <c r="JBM10" s="148"/>
      <c r="JBN10" s="148"/>
      <c r="JBO10" s="148"/>
      <c r="JBP10" s="148"/>
      <c r="JBQ10" s="148"/>
      <c r="JBR10" s="148"/>
      <c r="JBS10" s="148"/>
      <c r="JBT10" s="148"/>
      <c r="JBU10" s="148"/>
      <c r="JBV10" s="148"/>
      <c r="JBW10" s="148"/>
      <c r="JBX10" s="148"/>
      <c r="JBY10" s="148"/>
      <c r="JBZ10" s="148"/>
      <c r="JCA10" s="148"/>
      <c r="JCB10" s="148"/>
      <c r="JCC10" s="148"/>
      <c r="JCD10" s="148"/>
      <c r="JCE10" s="148"/>
      <c r="JCF10" s="148"/>
      <c r="JCG10" s="148"/>
      <c r="JCH10" s="148"/>
      <c r="JCI10" s="148"/>
      <c r="JCJ10" s="148"/>
      <c r="JCK10" s="148"/>
      <c r="JCL10" s="148"/>
      <c r="JCM10" s="148"/>
      <c r="JCN10" s="148"/>
      <c r="JCO10" s="148"/>
      <c r="JCP10" s="148"/>
      <c r="JCQ10" s="148"/>
      <c r="JCR10" s="148"/>
      <c r="JCS10" s="148"/>
      <c r="JCT10" s="148"/>
      <c r="JCU10" s="148"/>
      <c r="JCV10" s="148"/>
      <c r="JCW10" s="148"/>
      <c r="JCX10" s="148"/>
      <c r="JCY10" s="148"/>
      <c r="JCZ10" s="148"/>
      <c r="JDA10" s="148"/>
      <c r="JDB10" s="148"/>
      <c r="JDC10" s="148"/>
      <c r="JDD10" s="148"/>
      <c r="JDE10" s="148"/>
      <c r="JDF10" s="148"/>
      <c r="JDG10" s="148"/>
      <c r="JDH10" s="148"/>
      <c r="JDI10" s="148"/>
      <c r="JDJ10" s="148"/>
      <c r="JDK10" s="148"/>
      <c r="JDL10" s="148"/>
      <c r="JDM10" s="148"/>
      <c r="JDN10" s="148"/>
      <c r="JDO10" s="148"/>
      <c r="JDP10" s="148"/>
      <c r="JDQ10" s="148"/>
      <c r="JDR10" s="148"/>
      <c r="JDS10" s="148"/>
      <c r="JDT10" s="148"/>
      <c r="JDU10" s="148"/>
      <c r="JDV10" s="148"/>
      <c r="JDW10" s="148"/>
      <c r="JDX10" s="148"/>
      <c r="JDY10" s="148"/>
      <c r="JDZ10" s="148"/>
      <c r="JEA10" s="148"/>
      <c r="JEB10" s="148"/>
      <c r="JEC10" s="148"/>
      <c r="JED10" s="148"/>
      <c r="JEE10" s="148"/>
      <c r="JEF10" s="148"/>
      <c r="JEG10" s="148"/>
      <c r="JEH10" s="148"/>
      <c r="JEI10" s="148"/>
      <c r="JEJ10" s="148"/>
      <c r="JEK10" s="148"/>
      <c r="JEL10" s="148"/>
      <c r="JEM10" s="148"/>
      <c r="JEN10" s="148"/>
      <c r="JEO10" s="148"/>
      <c r="JEP10" s="148"/>
      <c r="JEQ10" s="148"/>
      <c r="JER10" s="148"/>
      <c r="JES10" s="148"/>
      <c r="JET10" s="148"/>
      <c r="JEU10" s="148"/>
      <c r="JEV10" s="148"/>
      <c r="JEW10" s="148"/>
      <c r="JEX10" s="148"/>
      <c r="JEY10" s="148"/>
      <c r="JEZ10" s="148"/>
      <c r="JFA10" s="148"/>
      <c r="JFB10" s="148"/>
      <c r="JFC10" s="148"/>
      <c r="JFD10" s="148"/>
      <c r="JFE10" s="148"/>
      <c r="JFF10" s="148"/>
      <c r="JFG10" s="148"/>
      <c r="JFH10" s="148"/>
      <c r="JFI10" s="148"/>
      <c r="JFJ10" s="148"/>
      <c r="JFK10" s="148"/>
      <c r="JFL10" s="148"/>
      <c r="JFM10" s="148"/>
      <c r="JFN10" s="148"/>
      <c r="JFO10" s="148"/>
      <c r="JFP10" s="148"/>
      <c r="JFQ10" s="148"/>
      <c r="JFR10" s="148"/>
      <c r="JFS10" s="148"/>
      <c r="JFT10" s="148"/>
      <c r="JFU10" s="148"/>
      <c r="JFV10" s="148"/>
      <c r="JFW10" s="148"/>
      <c r="JFX10" s="148"/>
      <c r="JFY10" s="148"/>
      <c r="JFZ10" s="148"/>
      <c r="JGA10" s="148"/>
      <c r="JGB10" s="148"/>
      <c r="JGC10" s="148"/>
      <c r="JGD10" s="148"/>
      <c r="JGE10" s="148"/>
      <c r="JGF10" s="148"/>
      <c r="JGG10" s="148"/>
      <c r="JGH10" s="148"/>
      <c r="JGI10" s="148"/>
      <c r="JGJ10" s="148"/>
      <c r="JGK10" s="148"/>
      <c r="JGL10" s="148"/>
      <c r="JGM10" s="148"/>
      <c r="JGN10" s="148"/>
      <c r="JGO10" s="148"/>
      <c r="JGP10" s="148"/>
      <c r="JGQ10" s="148"/>
      <c r="JGR10" s="148"/>
      <c r="JGS10" s="148"/>
      <c r="JGT10" s="148"/>
      <c r="JGU10" s="148"/>
      <c r="JGV10" s="148"/>
      <c r="JGW10" s="148"/>
      <c r="JGX10" s="148"/>
      <c r="JGY10" s="148"/>
      <c r="JGZ10" s="148"/>
      <c r="JHA10" s="148"/>
      <c r="JHB10" s="148"/>
      <c r="JHC10" s="148"/>
      <c r="JHD10" s="148"/>
      <c r="JHE10" s="148"/>
      <c r="JHF10" s="148"/>
      <c r="JHG10" s="148"/>
      <c r="JHH10" s="148"/>
      <c r="JHI10" s="148"/>
      <c r="JHJ10" s="148"/>
      <c r="JHK10" s="148"/>
      <c r="JHL10" s="148"/>
      <c r="JHM10" s="148"/>
      <c r="JHN10" s="148"/>
      <c r="JHO10" s="148"/>
      <c r="JHP10" s="148"/>
      <c r="JHQ10" s="148"/>
      <c r="JHR10" s="148"/>
      <c r="JHS10" s="148"/>
      <c r="JHT10" s="148"/>
      <c r="JHU10" s="148"/>
      <c r="JHV10" s="148"/>
      <c r="JHW10" s="148"/>
      <c r="JHX10" s="148"/>
      <c r="JHY10" s="148"/>
      <c r="JHZ10" s="148"/>
      <c r="JIA10" s="148"/>
      <c r="JIB10" s="148"/>
      <c r="JIC10" s="148"/>
      <c r="JID10" s="148"/>
      <c r="JIE10" s="148"/>
      <c r="JIF10" s="148"/>
      <c r="JIG10" s="148"/>
      <c r="JIH10" s="148"/>
      <c r="JII10" s="148"/>
      <c r="JIJ10" s="148"/>
      <c r="JIK10" s="148"/>
      <c r="JIL10" s="148"/>
      <c r="JIM10" s="148"/>
      <c r="JIN10" s="148"/>
      <c r="JIO10" s="148"/>
      <c r="JIP10" s="148"/>
      <c r="JIQ10" s="148"/>
      <c r="JIR10" s="148"/>
      <c r="JIS10" s="148"/>
      <c r="JIT10" s="148"/>
      <c r="JIU10" s="148"/>
      <c r="JIV10" s="148"/>
      <c r="JIW10" s="148"/>
      <c r="JIX10" s="148"/>
      <c r="JIY10" s="148"/>
      <c r="JIZ10" s="148"/>
      <c r="JJA10" s="148"/>
      <c r="JJB10" s="148"/>
      <c r="JJC10" s="148"/>
      <c r="JJD10" s="148"/>
      <c r="JJE10" s="148"/>
      <c r="JJF10" s="148"/>
      <c r="JJG10" s="148"/>
      <c r="JJH10" s="148"/>
      <c r="JJI10" s="148"/>
      <c r="JJJ10" s="148"/>
      <c r="JJK10" s="148"/>
      <c r="JJL10" s="148"/>
      <c r="JJM10" s="148"/>
      <c r="JJN10" s="148"/>
      <c r="JJO10" s="148"/>
      <c r="JJP10" s="148"/>
      <c r="JJQ10" s="148"/>
      <c r="JJR10" s="148"/>
      <c r="JJS10" s="148"/>
      <c r="JJT10" s="148"/>
      <c r="JJU10" s="148"/>
      <c r="JJV10" s="148"/>
      <c r="JJW10" s="148"/>
      <c r="JJX10" s="148"/>
      <c r="JJY10" s="148"/>
      <c r="JJZ10" s="148"/>
      <c r="JKA10" s="148"/>
      <c r="JKB10" s="148"/>
      <c r="JKC10" s="148"/>
      <c r="JKD10" s="148"/>
      <c r="JKE10" s="148"/>
      <c r="JKF10" s="148"/>
      <c r="JKG10" s="148"/>
      <c r="JKH10" s="148"/>
      <c r="JKI10" s="148"/>
      <c r="JKJ10" s="148"/>
      <c r="JKK10" s="148"/>
      <c r="JKL10" s="148"/>
      <c r="JKM10" s="148"/>
      <c r="JKN10" s="148"/>
      <c r="JKO10" s="148"/>
      <c r="JKP10" s="148"/>
      <c r="JKQ10" s="148"/>
      <c r="JKR10" s="148"/>
      <c r="JKS10" s="148"/>
      <c r="JKT10" s="148"/>
      <c r="JKU10" s="148"/>
      <c r="JKV10" s="148"/>
      <c r="JKW10" s="148"/>
      <c r="JKX10" s="148"/>
      <c r="JKY10" s="148"/>
      <c r="JKZ10" s="148"/>
      <c r="JLA10" s="148"/>
      <c r="JLB10" s="148"/>
      <c r="JLC10" s="148"/>
      <c r="JLD10" s="148"/>
      <c r="JLE10" s="148"/>
      <c r="JLF10" s="148"/>
      <c r="JLG10" s="148"/>
      <c r="JLH10" s="148"/>
      <c r="JLI10" s="148"/>
      <c r="JLJ10" s="148"/>
      <c r="JLK10" s="148"/>
      <c r="JLL10" s="148"/>
      <c r="JLM10" s="148"/>
      <c r="JLN10" s="148"/>
      <c r="JLO10" s="148"/>
      <c r="JLP10" s="148"/>
      <c r="JLQ10" s="148"/>
      <c r="JLR10" s="148"/>
      <c r="JLS10" s="148"/>
      <c r="JLT10" s="148"/>
      <c r="JLU10" s="148"/>
      <c r="JLV10" s="148"/>
      <c r="JLW10" s="148"/>
      <c r="JLX10" s="148"/>
      <c r="JLY10" s="148"/>
      <c r="JLZ10" s="148"/>
      <c r="JMA10" s="148"/>
      <c r="JMB10" s="148"/>
      <c r="JMC10" s="148"/>
      <c r="JMD10" s="148"/>
      <c r="JME10" s="148"/>
      <c r="JMF10" s="148"/>
      <c r="JMG10" s="148"/>
      <c r="JMH10" s="148"/>
      <c r="JMI10" s="148"/>
      <c r="JMJ10" s="148"/>
      <c r="JMK10" s="148"/>
      <c r="JML10" s="148"/>
      <c r="JMM10" s="148"/>
      <c r="JMN10" s="148"/>
      <c r="JMO10" s="148"/>
      <c r="JMP10" s="148"/>
      <c r="JMQ10" s="148"/>
      <c r="JMR10" s="148"/>
      <c r="JMS10" s="148"/>
      <c r="JMT10" s="148"/>
      <c r="JMU10" s="148"/>
      <c r="JMV10" s="148"/>
      <c r="JMW10" s="148"/>
      <c r="JMX10" s="148"/>
      <c r="JMY10" s="148"/>
      <c r="JMZ10" s="148"/>
      <c r="JNA10" s="148"/>
      <c r="JNB10" s="148"/>
      <c r="JNC10" s="148"/>
      <c r="JND10" s="148"/>
      <c r="JNE10" s="148"/>
      <c r="JNF10" s="148"/>
      <c r="JNG10" s="148"/>
      <c r="JNH10" s="148"/>
      <c r="JNI10" s="148"/>
      <c r="JNJ10" s="148"/>
      <c r="JNK10" s="148"/>
      <c r="JNL10" s="148"/>
      <c r="JNM10" s="148"/>
      <c r="JNN10" s="148"/>
      <c r="JNO10" s="148"/>
      <c r="JNP10" s="148"/>
      <c r="JNQ10" s="148"/>
      <c r="JNR10" s="148"/>
      <c r="JNS10" s="148"/>
      <c r="JNT10" s="148"/>
      <c r="JNU10" s="148"/>
      <c r="JNV10" s="148"/>
      <c r="JNW10" s="148"/>
      <c r="JNX10" s="148"/>
      <c r="JNY10" s="148"/>
      <c r="JNZ10" s="148"/>
      <c r="JOA10" s="148"/>
      <c r="JOB10" s="148"/>
      <c r="JOC10" s="148"/>
      <c r="JOD10" s="148"/>
      <c r="JOE10" s="148"/>
      <c r="JOF10" s="148"/>
      <c r="JOG10" s="148"/>
      <c r="JOH10" s="148"/>
      <c r="JOI10" s="148"/>
      <c r="JOJ10" s="148"/>
      <c r="JOK10" s="148"/>
      <c r="JOL10" s="148"/>
      <c r="JOM10" s="148"/>
      <c r="JON10" s="148"/>
      <c r="JOO10" s="148"/>
      <c r="JOP10" s="148"/>
      <c r="JOQ10" s="148"/>
      <c r="JOR10" s="148"/>
      <c r="JOS10" s="148"/>
      <c r="JOT10" s="148"/>
      <c r="JOU10" s="148"/>
      <c r="JOV10" s="148"/>
      <c r="JOW10" s="148"/>
      <c r="JOX10" s="148"/>
      <c r="JOY10" s="148"/>
      <c r="JOZ10" s="148"/>
      <c r="JPA10" s="148"/>
      <c r="JPB10" s="148"/>
      <c r="JPC10" s="148"/>
      <c r="JPD10" s="148"/>
      <c r="JPE10" s="148"/>
      <c r="JPF10" s="148"/>
      <c r="JPG10" s="148"/>
      <c r="JPH10" s="148"/>
      <c r="JPI10" s="148"/>
      <c r="JPJ10" s="148"/>
      <c r="JPK10" s="148"/>
      <c r="JPL10" s="148"/>
      <c r="JPM10" s="148"/>
      <c r="JPN10" s="148"/>
      <c r="JPO10" s="148"/>
      <c r="JPP10" s="148"/>
      <c r="JPQ10" s="148"/>
      <c r="JPR10" s="148"/>
      <c r="JPS10" s="148"/>
      <c r="JPT10" s="148"/>
      <c r="JPU10" s="148"/>
      <c r="JPV10" s="148"/>
      <c r="JPW10" s="148"/>
      <c r="JPX10" s="148"/>
      <c r="JPY10" s="148"/>
      <c r="JPZ10" s="148"/>
      <c r="JQA10" s="148"/>
      <c r="JQB10" s="148"/>
      <c r="JQC10" s="148"/>
      <c r="JQD10" s="148"/>
      <c r="JQE10" s="148"/>
      <c r="JQF10" s="148"/>
      <c r="JQG10" s="148"/>
      <c r="JQH10" s="148"/>
      <c r="JQI10" s="148"/>
      <c r="JQJ10" s="148"/>
      <c r="JQK10" s="148"/>
      <c r="JQL10" s="148"/>
      <c r="JQM10" s="148"/>
      <c r="JQN10" s="148"/>
      <c r="JQO10" s="148"/>
      <c r="JQP10" s="148"/>
      <c r="JQQ10" s="148"/>
      <c r="JQR10" s="148"/>
      <c r="JQS10" s="148"/>
      <c r="JQT10" s="148"/>
      <c r="JQU10" s="148"/>
      <c r="JQV10" s="148"/>
      <c r="JQW10" s="148"/>
      <c r="JQX10" s="148"/>
      <c r="JQY10" s="148"/>
      <c r="JQZ10" s="148"/>
      <c r="JRA10" s="148"/>
      <c r="JRB10" s="148"/>
      <c r="JRC10" s="148"/>
      <c r="JRD10" s="148"/>
      <c r="JRE10" s="148"/>
      <c r="JRF10" s="148"/>
      <c r="JRG10" s="148"/>
      <c r="JRH10" s="148"/>
      <c r="JRI10" s="148"/>
      <c r="JRJ10" s="148"/>
      <c r="JRK10" s="148"/>
      <c r="JRL10" s="148"/>
      <c r="JRM10" s="148"/>
      <c r="JRN10" s="148"/>
      <c r="JRO10" s="148"/>
      <c r="JRP10" s="148"/>
      <c r="JRQ10" s="148"/>
      <c r="JRR10" s="148"/>
      <c r="JRS10" s="148"/>
      <c r="JRT10" s="148"/>
      <c r="JRU10" s="148"/>
      <c r="JRV10" s="148"/>
      <c r="JRW10" s="148"/>
      <c r="JRX10" s="148"/>
      <c r="JRY10" s="148"/>
      <c r="JRZ10" s="148"/>
      <c r="JSA10" s="148"/>
      <c r="JSB10" s="148"/>
      <c r="JSC10" s="148"/>
      <c r="JSD10" s="148"/>
      <c r="JSE10" s="148"/>
      <c r="JSF10" s="148"/>
      <c r="JSG10" s="148"/>
      <c r="JSH10" s="148"/>
      <c r="JSI10" s="148"/>
      <c r="JSJ10" s="148"/>
      <c r="JSK10" s="148"/>
      <c r="JSL10" s="148"/>
      <c r="JSM10" s="148"/>
      <c r="JSN10" s="148"/>
      <c r="JSO10" s="148"/>
      <c r="JSP10" s="148"/>
      <c r="JSQ10" s="148"/>
      <c r="JSR10" s="148"/>
      <c r="JSS10" s="148"/>
      <c r="JST10" s="148"/>
      <c r="JSU10" s="148"/>
      <c r="JSV10" s="148"/>
      <c r="JSW10" s="148"/>
      <c r="JSX10" s="148"/>
      <c r="JSY10" s="148"/>
      <c r="JSZ10" s="148"/>
      <c r="JTA10" s="148"/>
      <c r="JTB10" s="148"/>
      <c r="JTC10" s="148"/>
      <c r="JTD10" s="148"/>
      <c r="JTE10" s="148"/>
      <c r="JTF10" s="148"/>
      <c r="JTG10" s="148"/>
      <c r="JTH10" s="148"/>
      <c r="JTI10" s="148"/>
      <c r="JTJ10" s="148"/>
      <c r="JTK10" s="148"/>
      <c r="JTL10" s="148"/>
      <c r="JTM10" s="148"/>
      <c r="JTN10" s="148"/>
      <c r="JTO10" s="148"/>
      <c r="JTP10" s="148"/>
      <c r="JTQ10" s="148"/>
      <c r="JTR10" s="148"/>
      <c r="JTS10" s="148"/>
      <c r="JTT10" s="148"/>
      <c r="JTU10" s="148"/>
      <c r="JTV10" s="148"/>
      <c r="JTW10" s="148"/>
      <c r="JTX10" s="148"/>
      <c r="JTY10" s="148"/>
      <c r="JTZ10" s="148"/>
      <c r="JUA10" s="148"/>
      <c r="JUB10" s="148"/>
      <c r="JUC10" s="148"/>
      <c r="JUD10" s="148"/>
      <c r="JUE10" s="148"/>
      <c r="JUF10" s="148"/>
      <c r="JUG10" s="148"/>
      <c r="JUH10" s="148"/>
      <c r="JUI10" s="148"/>
      <c r="JUJ10" s="148"/>
      <c r="JUK10" s="148"/>
      <c r="JUL10" s="148"/>
      <c r="JUM10" s="148"/>
      <c r="JUN10" s="148"/>
      <c r="JUO10" s="148"/>
      <c r="JUP10" s="148"/>
      <c r="JUQ10" s="148"/>
      <c r="JUR10" s="148"/>
      <c r="JUS10" s="148"/>
      <c r="JUT10" s="148"/>
      <c r="JUU10" s="148"/>
      <c r="JUV10" s="148"/>
      <c r="JUW10" s="148"/>
      <c r="JUX10" s="148"/>
      <c r="JUY10" s="148"/>
      <c r="JUZ10" s="148"/>
      <c r="JVA10" s="148"/>
      <c r="JVB10" s="148"/>
      <c r="JVC10" s="148"/>
      <c r="JVD10" s="148"/>
      <c r="JVE10" s="148"/>
      <c r="JVF10" s="148"/>
      <c r="JVG10" s="148"/>
      <c r="JVH10" s="148"/>
      <c r="JVI10" s="148"/>
      <c r="JVJ10" s="148"/>
      <c r="JVK10" s="148"/>
      <c r="JVL10" s="148"/>
      <c r="JVM10" s="148"/>
      <c r="JVN10" s="148"/>
      <c r="JVO10" s="148"/>
      <c r="JVP10" s="148"/>
      <c r="JVQ10" s="148"/>
      <c r="JVR10" s="148"/>
      <c r="JVS10" s="148"/>
      <c r="JVT10" s="148"/>
      <c r="JVU10" s="148"/>
      <c r="JVV10" s="148"/>
      <c r="JVW10" s="148"/>
      <c r="JVX10" s="148"/>
      <c r="JVY10" s="148"/>
      <c r="JVZ10" s="148"/>
      <c r="JWA10" s="148"/>
      <c r="JWB10" s="148"/>
      <c r="JWC10" s="148"/>
      <c r="JWD10" s="148"/>
      <c r="JWE10" s="148"/>
      <c r="JWF10" s="148"/>
      <c r="JWG10" s="148"/>
      <c r="JWH10" s="148"/>
      <c r="JWI10" s="148"/>
      <c r="JWJ10" s="148"/>
      <c r="JWK10" s="148"/>
      <c r="JWL10" s="148"/>
      <c r="JWM10" s="148"/>
      <c r="JWN10" s="148"/>
      <c r="JWO10" s="148"/>
      <c r="JWP10" s="148"/>
      <c r="JWQ10" s="148"/>
      <c r="JWR10" s="148"/>
      <c r="JWS10" s="148"/>
      <c r="JWT10" s="148"/>
      <c r="JWU10" s="148"/>
      <c r="JWV10" s="148"/>
      <c r="JWW10" s="148"/>
      <c r="JWX10" s="148"/>
      <c r="JWY10" s="148"/>
      <c r="JWZ10" s="148"/>
      <c r="JXA10" s="148"/>
      <c r="JXB10" s="148"/>
      <c r="JXC10" s="148"/>
      <c r="JXD10" s="148"/>
      <c r="JXE10" s="148"/>
      <c r="JXF10" s="148"/>
      <c r="JXG10" s="148"/>
      <c r="JXH10" s="148"/>
      <c r="JXI10" s="148"/>
      <c r="JXJ10" s="148"/>
      <c r="JXK10" s="148"/>
      <c r="JXL10" s="148"/>
      <c r="JXM10" s="148"/>
      <c r="JXN10" s="148"/>
      <c r="JXO10" s="148"/>
      <c r="JXP10" s="148"/>
      <c r="JXQ10" s="148"/>
      <c r="JXR10" s="148"/>
      <c r="JXS10" s="148"/>
      <c r="JXT10" s="148"/>
      <c r="JXU10" s="148"/>
      <c r="JXV10" s="148"/>
      <c r="JXW10" s="148"/>
      <c r="JXX10" s="148"/>
      <c r="JXY10" s="148"/>
      <c r="JXZ10" s="148"/>
      <c r="JYA10" s="148"/>
      <c r="JYB10" s="148"/>
      <c r="JYC10" s="148"/>
      <c r="JYD10" s="148"/>
      <c r="JYE10" s="148"/>
      <c r="JYF10" s="148"/>
      <c r="JYG10" s="148"/>
      <c r="JYH10" s="148"/>
      <c r="JYI10" s="148"/>
      <c r="JYJ10" s="148"/>
      <c r="JYK10" s="148"/>
      <c r="JYL10" s="148"/>
      <c r="JYM10" s="148"/>
      <c r="JYN10" s="148"/>
      <c r="JYO10" s="148"/>
      <c r="JYP10" s="148"/>
      <c r="JYQ10" s="148"/>
      <c r="JYR10" s="148"/>
      <c r="JYS10" s="148"/>
      <c r="JYT10" s="148"/>
      <c r="JYU10" s="148"/>
      <c r="JYV10" s="148"/>
      <c r="JYW10" s="148"/>
      <c r="JYX10" s="148"/>
      <c r="JYY10" s="148"/>
      <c r="JYZ10" s="148"/>
      <c r="JZA10" s="148"/>
      <c r="JZB10" s="148"/>
      <c r="JZC10" s="148"/>
      <c r="JZD10" s="148"/>
      <c r="JZE10" s="148"/>
      <c r="JZF10" s="148"/>
      <c r="JZG10" s="148"/>
      <c r="JZH10" s="148"/>
      <c r="JZI10" s="148"/>
      <c r="JZJ10" s="148"/>
      <c r="JZK10" s="148"/>
      <c r="JZL10" s="148"/>
      <c r="JZM10" s="148"/>
      <c r="JZN10" s="148"/>
      <c r="JZO10" s="148"/>
      <c r="JZP10" s="148"/>
      <c r="JZQ10" s="148"/>
      <c r="JZR10" s="148"/>
      <c r="JZS10" s="148"/>
      <c r="JZT10" s="148"/>
      <c r="JZU10" s="148"/>
      <c r="JZV10" s="148"/>
      <c r="JZW10" s="148"/>
      <c r="JZX10" s="148"/>
      <c r="JZY10" s="148"/>
      <c r="JZZ10" s="148"/>
      <c r="KAA10" s="148"/>
      <c r="KAB10" s="148"/>
      <c r="KAC10" s="148"/>
      <c r="KAD10" s="148"/>
      <c r="KAE10" s="148"/>
      <c r="KAF10" s="148"/>
      <c r="KAG10" s="148"/>
      <c r="KAH10" s="148"/>
      <c r="KAI10" s="148"/>
      <c r="KAJ10" s="148"/>
      <c r="KAK10" s="148"/>
      <c r="KAL10" s="148"/>
      <c r="KAM10" s="148"/>
      <c r="KAN10" s="148"/>
      <c r="KAO10" s="148"/>
      <c r="KAP10" s="148"/>
      <c r="KAQ10" s="148"/>
      <c r="KAR10" s="148"/>
      <c r="KAS10" s="148"/>
      <c r="KAT10" s="148"/>
      <c r="KAU10" s="148"/>
      <c r="KAV10" s="148"/>
      <c r="KAW10" s="148"/>
      <c r="KAX10" s="148"/>
      <c r="KAY10" s="148"/>
      <c r="KAZ10" s="148"/>
      <c r="KBA10" s="148"/>
      <c r="KBB10" s="148"/>
      <c r="KBC10" s="148"/>
      <c r="KBD10" s="148"/>
      <c r="KBE10" s="148"/>
      <c r="KBF10" s="148"/>
      <c r="KBG10" s="148"/>
      <c r="KBH10" s="148"/>
      <c r="KBI10" s="148"/>
      <c r="KBJ10" s="148"/>
      <c r="KBK10" s="148"/>
      <c r="KBL10" s="148"/>
      <c r="KBM10" s="148"/>
      <c r="KBN10" s="148"/>
      <c r="KBO10" s="148"/>
      <c r="KBP10" s="148"/>
      <c r="KBQ10" s="148"/>
      <c r="KBR10" s="148"/>
      <c r="KBS10" s="148"/>
      <c r="KBT10" s="148"/>
      <c r="KBU10" s="148"/>
      <c r="KBV10" s="148"/>
      <c r="KBW10" s="148"/>
      <c r="KBX10" s="148"/>
      <c r="KBY10" s="148"/>
      <c r="KBZ10" s="148"/>
      <c r="KCA10" s="148"/>
      <c r="KCB10" s="148"/>
      <c r="KCC10" s="148"/>
      <c r="KCD10" s="148"/>
      <c r="KCE10" s="148"/>
      <c r="KCF10" s="148"/>
      <c r="KCG10" s="148"/>
      <c r="KCH10" s="148"/>
      <c r="KCI10" s="148"/>
      <c r="KCJ10" s="148"/>
      <c r="KCK10" s="148"/>
      <c r="KCL10" s="148"/>
      <c r="KCM10" s="148"/>
      <c r="KCN10" s="148"/>
      <c r="KCO10" s="148"/>
      <c r="KCP10" s="148"/>
      <c r="KCQ10" s="148"/>
      <c r="KCR10" s="148"/>
      <c r="KCS10" s="148"/>
      <c r="KCT10" s="148"/>
      <c r="KCU10" s="148"/>
      <c r="KCV10" s="148"/>
      <c r="KCW10" s="148"/>
      <c r="KCX10" s="148"/>
      <c r="KCY10" s="148"/>
      <c r="KCZ10" s="148"/>
      <c r="KDA10" s="148"/>
      <c r="KDB10" s="148"/>
      <c r="KDC10" s="148"/>
      <c r="KDD10" s="148"/>
      <c r="KDE10" s="148"/>
      <c r="KDF10" s="148"/>
      <c r="KDG10" s="148"/>
      <c r="KDH10" s="148"/>
      <c r="KDI10" s="148"/>
      <c r="KDJ10" s="148"/>
      <c r="KDK10" s="148"/>
      <c r="KDL10" s="148"/>
      <c r="KDM10" s="148"/>
      <c r="KDN10" s="148"/>
      <c r="KDO10" s="148"/>
      <c r="KDP10" s="148"/>
      <c r="KDQ10" s="148"/>
      <c r="KDR10" s="148"/>
      <c r="KDS10" s="148"/>
      <c r="KDT10" s="148"/>
      <c r="KDU10" s="148"/>
      <c r="KDV10" s="148"/>
      <c r="KDW10" s="148"/>
      <c r="KDX10" s="148"/>
      <c r="KDY10" s="148"/>
      <c r="KDZ10" s="148"/>
      <c r="KEA10" s="148"/>
      <c r="KEB10" s="148"/>
      <c r="KEC10" s="148"/>
      <c r="KED10" s="148"/>
      <c r="KEE10" s="148"/>
      <c r="KEF10" s="148"/>
      <c r="KEG10" s="148"/>
      <c r="KEH10" s="148"/>
      <c r="KEI10" s="148"/>
      <c r="KEJ10" s="148"/>
      <c r="KEK10" s="148"/>
      <c r="KEL10" s="148"/>
      <c r="KEM10" s="148"/>
      <c r="KEN10" s="148"/>
      <c r="KEO10" s="148"/>
      <c r="KEP10" s="148"/>
      <c r="KEQ10" s="148"/>
      <c r="KER10" s="148"/>
      <c r="KES10" s="148"/>
      <c r="KET10" s="148"/>
      <c r="KEU10" s="148"/>
      <c r="KEV10" s="148"/>
      <c r="KEW10" s="148"/>
      <c r="KEX10" s="148"/>
      <c r="KEY10" s="148"/>
      <c r="KEZ10" s="148"/>
      <c r="KFA10" s="148"/>
      <c r="KFB10" s="148"/>
      <c r="KFC10" s="148"/>
      <c r="KFD10" s="148"/>
      <c r="KFE10" s="148"/>
      <c r="KFF10" s="148"/>
      <c r="KFG10" s="148"/>
      <c r="KFH10" s="148"/>
      <c r="KFI10" s="148"/>
      <c r="KFJ10" s="148"/>
      <c r="KFK10" s="148"/>
      <c r="KFL10" s="148"/>
      <c r="KFM10" s="148"/>
      <c r="KFN10" s="148"/>
      <c r="KFO10" s="148"/>
      <c r="KFP10" s="148"/>
      <c r="KFQ10" s="148"/>
      <c r="KFR10" s="148"/>
      <c r="KFS10" s="148"/>
      <c r="KFT10" s="148"/>
      <c r="KFU10" s="148"/>
      <c r="KFV10" s="148"/>
      <c r="KFW10" s="148"/>
      <c r="KFX10" s="148"/>
      <c r="KFY10" s="148"/>
      <c r="KFZ10" s="148"/>
      <c r="KGA10" s="148"/>
      <c r="KGB10" s="148"/>
      <c r="KGC10" s="148"/>
      <c r="KGD10" s="148"/>
      <c r="KGE10" s="148"/>
      <c r="KGF10" s="148"/>
      <c r="KGG10" s="148"/>
      <c r="KGH10" s="148"/>
      <c r="KGI10" s="148"/>
      <c r="KGJ10" s="148"/>
      <c r="KGK10" s="148"/>
      <c r="KGL10" s="148"/>
      <c r="KGM10" s="148"/>
      <c r="KGN10" s="148"/>
      <c r="KGO10" s="148"/>
      <c r="KGP10" s="148"/>
      <c r="KGQ10" s="148"/>
      <c r="KGR10" s="148"/>
      <c r="KGS10" s="148"/>
      <c r="KGT10" s="148"/>
      <c r="KGU10" s="148"/>
      <c r="KGV10" s="148"/>
      <c r="KGW10" s="148"/>
      <c r="KGX10" s="148"/>
      <c r="KGY10" s="148"/>
      <c r="KGZ10" s="148"/>
      <c r="KHA10" s="148"/>
      <c r="KHB10" s="148"/>
      <c r="KHC10" s="148"/>
      <c r="KHD10" s="148"/>
      <c r="KHE10" s="148"/>
      <c r="KHF10" s="148"/>
      <c r="KHG10" s="148"/>
      <c r="KHH10" s="148"/>
      <c r="KHI10" s="148"/>
      <c r="KHJ10" s="148"/>
      <c r="KHK10" s="148"/>
      <c r="KHL10" s="148"/>
      <c r="KHM10" s="148"/>
      <c r="KHN10" s="148"/>
      <c r="KHO10" s="148"/>
      <c r="KHP10" s="148"/>
      <c r="KHQ10" s="148"/>
      <c r="KHR10" s="148"/>
      <c r="KHS10" s="148"/>
      <c r="KHT10" s="148"/>
      <c r="KHU10" s="148"/>
      <c r="KHV10" s="148"/>
      <c r="KHW10" s="148"/>
      <c r="KHX10" s="148"/>
      <c r="KHY10" s="148"/>
      <c r="KHZ10" s="148"/>
      <c r="KIA10" s="148"/>
      <c r="KIB10" s="148"/>
      <c r="KIC10" s="148"/>
      <c r="KID10" s="148"/>
      <c r="KIE10" s="148"/>
      <c r="KIF10" s="148"/>
      <c r="KIG10" s="148"/>
      <c r="KIH10" s="148"/>
      <c r="KII10" s="148"/>
      <c r="KIJ10" s="148"/>
      <c r="KIK10" s="148"/>
      <c r="KIL10" s="148"/>
      <c r="KIM10" s="148"/>
      <c r="KIN10" s="148"/>
      <c r="KIO10" s="148"/>
      <c r="KIP10" s="148"/>
      <c r="KIQ10" s="148"/>
      <c r="KIR10" s="148"/>
      <c r="KIS10" s="148"/>
      <c r="KIT10" s="148"/>
      <c r="KIU10" s="148"/>
      <c r="KIV10" s="148"/>
      <c r="KIW10" s="148"/>
      <c r="KIX10" s="148"/>
      <c r="KIY10" s="148"/>
      <c r="KIZ10" s="148"/>
      <c r="KJA10" s="148"/>
      <c r="KJB10" s="148"/>
      <c r="KJC10" s="148"/>
      <c r="KJD10" s="148"/>
      <c r="KJE10" s="148"/>
      <c r="KJF10" s="148"/>
      <c r="KJG10" s="148"/>
      <c r="KJH10" s="148"/>
      <c r="KJI10" s="148"/>
      <c r="KJJ10" s="148"/>
      <c r="KJK10" s="148"/>
      <c r="KJL10" s="148"/>
      <c r="KJM10" s="148"/>
      <c r="KJN10" s="148"/>
      <c r="KJO10" s="148"/>
      <c r="KJP10" s="148"/>
      <c r="KJQ10" s="148"/>
      <c r="KJR10" s="148"/>
      <c r="KJS10" s="148"/>
      <c r="KJT10" s="148"/>
      <c r="KJU10" s="148"/>
      <c r="KJV10" s="148"/>
      <c r="KJW10" s="148"/>
      <c r="KJX10" s="148"/>
      <c r="KJY10" s="148"/>
      <c r="KJZ10" s="148"/>
      <c r="KKA10" s="148"/>
      <c r="KKB10" s="148"/>
      <c r="KKC10" s="148"/>
      <c r="KKD10" s="148"/>
      <c r="KKE10" s="148"/>
      <c r="KKF10" s="148"/>
      <c r="KKG10" s="148"/>
      <c r="KKH10" s="148"/>
      <c r="KKI10" s="148"/>
      <c r="KKJ10" s="148"/>
      <c r="KKK10" s="148"/>
      <c r="KKL10" s="148"/>
      <c r="KKM10" s="148"/>
      <c r="KKN10" s="148"/>
      <c r="KKO10" s="148"/>
      <c r="KKP10" s="148"/>
      <c r="KKQ10" s="148"/>
      <c r="KKR10" s="148"/>
      <c r="KKS10" s="148"/>
      <c r="KKT10" s="148"/>
      <c r="KKU10" s="148"/>
      <c r="KKV10" s="148"/>
      <c r="KKW10" s="148"/>
      <c r="KKX10" s="148"/>
      <c r="KKY10" s="148"/>
      <c r="KKZ10" s="148"/>
      <c r="KLA10" s="148"/>
      <c r="KLB10" s="148"/>
      <c r="KLC10" s="148"/>
      <c r="KLD10" s="148"/>
      <c r="KLE10" s="148"/>
      <c r="KLF10" s="148"/>
      <c r="KLG10" s="148"/>
      <c r="KLH10" s="148"/>
      <c r="KLI10" s="148"/>
      <c r="KLJ10" s="148"/>
      <c r="KLK10" s="148"/>
      <c r="KLL10" s="148"/>
      <c r="KLM10" s="148"/>
      <c r="KLN10" s="148"/>
      <c r="KLO10" s="148"/>
      <c r="KLP10" s="148"/>
      <c r="KLQ10" s="148"/>
      <c r="KLR10" s="148"/>
      <c r="KLS10" s="148"/>
      <c r="KLT10" s="148"/>
      <c r="KLU10" s="148"/>
      <c r="KLV10" s="148"/>
      <c r="KLW10" s="148"/>
      <c r="KLX10" s="148"/>
      <c r="KLY10" s="148"/>
      <c r="KLZ10" s="148"/>
      <c r="KMA10" s="148"/>
      <c r="KMB10" s="148"/>
      <c r="KMC10" s="148"/>
      <c r="KMD10" s="148"/>
      <c r="KME10" s="148"/>
      <c r="KMF10" s="148"/>
      <c r="KMG10" s="148"/>
      <c r="KMH10" s="148"/>
      <c r="KMI10" s="148"/>
      <c r="KMJ10" s="148"/>
      <c r="KMK10" s="148"/>
      <c r="KML10" s="148"/>
      <c r="KMM10" s="148"/>
      <c r="KMN10" s="148"/>
      <c r="KMO10" s="148"/>
      <c r="KMP10" s="148"/>
      <c r="KMQ10" s="148"/>
      <c r="KMR10" s="148"/>
      <c r="KMS10" s="148"/>
      <c r="KMT10" s="148"/>
      <c r="KMU10" s="148"/>
      <c r="KMV10" s="148"/>
      <c r="KMW10" s="148"/>
      <c r="KMX10" s="148"/>
      <c r="KMY10" s="148"/>
      <c r="KMZ10" s="148"/>
      <c r="KNA10" s="148"/>
      <c r="KNB10" s="148"/>
      <c r="KNC10" s="148"/>
      <c r="KND10" s="148"/>
      <c r="KNE10" s="148"/>
      <c r="KNF10" s="148"/>
      <c r="KNG10" s="148"/>
      <c r="KNH10" s="148"/>
      <c r="KNI10" s="148"/>
      <c r="KNJ10" s="148"/>
      <c r="KNK10" s="148"/>
      <c r="KNL10" s="148"/>
      <c r="KNM10" s="148"/>
      <c r="KNN10" s="148"/>
      <c r="KNO10" s="148"/>
      <c r="KNP10" s="148"/>
      <c r="KNQ10" s="148"/>
      <c r="KNR10" s="148"/>
      <c r="KNS10" s="148"/>
      <c r="KNT10" s="148"/>
      <c r="KNU10" s="148"/>
      <c r="KNV10" s="148"/>
      <c r="KNW10" s="148"/>
      <c r="KNX10" s="148"/>
      <c r="KNY10" s="148"/>
      <c r="KNZ10" s="148"/>
      <c r="KOA10" s="148"/>
      <c r="KOB10" s="148"/>
      <c r="KOC10" s="148"/>
      <c r="KOD10" s="148"/>
      <c r="KOE10" s="148"/>
      <c r="KOF10" s="148"/>
      <c r="KOG10" s="148"/>
      <c r="KOH10" s="148"/>
      <c r="KOI10" s="148"/>
      <c r="KOJ10" s="148"/>
      <c r="KOK10" s="148"/>
      <c r="KOL10" s="148"/>
      <c r="KOM10" s="148"/>
      <c r="KON10" s="148"/>
      <c r="KOO10" s="148"/>
      <c r="KOP10" s="148"/>
      <c r="KOQ10" s="148"/>
      <c r="KOR10" s="148"/>
      <c r="KOS10" s="148"/>
      <c r="KOT10" s="148"/>
      <c r="KOU10" s="148"/>
      <c r="KOV10" s="148"/>
      <c r="KOW10" s="148"/>
      <c r="KOX10" s="148"/>
      <c r="KOY10" s="148"/>
      <c r="KOZ10" s="148"/>
      <c r="KPA10" s="148"/>
      <c r="KPB10" s="148"/>
      <c r="KPC10" s="148"/>
      <c r="KPD10" s="148"/>
      <c r="KPE10" s="148"/>
      <c r="KPF10" s="148"/>
      <c r="KPG10" s="148"/>
      <c r="KPH10" s="148"/>
      <c r="KPI10" s="148"/>
      <c r="KPJ10" s="148"/>
      <c r="KPK10" s="148"/>
      <c r="KPL10" s="148"/>
      <c r="KPM10" s="148"/>
      <c r="KPN10" s="148"/>
      <c r="KPO10" s="148"/>
      <c r="KPP10" s="148"/>
      <c r="KPQ10" s="148"/>
      <c r="KPR10" s="148"/>
      <c r="KPS10" s="148"/>
      <c r="KPT10" s="148"/>
      <c r="KPU10" s="148"/>
      <c r="KPV10" s="148"/>
      <c r="KPW10" s="148"/>
      <c r="KPX10" s="148"/>
      <c r="KPY10" s="148"/>
      <c r="KPZ10" s="148"/>
      <c r="KQA10" s="148"/>
      <c r="KQB10" s="148"/>
      <c r="KQC10" s="148"/>
      <c r="KQD10" s="148"/>
      <c r="KQE10" s="148"/>
      <c r="KQF10" s="148"/>
      <c r="KQG10" s="148"/>
      <c r="KQH10" s="148"/>
      <c r="KQI10" s="148"/>
      <c r="KQJ10" s="148"/>
      <c r="KQK10" s="148"/>
      <c r="KQL10" s="148"/>
      <c r="KQM10" s="148"/>
      <c r="KQN10" s="148"/>
      <c r="KQO10" s="148"/>
      <c r="KQP10" s="148"/>
      <c r="KQQ10" s="148"/>
      <c r="KQR10" s="148"/>
      <c r="KQS10" s="148"/>
      <c r="KQT10" s="148"/>
      <c r="KQU10" s="148"/>
      <c r="KQV10" s="148"/>
      <c r="KQW10" s="148"/>
      <c r="KQX10" s="148"/>
      <c r="KQY10" s="148"/>
      <c r="KQZ10" s="148"/>
      <c r="KRA10" s="148"/>
      <c r="KRB10" s="148"/>
      <c r="KRC10" s="148"/>
      <c r="KRD10" s="148"/>
      <c r="KRE10" s="148"/>
      <c r="KRF10" s="148"/>
      <c r="KRG10" s="148"/>
      <c r="KRH10" s="148"/>
      <c r="KRI10" s="148"/>
      <c r="KRJ10" s="148"/>
      <c r="KRK10" s="148"/>
      <c r="KRL10" s="148"/>
      <c r="KRM10" s="148"/>
      <c r="KRN10" s="148"/>
      <c r="KRO10" s="148"/>
      <c r="KRP10" s="148"/>
      <c r="KRQ10" s="148"/>
      <c r="KRR10" s="148"/>
      <c r="KRS10" s="148"/>
      <c r="KRT10" s="148"/>
      <c r="KRU10" s="148"/>
      <c r="KRV10" s="148"/>
      <c r="KRW10" s="148"/>
      <c r="KRX10" s="148"/>
      <c r="KRY10" s="148"/>
      <c r="KRZ10" s="148"/>
      <c r="KSA10" s="148"/>
      <c r="KSB10" s="148"/>
      <c r="KSC10" s="148"/>
      <c r="KSD10" s="148"/>
      <c r="KSE10" s="148"/>
      <c r="KSF10" s="148"/>
      <c r="KSG10" s="148"/>
      <c r="KSH10" s="148"/>
      <c r="KSI10" s="148"/>
      <c r="KSJ10" s="148"/>
      <c r="KSK10" s="148"/>
      <c r="KSL10" s="148"/>
      <c r="KSM10" s="148"/>
      <c r="KSN10" s="148"/>
      <c r="KSO10" s="148"/>
      <c r="KSP10" s="148"/>
      <c r="KSQ10" s="148"/>
      <c r="KSR10" s="148"/>
      <c r="KSS10" s="148"/>
      <c r="KST10" s="148"/>
      <c r="KSU10" s="148"/>
      <c r="KSV10" s="148"/>
      <c r="KSW10" s="148"/>
      <c r="KSX10" s="148"/>
      <c r="KSY10" s="148"/>
      <c r="KSZ10" s="148"/>
      <c r="KTA10" s="148"/>
      <c r="KTB10" s="148"/>
      <c r="KTC10" s="148"/>
      <c r="KTD10" s="148"/>
      <c r="KTE10" s="148"/>
      <c r="KTF10" s="148"/>
      <c r="KTG10" s="148"/>
      <c r="KTH10" s="148"/>
      <c r="KTI10" s="148"/>
      <c r="KTJ10" s="148"/>
      <c r="KTK10" s="148"/>
      <c r="KTL10" s="148"/>
      <c r="KTM10" s="148"/>
      <c r="KTN10" s="148"/>
      <c r="KTO10" s="148"/>
      <c r="KTP10" s="148"/>
      <c r="KTQ10" s="148"/>
      <c r="KTR10" s="148"/>
      <c r="KTS10" s="148"/>
      <c r="KTT10" s="148"/>
      <c r="KTU10" s="148"/>
      <c r="KTV10" s="148"/>
      <c r="KTW10" s="148"/>
      <c r="KTX10" s="148"/>
      <c r="KTY10" s="148"/>
      <c r="KTZ10" s="148"/>
      <c r="KUA10" s="148"/>
      <c r="KUB10" s="148"/>
      <c r="KUC10" s="148"/>
      <c r="KUD10" s="148"/>
      <c r="KUE10" s="148"/>
      <c r="KUF10" s="148"/>
      <c r="KUG10" s="148"/>
      <c r="KUH10" s="148"/>
      <c r="KUI10" s="148"/>
      <c r="KUJ10" s="148"/>
      <c r="KUK10" s="148"/>
      <c r="KUL10" s="148"/>
      <c r="KUM10" s="148"/>
      <c r="KUN10" s="148"/>
      <c r="KUO10" s="148"/>
      <c r="KUP10" s="148"/>
      <c r="KUQ10" s="148"/>
      <c r="KUR10" s="148"/>
      <c r="KUS10" s="148"/>
      <c r="KUT10" s="148"/>
      <c r="KUU10" s="148"/>
      <c r="KUV10" s="148"/>
      <c r="KUW10" s="148"/>
      <c r="KUX10" s="148"/>
      <c r="KUY10" s="148"/>
      <c r="KUZ10" s="148"/>
      <c r="KVA10" s="148"/>
      <c r="KVB10" s="148"/>
      <c r="KVC10" s="148"/>
      <c r="KVD10" s="148"/>
      <c r="KVE10" s="148"/>
      <c r="KVF10" s="148"/>
      <c r="KVG10" s="148"/>
      <c r="KVH10" s="148"/>
      <c r="KVI10" s="148"/>
      <c r="KVJ10" s="148"/>
      <c r="KVK10" s="148"/>
      <c r="KVL10" s="148"/>
      <c r="KVM10" s="148"/>
      <c r="KVN10" s="148"/>
      <c r="KVO10" s="148"/>
      <c r="KVP10" s="148"/>
      <c r="KVQ10" s="148"/>
      <c r="KVR10" s="148"/>
      <c r="KVS10" s="148"/>
      <c r="KVT10" s="148"/>
      <c r="KVU10" s="148"/>
      <c r="KVV10" s="148"/>
      <c r="KVW10" s="148"/>
      <c r="KVX10" s="148"/>
      <c r="KVY10" s="148"/>
      <c r="KVZ10" s="148"/>
      <c r="KWA10" s="148"/>
      <c r="KWB10" s="148"/>
      <c r="KWC10" s="148"/>
      <c r="KWD10" s="148"/>
      <c r="KWE10" s="148"/>
      <c r="KWF10" s="148"/>
      <c r="KWG10" s="148"/>
      <c r="KWH10" s="148"/>
      <c r="KWI10" s="148"/>
      <c r="KWJ10" s="148"/>
      <c r="KWK10" s="148"/>
      <c r="KWL10" s="148"/>
      <c r="KWM10" s="148"/>
      <c r="KWN10" s="148"/>
      <c r="KWO10" s="148"/>
      <c r="KWP10" s="148"/>
      <c r="KWQ10" s="148"/>
      <c r="KWR10" s="148"/>
      <c r="KWS10" s="148"/>
      <c r="KWT10" s="148"/>
      <c r="KWU10" s="148"/>
      <c r="KWV10" s="148"/>
      <c r="KWW10" s="148"/>
      <c r="KWX10" s="148"/>
      <c r="KWY10" s="148"/>
      <c r="KWZ10" s="148"/>
      <c r="KXA10" s="148"/>
      <c r="KXB10" s="148"/>
      <c r="KXC10" s="148"/>
      <c r="KXD10" s="148"/>
      <c r="KXE10" s="148"/>
      <c r="KXF10" s="148"/>
      <c r="KXG10" s="148"/>
      <c r="KXH10" s="148"/>
      <c r="KXI10" s="148"/>
      <c r="KXJ10" s="148"/>
      <c r="KXK10" s="148"/>
      <c r="KXL10" s="148"/>
      <c r="KXM10" s="148"/>
      <c r="KXN10" s="148"/>
      <c r="KXO10" s="148"/>
      <c r="KXP10" s="148"/>
      <c r="KXQ10" s="148"/>
      <c r="KXR10" s="148"/>
      <c r="KXS10" s="148"/>
      <c r="KXT10" s="148"/>
      <c r="KXU10" s="148"/>
      <c r="KXV10" s="148"/>
      <c r="KXW10" s="148"/>
      <c r="KXX10" s="148"/>
      <c r="KXY10" s="148"/>
      <c r="KXZ10" s="148"/>
      <c r="KYA10" s="148"/>
      <c r="KYB10" s="148"/>
      <c r="KYC10" s="148"/>
      <c r="KYD10" s="148"/>
      <c r="KYE10" s="148"/>
      <c r="KYF10" s="148"/>
      <c r="KYG10" s="148"/>
      <c r="KYH10" s="148"/>
      <c r="KYI10" s="148"/>
      <c r="KYJ10" s="148"/>
      <c r="KYK10" s="148"/>
      <c r="KYL10" s="148"/>
      <c r="KYM10" s="148"/>
      <c r="KYN10" s="148"/>
      <c r="KYO10" s="148"/>
      <c r="KYP10" s="148"/>
      <c r="KYQ10" s="148"/>
      <c r="KYR10" s="148"/>
      <c r="KYS10" s="148"/>
      <c r="KYT10" s="148"/>
      <c r="KYU10" s="148"/>
      <c r="KYV10" s="148"/>
      <c r="KYW10" s="148"/>
      <c r="KYX10" s="148"/>
      <c r="KYY10" s="148"/>
      <c r="KYZ10" s="148"/>
      <c r="KZA10" s="148"/>
      <c r="KZB10" s="148"/>
      <c r="KZC10" s="148"/>
      <c r="KZD10" s="148"/>
      <c r="KZE10" s="148"/>
      <c r="KZF10" s="148"/>
      <c r="KZG10" s="148"/>
      <c r="KZH10" s="148"/>
      <c r="KZI10" s="148"/>
      <c r="KZJ10" s="148"/>
      <c r="KZK10" s="148"/>
      <c r="KZL10" s="148"/>
      <c r="KZM10" s="148"/>
      <c r="KZN10" s="148"/>
      <c r="KZO10" s="148"/>
      <c r="KZP10" s="148"/>
      <c r="KZQ10" s="148"/>
      <c r="KZR10" s="148"/>
      <c r="KZS10" s="148"/>
      <c r="KZT10" s="148"/>
      <c r="KZU10" s="148"/>
      <c r="KZV10" s="148"/>
      <c r="KZW10" s="148"/>
      <c r="KZX10" s="148"/>
      <c r="KZY10" s="148"/>
      <c r="KZZ10" s="148"/>
      <c r="LAA10" s="148"/>
      <c r="LAB10" s="148"/>
      <c r="LAC10" s="148"/>
      <c r="LAD10" s="148"/>
      <c r="LAE10" s="148"/>
      <c r="LAF10" s="148"/>
      <c r="LAG10" s="148"/>
      <c r="LAH10" s="148"/>
      <c r="LAI10" s="148"/>
      <c r="LAJ10" s="148"/>
      <c r="LAK10" s="148"/>
      <c r="LAL10" s="148"/>
      <c r="LAM10" s="148"/>
      <c r="LAN10" s="148"/>
      <c r="LAO10" s="148"/>
      <c r="LAP10" s="148"/>
      <c r="LAQ10" s="148"/>
      <c r="LAR10" s="148"/>
      <c r="LAS10" s="148"/>
      <c r="LAT10" s="148"/>
      <c r="LAU10" s="148"/>
      <c r="LAV10" s="148"/>
      <c r="LAW10" s="148"/>
      <c r="LAX10" s="148"/>
      <c r="LAY10" s="148"/>
      <c r="LAZ10" s="148"/>
      <c r="LBA10" s="148"/>
      <c r="LBB10" s="148"/>
      <c r="LBC10" s="148"/>
      <c r="LBD10" s="148"/>
      <c r="LBE10" s="148"/>
      <c r="LBF10" s="148"/>
      <c r="LBG10" s="148"/>
      <c r="LBH10" s="148"/>
      <c r="LBI10" s="148"/>
      <c r="LBJ10" s="148"/>
      <c r="LBK10" s="148"/>
      <c r="LBL10" s="148"/>
      <c r="LBM10" s="148"/>
      <c r="LBN10" s="148"/>
      <c r="LBO10" s="148"/>
      <c r="LBP10" s="148"/>
      <c r="LBQ10" s="148"/>
      <c r="LBR10" s="148"/>
      <c r="LBS10" s="148"/>
      <c r="LBT10" s="148"/>
      <c r="LBU10" s="148"/>
      <c r="LBV10" s="148"/>
      <c r="LBW10" s="148"/>
      <c r="LBX10" s="148"/>
      <c r="LBY10" s="148"/>
      <c r="LBZ10" s="148"/>
      <c r="LCA10" s="148"/>
      <c r="LCB10" s="148"/>
      <c r="LCC10" s="148"/>
      <c r="LCD10" s="148"/>
      <c r="LCE10" s="148"/>
      <c r="LCF10" s="148"/>
      <c r="LCG10" s="148"/>
      <c r="LCH10" s="148"/>
      <c r="LCI10" s="148"/>
      <c r="LCJ10" s="148"/>
      <c r="LCK10" s="148"/>
      <c r="LCL10" s="148"/>
      <c r="LCM10" s="148"/>
      <c r="LCN10" s="148"/>
      <c r="LCO10" s="148"/>
      <c r="LCP10" s="148"/>
      <c r="LCQ10" s="148"/>
      <c r="LCR10" s="148"/>
      <c r="LCS10" s="148"/>
      <c r="LCT10" s="148"/>
      <c r="LCU10" s="148"/>
      <c r="LCV10" s="148"/>
      <c r="LCW10" s="148"/>
      <c r="LCX10" s="148"/>
      <c r="LCY10" s="148"/>
      <c r="LCZ10" s="148"/>
      <c r="LDA10" s="148"/>
      <c r="LDB10" s="148"/>
      <c r="LDC10" s="148"/>
      <c r="LDD10" s="148"/>
      <c r="LDE10" s="148"/>
      <c r="LDF10" s="148"/>
      <c r="LDG10" s="148"/>
      <c r="LDH10" s="148"/>
      <c r="LDI10" s="148"/>
      <c r="LDJ10" s="148"/>
      <c r="LDK10" s="148"/>
      <c r="LDL10" s="148"/>
      <c r="LDM10" s="148"/>
      <c r="LDN10" s="148"/>
      <c r="LDO10" s="148"/>
      <c r="LDP10" s="148"/>
      <c r="LDQ10" s="148"/>
      <c r="LDR10" s="148"/>
      <c r="LDS10" s="148"/>
      <c r="LDT10" s="148"/>
      <c r="LDU10" s="148"/>
      <c r="LDV10" s="148"/>
      <c r="LDW10" s="148"/>
      <c r="LDX10" s="148"/>
      <c r="LDY10" s="148"/>
      <c r="LDZ10" s="148"/>
      <c r="LEA10" s="148"/>
      <c r="LEB10" s="148"/>
      <c r="LEC10" s="148"/>
      <c r="LED10" s="148"/>
      <c r="LEE10" s="148"/>
      <c r="LEF10" s="148"/>
      <c r="LEG10" s="148"/>
      <c r="LEH10" s="148"/>
      <c r="LEI10" s="148"/>
      <c r="LEJ10" s="148"/>
      <c r="LEK10" s="148"/>
      <c r="LEL10" s="148"/>
      <c r="LEM10" s="148"/>
      <c r="LEN10" s="148"/>
      <c r="LEO10" s="148"/>
      <c r="LEP10" s="148"/>
      <c r="LEQ10" s="148"/>
      <c r="LER10" s="148"/>
      <c r="LES10" s="148"/>
      <c r="LET10" s="148"/>
      <c r="LEU10" s="148"/>
      <c r="LEV10" s="148"/>
      <c r="LEW10" s="148"/>
      <c r="LEX10" s="148"/>
      <c r="LEY10" s="148"/>
      <c r="LEZ10" s="148"/>
      <c r="LFA10" s="148"/>
      <c r="LFB10" s="148"/>
      <c r="LFC10" s="148"/>
      <c r="LFD10" s="148"/>
      <c r="LFE10" s="148"/>
      <c r="LFF10" s="148"/>
      <c r="LFG10" s="148"/>
      <c r="LFH10" s="148"/>
      <c r="LFI10" s="148"/>
      <c r="LFJ10" s="148"/>
      <c r="LFK10" s="148"/>
      <c r="LFL10" s="148"/>
      <c r="LFM10" s="148"/>
      <c r="LFN10" s="148"/>
      <c r="LFO10" s="148"/>
      <c r="LFP10" s="148"/>
      <c r="LFQ10" s="148"/>
      <c r="LFR10" s="148"/>
      <c r="LFS10" s="148"/>
      <c r="LFT10" s="148"/>
      <c r="LFU10" s="148"/>
      <c r="LFV10" s="148"/>
      <c r="LFW10" s="148"/>
      <c r="LFX10" s="148"/>
      <c r="LFY10" s="148"/>
      <c r="LFZ10" s="148"/>
      <c r="LGA10" s="148"/>
      <c r="LGB10" s="148"/>
      <c r="LGC10" s="148"/>
      <c r="LGD10" s="148"/>
      <c r="LGE10" s="148"/>
      <c r="LGF10" s="148"/>
      <c r="LGG10" s="148"/>
      <c r="LGH10" s="148"/>
      <c r="LGI10" s="148"/>
      <c r="LGJ10" s="148"/>
      <c r="LGK10" s="148"/>
      <c r="LGL10" s="148"/>
      <c r="LGM10" s="148"/>
      <c r="LGN10" s="148"/>
      <c r="LGO10" s="148"/>
      <c r="LGP10" s="148"/>
      <c r="LGQ10" s="148"/>
      <c r="LGR10" s="148"/>
      <c r="LGS10" s="148"/>
      <c r="LGT10" s="148"/>
      <c r="LGU10" s="148"/>
      <c r="LGV10" s="148"/>
      <c r="LGW10" s="148"/>
      <c r="LGX10" s="148"/>
      <c r="LGY10" s="148"/>
      <c r="LGZ10" s="148"/>
      <c r="LHA10" s="148"/>
      <c r="LHB10" s="148"/>
      <c r="LHC10" s="148"/>
      <c r="LHD10" s="148"/>
      <c r="LHE10" s="148"/>
      <c r="LHF10" s="148"/>
      <c r="LHG10" s="148"/>
      <c r="LHH10" s="148"/>
      <c r="LHI10" s="148"/>
      <c r="LHJ10" s="148"/>
      <c r="LHK10" s="148"/>
      <c r="LHL10" s="148"/>
      <c r="LHM10" s="148"/>
      <c r="LHN10" s="148"/>
      <c r="LHO10" s="148"/>
      <c r="LHP10" s="148"/>
      <c r="LHQ10" s="148"/>
      <c r="LHR10" s="148"/>
      <c r="LHS10" s="148"/>
      <c r="LHT10" s="148"/>
      <c r="LHU10" s="148"/>
      <c r="LHV10" s="148"/>
      <c r="LHW10" s="148"/>
      <c r="LHX10" s="148"/>
      <c r="LHY10" s="148"/>
      <c r="LHZ10" s="148"/>
      <c r="LIA10" s="148"/>
      <c r="LIB10" s="148"/>
      <c r="LIC10" s="148"/>
      <c r="LID10" s="148"/>
      <c r="LIE10" s="148"/>
      <c r="LIF10" s="148"/>
      <c r="LIG10" s="148"/>
      <c r="LIH10" s="148"/>
      <c r="LII10" s="148"/>
      <c r="LIJ10" s="148"/>
      <c r="LIK10" s="148"/>
      <c r="LIL10" s="148"/>
      <c r="LIM10" s="148"/>
      <c r="LIN10" s="148"/>
      <c r="LIO10" s="148"/>
      <c r="LIP10" s="148"/>
      <c r="LIQ10" s="148"/>
      <c r="LIR10" s="148"/>
      <c r="LIS10" s="148"/>
      <c r="LIT10" s="148"/>
      <c r="LIU10" s="148"/>
      <c r="LIV10" s="148"/>
      <c r="LIW10" s="148"/>
      <c r="LIX10" s="148"/>
      <c r="LIY10" s="148"/>
      <c r="LIZ10" s="148"/>
      <c r="LJA10" s="148"/>
      <c r="LJB10" s="148"/>
      <c r="LJC10" s="148"/>
      <c r="LJD10" s="148"/>
      <c r="LJE10" s="148"/>
      <c r="LJF10" s="148"/>
      <c r="LJG10" s="148"/>
      <c r="LJH10" s="148"/>
      <c r="LJI10" s="148"/>
      <c r="LJJ10" s="148"/>
      <c r="LJK10" s="148"/>
      <c r="LJL10" s="148"/>
      <c r="LJM10" s="148"/>
      <c r="LJN10" s="148"/>
      <c r="LJO10" s="148"/>
      <c r="LJP10" s="148"/>
      <c r="LJQ10" s="148"/>
      <c r="LJR10" s="148"/>
      <c r="LJS10" s="148"/>
      <c r="LJT10" s="148"/>
      <c r="LJU10" s="148"/>
      <c r="LJV10" s="148"/>
      <c r="LJW10" s="148"/>
      <c r="LJX10" s="148"/>
      <c r="LJY10" s="148"/>
      <c r="LJZ10" s="148"/>
      <c r="LKA10" s="148"/>
      <c r="LKB10" s="148"/>
      <c r="LKC10" s="148"/>
      <c r="LKD10" s="148"/>
      <c r="LKE10" s="148"/>
      <c r="LKF10" s="148"/>
      <c r="LKG10" s="148"/>
      <c r="LKH10" s="148"/>
      <c r="LKI10" s="148"/>
      <c r="LKJ10" s="148"/>
      <c r="LKK10" s="148"/>
      <c r="LKL10" s="148"/>
      <c r="LKM10" s="148"/>
      <c r="LKN10" s="148"/>
      <c r="LKO10" s="148"/>
      <c r="LKP10" s="148"/>
      <c r="LKQ10" s="148"/>
      <c r="LKR10" s="148"/>
      <c r="LKS10" s="148"/>
      <c r="LKT10" s="148"/>
      <c r="LKU10" s="148"/>
      <c r="LKV10" s="148"/>
      <c r="LKW10" s="148"/>
      <c r="LKX10" s="148"/>
      <c r="LKY10" s="148"/>
      <c r="LKZ10" s="148"/>
      <c r="LLA10" s="148"/>
      <c r="LLB10" s="148"/>
      <c r="LLC10" s="148"/>
      <c r="LLD10" s="148"/>
      <c r="LLE10" s="148"/>
      <c r="LLF10" s="148"/>
      <c r="LLG10" s="148"/>
      <c r="LLH10" s="148"/>
      <c r="LLI10" s="148"/>
      <c r="LLJ10" s="148"/>
      <c r="LLK10" s="148"/>
      <c r="LLL10" s="148"/>
      <c r="LLM10" s="148"/>
      <c r="LLN10" s="148"/>
      <c r="LLO10" s="148"/>
      <c r="LLP10" s="148"/>
      <c r="LLQ10" s="148"/>
      <c r="LLR10" s="148"/>
      <c r="LLS10" s="148"/>
      <c r="LLT10" s="148"/>
      <c r="LLU10" s="148"/>
      <c r="LLV10" s="148"/>
      <c r="LLW10" s="148"/>
      <c r="LLX10" s="148"/>
      <c r="LLY10" s="148"/>
      <c r="LLZ10" s="148"/>
      <c r="LMA10" s="148"/>
      <c r="LMB10" s="148"/>
      <c r="LMC10" s="148"/>
      <c r="LMD10" s="148"/>
      <c r="LME10" s="148"/>
      <c r="LMF10" s="148"/>
      <c r="LMG10" s="148"/>
      <c r="LMH10" s="148"/>
      <c r="LMI10" s="148"/>
      <c r="LMJ10" s="148"/>
      <c r="LMK10" s="148"/>
      <c r="LML10" s="148"/>
      <c r="LMM10" s="148"/>
      <c r="LMN10" s="148"/>
      <c r="LMO10" s="148"/>
      <c r="LMP10" s="148"/>
      <c r="LMQ10" s="148"/>
      <c r="LMR10" s="148"/>
      <c r="LMS10" s="148"/>
      <c r="LMT10" s="148"/>
      <c r="LMU10" s="148"/>
      <c r="LMV10" s="148"/>
      <c r="LMW10" s="148"/>
      <c r="LMX10" s="148"/>
      <c r="LMY10" s="148"/>
      <c r="LMZ10" s="148"/>
      <c r="LNA10" s="148"/>
      <c r="LNB10" s="148"/>
      <c r="LNC10" s="148"/>
      <c r="LND10" s="148"/>
      <c r="LNE10" s="148"/>
      <c r="LNF10" s="148"/>
      <c r="LNG10" s="148"/>
      <c r="LNH10" s="148"/>
      <c r="LNI10" s="148"/>
      <c r="LNJ10" s="148"/>
      <c r="LNK10" s="148"/>
      <c r="LNL10" s="148"/>
      <c r="LNM10" s="148"/>
      <c r="LNN10" s="148"/>
      <c r="LNO10" s="148"/>
      <c r="LNP10" s="148"/>
      <c r="LNQ10" s="148"/>
      <c r="LNR10" s="148"/>
      <c r="LNS10" s="148"/>
      <c r="LNT10" s="148"/>
      <c r="LNU10" s="148"/>
      <c r="LNV10" s="148"/>
      <c r="LNW10" s="148"/>
      <c r="LNX10" s="148"/>
      <c r="LNY10" s="148"/>
      <c r="LNZ10" s="148"/>
      <c r="LOA10" s="148"/>
      <c r="LOB10" s="148"/>
      <c r="LOC10" s="148"/>
      <c r="LOD10" s="148"/>
      <c r="LOE10" s="148"/>
      <c r="LOF10" s="148"/>
      <c r="LOG10" s="148"/>
      <c r="LOH10" s="148"/>
      <c r="LOI10" s="148"/>
      <c r="LOJ10" s="148"/>
      <c r="LOK10" s="148"/>
      <c r="LOL10" s="148"/>
      <c r="LOM10" s="148"/>
      <c r="LON10" s="148"/>
      <c r="LOO10" s="148"/>
      <c r="LOP10" s="148"/>
      <c r="LOQ10" s="148"/>
      <c r="LOR10" s="148"/>
      <c r="LOS10" s="148"/>
      <c r="LOT10" s="148"/>
      <c r="LOU10" s="148"/>
      <c r="LOV10" s="148"/>
      <c r="LOW10" s="148"/>
      <c r="LOX10" s="148"/>
      <c r="LOY10" s="148"/>
      <c r="LOZ10" s="148"/>
      <c r="LPA10" s="148"/>
      <c r="LPB10" s="148"/>
      <c r="LPC10" s="148"/>
      <c r="LPD10" s="148"/>
      <c r="LPE10" s="148"/>
      <c r="LPF10" s="148"/>
      <c r="LPG10" s="148"/>
      <c r="LPH10" s="148"/>
      <c r="LPI10" s="148"/>
      <c r="LPJ10" s="148"/>
      <c r="LPK10" s="148"/>
      <c r="LPL10" s="148"/>
      <c r="LPM10" s="148"/>
      <c r="LPN10" s="148"/>
      <c r="LPO10" s="148"/>
      <c r="LPP10" s="148"/>
      <c r="LPQ10" s="148"/>
      <c r="LPR10" s="148"/>
      <c r="LPS10" s="148"/>
      <c r="LPT10" s="148"/>
      <c r="LPU10" s="148"/>
      <c r="LPV10" s="148"/>
      <c r="LPW10" s="148"/>
      <c r="LPX10" s="148"/>
      <c r="LPY10" s="148"/>
      <c r="LPZ10" s="148"/>
      <c r="LQA10" s="148"/>
      <c r="LQB10" s="148"/>
      <c r="LQC10" s="148"/>
      <c r="LQD10" s="148"/>
      <c r="LQE10" s="148"/>
      <c r="LQF10" s="148"/>
      <c r="LQG10" s="148"/>
      <c r="LQH10" s="148"/>
      <c r="LQI10" s="148"/>
      <c r="LQJ10" s="148"/>
      <c r="LQK10" s="148"/>
      <c r="LQL10" s="148"/>
      <c r="LQM10" s="148"/>
      <c r="LQN10" s="148"/>
      <c r="LQO10" s="148"/>
      <c r="LQP10" s="148"/>
      <c r="LQQ10" s="148"/>
      <c r="LQR10" s="148"/>
      <c r="LQS10" s="148"/>
      <c r="LQT10" s="148"/>
      <c r="LQU10" s="148"/>
      <c r="LQV10" s="148"/>
      <c r="LQW10" s="148"/>
      <c r="LQX10" s="148"/>
      <c r="LQY10" s="148"/>
      <c r="LQZ10" s="148"/>
      <c r="LRA10" s="148"/>
      <c r="LRB10" s="148"/>
      <c r="LRC10" s="148"/>
      <c r="LRD10" s="148"/>
      <c r="LRE10" s="148"/>
      <c r="LRF10" s="148"/>
      <c r="LRG10" s="148"/>
      <c r="LRH10" s="148"/>
      <c r="LRI10" s="148"/>
      <c r="LRJ10" s="148"/>
      <c r="LRK10" s="148"/>
      <c r="LRL10" s="148"/>
      <c r="LRM10" s="148"/>
      <c r="LRN10" s="148"/>
      <c r="LRO10" s="148"/>
      <c r="LRP10" s="148"/>
      <c r="LRQ10" s="148"/>
      <c r="LRR10" s="148"/>
      <c r="LRS10" s="148"/>
      <c r="LRT10" s="148"/>
      <c r="LRU10" s="148"/>
      <c r="LRV10" s="148"/>
      <c r="LRW10" s="148"/>
      <c r="LRX10" s="148"/>
      <c r="LRY10" s="148"/>
      <c r="LRZ10" s="148"/>
      <c r="LSA10" s="148"/>
      <c r="LSB10" s="148"/>
      <c r="LSC10" s="148"/>
      <c r="LSD10" s="148"/>
      <c r="LSE10" s="148"/>
      <c r="LSF10" s="148"/>
      <c r="LSG10" s="148"/>
      <c r="LSH10" s="148"/>
      <c r="LSI10" s="148"/>
      <c r="LSJ10" s="148"/>
      <c r="LSK10" s="148"/>
      <c r="LSL10" s="148"/>
      <c r="LSM10" s="148"/>
      <c r="LSN10" s="148"/>
      <c r="LSO10" s="148"/>
      <c r="LSP10" s="148"/>
      <c r="LSQ10" s="148"/>
      <c r="LSR10" s="148"/>
      <c r="LSS10" s="148"/>
      <c r="LST10" s="148"/>
      <c r="LSU10" s="148"/>
      <c r="LSV10" s="148"/>
      <c r="LSW10" s="148"/>
      <c r="LSX10" s="148"/>
      <c r="LSY10" s="148"/>
      <c r="LSZ10" s="148"/>
      <c r="LTA10" s="148"/>
      <c r="LTB10" s="148"/>
      <c r="LTC10" s="148"/>
      <c r="LTD10" s="148"/>
      <c r="LTE10" s="148"/>
      <c r="LTF10" s="148"/>
      <c r="LTG10" s="148"/>
      <c r="LTH10" s="148"/>
      <c r="LTI10" s="148"/>
      <c r="LTJ10" s="148"/>
      <c r="LTK10" s="148"/>
      <c r="LTL10" s="148"/>
      <c r="LTM10" s="148"/>
      <c r="LTN10" s="148"/>
      <c r="LTO10" s="148"/>
      <c r="LTP10" s="148"/>
      <c r="LTQ10" s="148"/>
      <c r="LTR10" s="148"/>
      <c r="LTS10" s="148"/>
      <c r="LTT10" s="148"/>
      <c r="LTU10" s="148"/>
      <c r="LTV10" s="148"/>
      <c r="LTW10" s="148"/>
      <c r="LTX10" s="148"/>
      <c r="LTY10" s="148"/>
      <c r="LTZ10" s="148"/>
      <c r="LUA10" s="148"/>
      <c r="LUB10" s="148"/>
      <c r="LUC10" s="148"/>
      <c r="LUD10" s="148"/>
      <c r="LUE10" s="148"/>
      <c r="LUF10" s="148"/>
      <c r="LUG10" s="148"/>
      <c r="LUH10" s="148"/>
      <c r="LUI10" s="148"/>
      <c r="LUJ10" s="148"/>
      <c r="LUK10" s="148"/>
      <c r="LUL10" s="148"/>
      <c r="LUM10" s="148"/>
      <c r="LUN10" s="148"/>
      <c r="LUO10" s="148"/>
      <c r="LUP10" s="148"/>
      <c r="LUQ10" s="148"/>
      <c r="LUR10" s="148"/>
      <c r="LUS10" s="148"/>
      <c r="LUT10" s="148"/>
      <c r="LUU10" s="148"/>
      <c r="LUV10" s="148"/>
      <c r="LUW10" s="148"/>
      <c r="LUX10" s="148"/>
      <c r="LUY10" s="148"/>
      <c r="LUZ10" s="148"/>
      <c r="LVA10" s="148"/>
      <c r="LVB10" s="148"/>
      <c r="LVC10" s="148"/>
      <c r="LVD10" s="148"/>
      <c r="LVE10" s="148"/>
      <c r="LVF10" s="148"/>
      <c r="LVG10" s="148"/>
      <c r="LVH10" s="148"/>
      <c r="LVI10" s="148"/>
      <c r="LVJ10" s="148"/>
      <c r="LVK10" s="148"/>
      <c r="LVL10" s="148"/>
      <c r="LVM10" s="148"/>
      <c r="LVN10" s="148"/>
      <c r="LVO10" s="148"/>
      <c r="LVP10" s="148"/>
      <c r="LVQ10" s="148"/>
      <c r="LVR10" s="148"/>
      <c r="LVS10" s="148"/>
      <c r="LVT10" s="148"/>
      <c r="LVU10" s="148"/>
      <c r="LVV10" s="148"/>
      <c r="LVW10" s="148"/>
      <c r="LVX10" s="148"/>
      <c r="LVY10" s="148"/>
      <c r="LVZ10" s="148"/>
      <c r="LWA10" s="148"/>
      <c r="LWB10" s="148"/>
      <c r="LWC10" s="148"/>
      <c r="LWD10" s="148"/>
      <c r="LWE10" s="148"/>
      <c r="LWF10" s="148"/>
      <c r="LWG10" s="148"/>
      <c r="LWH10" s="148"/>
      <c r="LWI10" s="148"/>
      <c r="LWJ10" s="148"/>
      <c r="LWK10" s="148"/>
      <c r="LWL10" s="148"/>
      <c r="LWM10" s="148"/>
      <c r="LWN10" s="148"/>
      <c r="LWO10" s="148"/>
      <c r="LWP10" s="148"/>
      <c r="LWQ10" s="148"/>
      <c r="LWR10" s="148"/>
      <c r="LWS10" s="148"/>
      <c r="LWT10" s="148"/>
      <c r="LWU10" s="148"/>
      <c r="LWV10" s="148"/>
      <c r="LWW10" s="148"/>
      <c r="LWX10" s="148"/>
      <c r="LWY10" s="148"/>
      <c r="LWZ10" s="148"/>
      <c r="LXA10" s="148"/>
      <c r="LXB10" s="148"/>
      <c r="LXC10" s="148"/>
      <c r="LXD10" s="148"/>
      <c r="LXE10" s="148"/>
      <c r="LXF10" s="148"/>
      <c r="LXG10" s="148"/>
      <c r="LXH10" s="148"/>
      <c r="LXI10" s="148"/>
      <c r="LXJ10" s="148"/>
      <c r="LXK10" s="148"/>
      <c r="LXL10" s="148"/>
      <c r="LXM10" s="148"/>
      <c r="LXN10" s="148"/>
      <c r="LXO10" s="148"/>
      <c r="LXP10" s="148"/>
      <c r="LXQ10" s="148"/>
      <c r="LXR10" s="148"/>
      <c r="LXS10" s="148"/>
      <c r="LXT10" s="148"/>
      <c r="LXU10" s="148"/>
      <c r="LXV10" s="148"/>
      <c r="LXW10" s="148"/>
      <c r="LXX10" s="148"/>
      <c r="LXY10" s="148"/>
      <c r="LXZ10" s="148"/>
      <c r="LYA10" s="148"/>
      <c r="LYB10" s="148"/>
      <c r="LYC10" s="148"/>
      <c r="LYD10" s="148"/>
      <c r="LYE10" s="148"/>
      <c r="LYF10" s="148"/>
      <c r="LYG10" s="148"/>
      <c r="LYH10" s="148"/>
      <c r="LYI10" s="148"/>
      <c r="LYJ10" s="148"/>
      <c r="LYK10" s="148"/>
      <c r="LYL10" s="148"/>
      <c r="LYM10" s="148"/>
      <c r="LYN10" s="148"/>
      <c r="LYO10" s="148"/>
      <c r="LYP10" s="148"/>
      <c r="LYQ10" s="148"/>
      <c r="LYR10" s="148"/>
      <c r="LYS10" s="148"/>
      <c r="LYT10" s="148"/>
      <c r="LYU10" s="148"/>
      <c r="LYV10" s="148"/>
      <c r="LYW10" s="148"/>
      <c r="LYX10" s="148"/>
      <c r="LYY10" s="148"/>
      <c r="LYZ10" s="148"/>
      <c r="LZA10" s="148"/>
      <c r="LZB10" s="148"/>
      <c r="LZC10" s="148"/>
      <c r="LZD10" s="148"/>
      <c r="LZE10" s="148"/>
      <c r="LZF10" s="148"/>
      <c r="LZG10" s="148"/>
      <c r="LZH10" s="148"/>
      <c r="LZI10" s="148"/>
      <c r="LZJ10" s="148"/>
      <c r="LZK10" s="148"/>
      <c r="LZL10" s="148"/>
      <c r="LZM10" s="148"/>
      <c r="LZN10" s="148"/>
      <c r="LZO10" s="148"/>
      <c r="LZP10" s="148"/>
      <c r="LZQ10" s="148"/>
      <c r="LZR10" s="148"/>
      <c r="LZS10" s="148"/>
      <c r="LZT10" s="148"/>
      <c r="LZU10" s="148"/>
      <c r="LZV10" s="148"/>
      <c r="LZW10" s="148"/>
      <c r="LZX10" s="148"/>
      <c r="LZY10" s="148"/>
      <c r="LZZ10" s="148"/>
      <c r="MAA10" s="148"/>
      <c r="MAB10" s="148"/>
      <c r="MAC10" s="148"/>
      <c r="MAD10" s="148"/>
      <c r="MAE10" s="148"/>
      <c r="MAF10" s="148"/>
      <c r="MAG10" s="148"/>
      <c r="MAH10" s="148"/>
      <c r="MAI10" s="148"/>
      <c r="MAJ10" s="148"/>
      <c r="MAK10" s="148"/>
      <c r="MAL10" s="148"/>
      <c r="MAM10" s="148"/>
      <c r="MAN10" s="148"/>
      <c r="MAO10" s="148"/>
      <c r="MAP10" s="148"/>
      <c r="MAQ10" s="148"/>
      <c r="MAR10" s="148"/>
      <c r="MAS10" s="148"/>
      <c r="MAT10" s="148"/>
      <c r="MAU10" s="148"/>
      <c r="MAV10" s="148"/>
      <c r="MAW10" s="148"/>
      <c r="MAX10" s="148"/>
      <c r="MAY10" s="148"/>
      <c r="MAZ10" s="148"/>
      <c r="MBA10" s="148"/>
      <c r="MBB10" s="148"/>
      <c r="MBC10" s="148"/>
      <c r="MBD10" s="148"/>
      <c r="MBE10" s="148"/>
      <c r="MBF10" s="148"/>
      <c r="MBG10" s="148"/>
      <c r="MBH10" s="148"/>
      <c r="MBI10" s="148"/>
      <c r="MBJ10" s="148"/>
      <c r="MBK10" s="148"/>
      <c r="MBL10" s="148"/>
      <c r="MBM10" s="148"/>
      <c r="MBN10" s="148"/>
      <c r="MBO10" s="148"/>
      <c r="MBP10" s="148"/>
      <c r="MBQ10" s="148"/>
      <c r="MBR10" s="148"/>
      <c r="MBS10" s="148"/>
      <c r="MBT10" s="148"/>
      <c r="MBU10" s="148"/>
      <c r="MBV10" s="148"/>
      <c r="MBW10" s="148"/>
      <c r="MBX10" s="148"/>
      <c r="MBY10" s="148"/>
      <c r="MBZ10" s="148"/>
      <c r="MCA10" s="148"/>
      <c r="MCB10" s="148"/>
      <c r="MCC10" s="148"/>
      <c r="MCD10" s="148"/>
      <c r="MCE10" s="148"/>
      <c r="MCF10" s="148"/>
      <c r="MCG10" s="148"/>
      <c r="MCH10" s="148"/>
      <c r="MCI10" s="148"/>
      <c r="MCJ10" s="148"/>
      <c r="MCK10" s="148"/>
      <c r="MCL10" s="148"/>
      <c r="MCM10" s="148"/>
      <c r="MCN10" s="148"/>
      <c r="MCO10" s="148"/>
      <c r="MCP10" s="148"/>
      <c r="MCQ10" s="148"/>
      <c r="MCR10" s="148"/>
      <c r="MCS10" s="148"/>
      <c r="MCT10" s="148"/>
      <c r="MCU10" s="148"/>
      <c r="MCV10" s="148"/>
      <c r="MCW10" s="148"/>
      <c r="MCX10" s="148"/>
      <c r="MCY10" s="148"/>
      <c r="MCZ10" s="148"/>
      <c r="MDA10" s="148"/>
      <c r="MDB10" s="148"/>
      <c r="MDC10" s="148"/>
      <c r="MDD10" s="148"/>
      <c r="MDE10" s="148"/>
      <c r="MDF10" s="148"/>
      <c r="MDG10" s="148"/>
      <c r="MDH10" s="148"/>
      <c r="MDI10" s="148"/>
      <c r="MDJ10" s="148"/>
      <c r="MDK10" s="148"/>
      <c r="MDL10" s="148"/>
      <c r="MDM10" s="148"/>
      <c r="MDN10" s="148"/>
      <c r="MDO10" s="148"/>
      <c r="MDP10" s="148"/>
      <c r="MDQ10" s="148"/>
      <c r="MDR10" s="148"/>
      <c r="MDS10" s="148"/>
      <c r="MDT10" s="148"/>
      <c r="MDU10" s="148"/>
      <c r="MDV10" s="148"/>
      <c r="MDW10" s="148"/>
      <c r="MDX10" s="148"/>
      <c r="MDY10" s="148"/>
      <c r="MDZ10" s="148"/>
      <c r="MEA10" s="148"/>
      <c r="MEB10" s="148"/>
      <c r="MEC10" s="148"/>
      <c r="MED10" s="148"/>
      <c r="MEE10" s="148"/>
      <c r="MEF10" s="148"/>
      <c r="MEG10" s="148"/>
      <c r="MEH10" s="148"/>
      <c r="MEI10" s="148"/>
      <c r="MEJ10" s="148"/>
      <c r="MEK10" s="148"/>
      <c r="MEL10" s="148"/>
      <c r="MEM10" s="148"/>
      <c r="MEN10" s="148"/>
      <c r="MEO10" s="148"/>
      <c r="MEP10" s="148"/>
      <c r="MEQ10" s="148"/>
      <c r="MER10" s="148"/>
      <c r="MES10" s="148"/>
      <c r="MET10" s="148"/>
      <c r="MEU10" s="148"/>
      <c r="MEV10" s="148"/>
      <c r="MEW10" s="148"/>
      <c r="MEX10" s="148"/>
      <c r="MEY10" s="148"/>
      <c r="MEZ10" s="148"/>
      <c r="MFA10" s="148"/>
      <c r="MFB10" s="148"/>
      <c r="MFC10" s="148"/>
      <c r="MFD10" s="148"/>
      <c r="MFE10" s="148"/>
      <c r="MFF10" s="148"/>
      <c r="MFG10" s="148"/>
      <c r="MFH10" s="148"/>
      <c r="MFI10" s="148"/>
      <c r="MFJ10" s="148"/>
      <c r="MFK10" s="148"/>
      <c r="MFL10" s="148"/>
      <c r="MFM10" s="148"/>
      <c r="MFN10" s="148"/>
      <c r="MFO10" s="148"/>
      <c r="MFP10" s="148"/>
      <c r="MFQ10" s="148"/>
      <c r="MFR10" s="148"/>
      <c r="MFS10" s="148"/>
      <c r="MFT10" s="148"/>
      <c r="MFU10" s="148"/>
      <c r="MFV10" s="148"/>
      <c r="MFW10" s="148"/>
      <c r="MFX10" s="148"/>
      <c r="MFY10" s="148"/>
      <c r="MFZ10" s="148"/>
      <c r="MGA10" s="148"/>
      <c r="MGB10" s="148"/>
      <c r="MGC10" s="148"/>
      <c r="MGD10" s="148"/>
      <c r="MGE10" s="148"/>
      <c r="MGF10" s="148"/>
      <c r="MGG10" s="148"/>
      <c r="MGH10" s="148"/>
      <c r="MGI10" s="148"/>
      <c r="MGJ10" s="148"/>
      <c r="MGK10" s="148"/>
      <c r="MGL10" s="148"/>
      <c r="MGM10" s="148"/>
      <c r="MGN10" s="148"/>
      <c r="MGO10" s="148"/>
      <c r="MGP10" s="148"/>
      <c r="MGQ10" s="148"/>
      <c r="MGR10" s="148"/>
      <c r="MGS10" s="148"/>
      <c r="MGT10" s="148"/>
      <c r="MGU10" s="148"/>
      <c r="MGV10" s="148"/>
      <c r="MGW10" s="148"/>
      <c r="MGX10" s="148"/>
      <c r="MGY10" s="148"/>
      <c r="MGZ10" s="148"/>
      <c r="MHA10" s="148"/>
      <c r="MHB10" s="148"/>
      <c r="MHC10" s="148"/>
      <c r="MHD10" s="148"/>
      <c r="MHE10" s="148"/>
      <c r="MHF10" s="148"/>
      <c r="MHG10" s="148"/>
      <c r="MHH10" s="148"/>
      <c r="MHI10" s="148"/>
      <c r="MHJ10" s="148"/>
      <c r="MHK10" s="148"/>
      <c r="MHL10" s="148"/>
      <c r="MHM10" s="148"/>
      <c r="MHN10" s="148"/>
      <c r="MHO10" s="148"/>
      <c r="MHP10" s="148"/>
      <c r="MHQ10" s="148"/>
      <c r="MHR10" s="148"/>
      <c r="MHS10" s="148"/>
      <c r="MHT10" s="148"/>
      <c r="MHU10" s="148"/>
      <c r="MHV10" s="148"/>
      <c r="MHW10" s="148"/>
      <c r="MHX10" s="148"/>
      <c r="MHY10" s="148"/>
      <c r="MHZ10" s="148"/>
      <c r="MIA10" s="148"/>
      <c r="MIB10" s="148"/>
      <c r="MIC10" s="148"/>
      <c r="MID10" s="148"/>
      <c r="MIE10" s="148"/>
      <c r="MIF10" s="148"/>
      <c r="MIG10" s="148"/>
      <c r="MIH10" s="148"/>
      <c r="MII10" s="148"/>
      <c r="MIJ10" s="148"/>
      <c r="MIK10" s="148"/>
      <c r="MIL10" s="148"/>
      <c r="MIM10" s="148"/>
      <c r="MIN10" s="148"/>
      <c r="MIO10" s="148"/>
      <c r="MIP10" s="148"/>
      <c r="MIQ10" s="148"/>
      <c r="MIR10" s="148"/>
      <c r="MIS10" s="148"/>
      <c r="MIT10" s="148"/>
      <c r="MIU10" s="148"/>
      <c r="MIV10" s="148"/>
      <c r="MIW10" s="148"/>
      <c r="MIX10" s="148"/>
      <c r="MIY10" s="148"/>
      <c r="MIZ10" s="148"/>
      <c r="MJA10" s="148"/>
      <c r="MJB10" s="148"/>
      <c r="MJC10" s="148"/>
      <c r="MJD10" s="148"/>
      <c r="MJE10" s="148"/>
      <c r="MJF10" s="148"/>
      <c r="MJG10" s="148"/>
      <c r="MJH10" s="148"/>
      <c r="MJI10" s="148"/>
      <c r="MJJ10" s="148"/>
      <c r="MJK10" s="148"/>
      <c r="MJL10" s="148"/>
      <c r="MJM10" s="148"/>
      <c r="MJN10" s="148"/>
      <c r="MJO10" s="148"/>
      <c r="MJP10" s="148"/>
      <c r="MJQ10" s="148"/>
      <c r="MJR10" s="148"/>
      <c r="MJS10" s="148"/>
      <c r="MJT10" s="148"/>
      <c r="MJU10" s="148"/>
      <c r="MJV10" s="148"/>
      <c r="MJW10" s="148"/>
      <c r="MJX10" s="148"/>
      <c r="MJY10" s="148"/>
      <c r="MJZ10" s="148"/>
      <c r="MKA10" s="148"/>
      <c r="MKB10" s="148"/>
      <c r="MKC10" s="148"/>
      <c r="MKD10" s="148"/>
      <c r="MKE10" s="148"/>
      <c r="MKF10" s="148"/>
      <c r="MKG10" s="148"/>
      <c r="MKH10" s="148"/>
      <c r="MKI10" s="148"/>
      <c r="MKJ10" s="148"/>
      <c r="MKK10" s="148"/>
      <c r="MKL10" s="148"/>
      <c r="MKM10" s="148"/>
      <c r="MKN10" s="148"/>
      <c r="MKO10" s="148"/>
      <c r="MKP10" s="148"/>
      <c r="MKQ10" s="148"/>
      <c r="MKR10" s="148"/>
      <c r="MKS10" s="148"/>
      <c r="MKT10" s="148"/>
      <c r="MKU10" s="148"/>
      <c r="MKV10" s="148"/>
      <c r="MKW10" s="148"/>
      <c r="MKX10" s="148"/>
      <c r="MKY10" s="148"/>
      <c r="MKZ10" s="148"/>
      <c r="MLA10" s="148"/>
      <c r="MLB10" s="148"/>
      <c r="MLC10" s="148"/>
      <c r="MLD10" s="148"/>
      <c r="MLE10" s="148"/>
      <c r="MLF10" s="148"/>
      <c r="MLG10" s="148"/>
      <c r="MLH10" s="148"/>
      <c r="MLI10" s="148"/>
      <c r="MLJ10" s="148"/>
      <c r="MLK10" s="148"/>
      <c r="MLL10" s="148"/>
      <c r="MLM10" s="148"/>
      <c r="MLN10" s="148"/>
      <c r="MLO10" s="148"/>
      <c r="MLP10" s="148"/>
      <c r="MLQ10" s="148"/>
      <c r="MLR10" s="148"/>
      <c r="MLS10" s="148"/>
      <c r="MLT10" s="148"/>
      <c r="MLU10" s="148"/>
      <c r="MLV10" s="148"/>
      <c r="MLW10" s="148"/>
      <c r="MLX10" s="148"/>
      <c r="MLY10" s="148"/>
      <c r="MLZ10" s="148"/>
      <c r="MMA10" s="148"/>
      <c r="MMB10" s="148"/>
      <c r="MMC10" s="148"/>
      <c r="MMD10" s="148"/>
      <c r="MME10" s="148"/>
      <c r="MMF10" s="148"/>
      <c r="MMG10" s="148"/>
      <c r="MMH10" s="148"/>
      <c r="MMI10" s="148"/>
      <c r="MMJ10" s="148"/>
      <c r="MMK10" s="148"/>
      <c r="MML10" s="148"/>
      <c r="MMM10" s="148"/>
      <c r="MMN10" s="148"/>
      <c r="MMO10" s="148"/>
      <c r="MMP10" s="148"/>
      <c r="MMQ10" s="148"/>
      <c r="MMR10" s="148"/>
      <c r="MMS10" s="148"/>
      <c r="MMT10" s="148"/>
      <c r="MMU10" s="148"/>
      <c r="MMV10" s="148"/>
      <c r="MMW10" s="148"/>
      <c r="MMX10" s="148"/>
      <c r="MMY10" s="148"/>
      <c r="MMZ10" s="148"/>
      <c r="MNA10" s="148"/>
      <c r="MNB10" s="148"/>
      <c r="MNC10" s="148"/>
      <c r="MND10" s="148"/>
      <c r="MNE10" s="148"/>
      <c r="MNF10" s="148"/>
      <c r="MNG10" s="148"/>
      <c r="MNH10" s="148"/>
      <c r="MNI10" s="148"/>
      <c r="MNJ10" s="148"/>
      <c r="MNK10" s="148"/>
      <c r="MNL10" s="148"/>
      <c r="MNM10" s="148"/>
      <c r="MNN10" s="148"/>
      <c r="MNO10" s="148"/>
      <c r="MNP10" s="148"/>
      <c r="MNQ10" s="148"/>
      <c r="MNR10" s="148"/>
      <c r="MNS10" s="148"/>
      <c r="MNT10" s="148"/>
      <c r="MNU10" s="148"/>
      <c r="MNV10" s="148"/>
      <c r="MNW10" s="148"/>
      <c r="MNX10" s="148"/>
      <c r="MNY10" s="148"/>
      <c r="MNZ10" s="148"/>
      <c r="MOA10" s="148"/>
      <c r="MOB10" s="148"/>
      <c r="MOC10" s="148"/>
      <c r="MOD10" s="148"/>
      <c r="MOE10" s="148"/>
      <c r="MOF10" s="148"/>
      <c r="MOG10" s="148"/>
      <c r="MOH10" s="148"/>
      <c r="MOI10" s="148"/>
      <c r="MOJ10" s="148"/>
      <c r="MOK10" s="148"/>
      <c r="MOL10" s="148"/>
      <c r="MOM10" s="148"/>
      <c r="MON10" s="148"/>
      <c r="MOO10" s="148"/>
      <c r="MOP10" s="148"/>
      <c r="MOQ10" s="148"/>
      <c r="MOR10" s="148"/>
      <c r="MOS10" s="148"/>
      <c r="MOT10" s="148"/>
      <c r="MOU10" s="148"/>
      <c r="MOV10" s="148"/>
      <c r="MOW10" s="148"/>
      <c r="MOX10" s="148"/>
      <c r="MOY10" s="148"/>
      <c r="MOZ10" s="148"/>
      <c r="MPA10" s="148"/>
      <c r="MPB10" s="148"/>
      <c r="MPC10" s="148"/>
      <c r="MPD10" s="148"/>
      <c r="MPE10" s="148"/>
      <c r="MPF10" s="148"/>
      <c r="MPG10" s="148"/>
      <c r="MPH10" s="148"/>
      <c r="MPI10" s="148"/>
      <c r="MPJ10" s="148"/>
      <c r="MPK10" s="148"/>
      <c r="MPL10" s="148"/>
      <c r="MPM10" s="148"/>
      <c r="MPN10" s="148"/>
      <c r="MPO10" s="148"/>
      <c r="MPP10" s="148"/>
      <c r="MPQ10" s="148"/>
      <c r="MPR10" s="148"/>
      <c r="MPS10" s="148"/>
      <c r="MPT10" s="148"/>
      <c r="MPU10" s="148"/>
      <c r="MPV10" s="148"/>
      <c r="MPW10" s="148"/>
      <c r="MPX10" s="148"/>
      <c r="MPY10" s="148"/>
      <c r="MPZ10" s="148"/>
      <c r="MQA10" s="148"/>
      <c r="MQB10" s="148"/>
      <c r="MQC10" s="148"/>
      <c r="MQD10" s="148"/>
      <c r="MQE10" s="148"/>
      <c r="MQF10" s="148"/>
      <c r="MQG10" s="148"/>
      <c r="MQH10" s="148"/>
      <c r="MQI10" s="148"/>
      <c r="MQJ10" s="148"/>
      <c r="MQK10" s="148"/>
      <c r="MQL10" s="148"/>
      <c r="MQM10" s="148"/>
      <c r="MQN10" s="148"/>
      <c r="MQO10" s="148"/>
      <c r="MQP10" s="148"/>
      <c r="MQQ10" s="148"/>
      <c r="MQR10" s="148"/>
      <c r="MQS10" s="148"/>
      <c r="MQT10" s="148"/>
      <c r="MQU10" s="148"/>
      <c r="MQV10" s="148"/>
      <c r="MQW10" s="148"/>
      <c r="MQX10" s="148"/>
      <c r="MQY10" s="148"/>
      <c r="MQZ10" s="148"/>
      <c r="MRA10" s="148"/>
      <c r="MRB10" s="148"/>
      <c r="MRC10" s="148"/>
      <c r="MRD10" s="148"/>
      <c r="MRE10" s="148"/>
      <c r="MRF10" s="148"/>
      <c r="MRG10" s="148"/>
      <c r="MRH10" s="148"/>
      <c r="MRI10" s="148"/>
      <c r="MRJ10" s="148"/>
      <c r="MRK10" s="148"/>
      <c r="MRL10" s="148"/>
      <c r="MRM10" s="148"/>
      <c r="MRN10" s="148"/>
      <c r="MRO10" s="148"/>
      <c r="MRP10" s="148"/>
      <c r="MRQ10" s="148"/>
      <c r="MRR10" s="148"/>
      <c r="MRS10" s="148"/>
      <c r="MRT10" s="148"/>
      <c r="MRU10" s="148"/>
      <c r="MRV10" s="148"/>
      <c r="MRW10" s="148"/>
      <c r="MRX10" s="148"/>
      <c r="MRY10" s="148"/>
      <c r="MRZ10" s="148"/>
      <c r="MSA10" s="148"/>
      <c r="MSB10" s="148"/>
      <c r="MSC10" s="148"/>
      <c r="MSD10" s="148"/>
      <c r="MSE10" s="148"/>
      <c r="MSF10" s="148"/>
      <c r="MSG10" s="148"/>
      <c r="MSH10" s="148"/>
      <c r="MSI10" s="148"/>
      <c r="MSJ10" s="148"/>
      <c r="MSK10" s="148"/>
      <c r="MSL10" s="148"/>
      <c r="MSM10" s="148"/>
      <c r="MSN10" s="148"/>
      <c r="MSO10" s="148"/>
      <c r="MSP10" s="148"/>
      <c r="MSQ10" s="148"/>
      <c r="MSR10" s="148"/>
      <c r="MSS10" s="148"/>
      <c r="MST10" s="148"/>
      <c r="MSU10" s="148"/>
      <c r="MSV10" s="148"/>
      <c r="MSW10" s="148"/>
      <c r="MSX10" s="148"/>
      <c r="MSY10" s="148"/>
      <c r="MSZ10" s="148"/>
      <c r="MTA10" s="148"/>
      <c r="MTB10" s="148"/>
      <c r="MTC10" s="148"/>
      <c r="MTD10" s="148"/>
      <c r="MTE10" s="148"/>
      <c r="MTF10" s="148"/>
      <c r="MTG10" s="148"/>
      <c r="MTH10" s="148"/>
      <c r="MTI10" s="148"/>
      <c r="MTJ10" s="148"/>
      <c r="MTK10" s="148"/>
      <c r="MTL10" s="148"/>
      <c r="MTM10" s="148"/>
      <c r="MTN10" s="148"/>
      <c r="MTO10" s="148"/>
      <c r="MTP10" s="148"/>
      <c r="MTQ10" s="148"/>
      <c r="MTR10" s="148"/>
      <c r="MTS10" s="148"/>
      <c r="MTT10" s="148"/>
      <c r="MTU10" s="148"/>
      <c r="MTV10" s="148"/>
      <c r="MTW10" s="148"/>
      <c r="MTX10" s="148"/>
      <c r="MTY10" s="148"/>
      <c r="MTZ10" s="148"/>
      <c r="MUA10" s="148"/>
      <c r="MUB10" s="148"/>
      <c r="MUC10" s="148"/>
      <c r="MUD10" s="148"/>
      <c r="MUE10" s="148"/>
      <c r="MUF10" s="148"/>
      <c r="MUG10" s="148"/>
      <c r="MUH10" s="148"/>
      <c r="MUI10" s="148"/>
      <c r="MUJ10" s="148"/>
      <c r="MUK10" s="148"/>
      <c r="MUL10" s="148"/>
      <c r="MUM10" s="148"/>
      <c r="MUN10" s="148"/>
      <c r="MUO10" s="148"/>
      <c r="MUP10" s="148"/>
      <c r="MUQ10" s="148"/>
      <c r="MUR10" s="148"/>
      <c r="MUS10" s="148"/>
      <c r="MUT10" s="148"/>
      <c r="MUU10" s="148"/>
      <c r="MUV10" s="148"/>
      <c r="MUW10" s="148"/>
      <c r="MUX10" s="148"/>
      <c r="MUY10" s="148"/>
      <c r="MUZ10" s="148"/>
      <c r="MVA10" s="148"/>
      <c r="MVB10" s="148"/>
      <c r="MVC10" s="148"/>
      <c r="MVD10" s="148"/>
      <c r="MVE10" s="148"/>
      <c r="MVF10" s="148"/>
      <c r="MVG10" s="148"/>
      <c r="MVH10" s="148"/>
      <c r="MVI10" s="148"/>
      <c r="MVJ10" s="148"/>
      <c r="MVK10" s="148"/>
      <c r="MVL10" s="148"/>
      <c r="MVM10" s="148"/>
      <c r="MVN10" s="148"/>
      <c r="MVO10" s="148"/>
      <c r="MVP10" s="148"/>
      <c r="MVQ10" s="148"/>
      <c r="MVR10" s="148"/>
      <c r="MVS10" s="148"/>
      <c r="MVT10" s="148"/>
      <c r="MVU10" s="148"/>
      <c r="MVV10" s="148"/>
      <c r="MVW10" s="148"/>
      <c r="MVX10" s="148"/>
      <c r="MVY10" s="148"/>
      <c r="MVZ10" s="148"/>
      <c r="MWA10" s="148"/>
      <c r="MWB10" s="148"/>
      <c r="MWC10" s="148"/>
      <c r="MWD10" s="148"/>
      <c r="MWE10" s="148"/>
      <c r="MWF10" s="148"/>
      <c r="MWG10" s="148"/>
      <c r="MWH10" s="148"/>
      <c r="MWI10" s="148"/>
      <c r="MWJ10" s="148"/>
      <c r="MWK10" s="148"/>
      <c r="MWL10" s="148"/>
      <c r="MWM10" s="148"/>
      <c r="MWN10" s="148"/>
      <c r="MWO10" s="148"/>
      <c r="MWP10" s="148"/>
      <c r="MWQ10" s="148"/>
      <c r="MWR10" s="148"/>
      <c r="MWS10" s="148"/>
      <c r="MWT10" s="148"/>
      <c r="MWU10" s="148"/>
      <c r="MWV10" s="148"/>
      <c r="MWW10" s="148"/>
      <c r="MWX10" s="148"/>
      <c r="MWY10" s="148"/>
      <c r="MWZ10" s="148"/>
      <c r="MXA10" s="148"/>
      <c r="MXB10" s="148"/>
      <c r="MXC10" s="148"/>
      <c r="MXD10" s="148"/>
      <c r="MXE10" s="148"/>
      <c r="MXF10" s="148"/>
      <c r="MXG10" s="148"/>
      <c r="MXH10" s="148"/>
      <c r="MXI10" s="148"/>
      <c r="MXJ10" s="148"/>
      <c r="MXK10" s="148"/>
      <c r="MXL10" s="148"/>
      <c r="MXM10" s="148"/>
      <c r="MXN10" s="148"/>
      <c r="MXO10" s="148"/>
      <c r="MXP10" s="148"/>
      <c r="MXQ10" s="148"/>
      <c r="MXR10" s="148"/>
      <c r="MXS10" s="148"/>
      <c r="MXT10" s="148"/>
      <c r="MXU10" s="148"/>
      <c r="MXV10" s="148"/>
      <c r="MXW10" s="148"/>
      <c r="MXX10" s="148"/>
      <c r="MXY10" s="148"/>
      <c r="MXZ10" s="148"/>
      <c r="MYA10" s="148"/>
      <c r="MYB10" s="148"/>
      <c r="MYC10" s="148"/>
      <c r="MYD10" s="148"/>
      <c r="MYE10" s="148"/>
      <c r="MYF10" s="148"/>
      <c r="MYG10" s="148"/>
      <c r="MYH10" s="148"/>
      <c r="MYI10" s="148"/>
      <c r="MYJ10" s="148"/>
      <c r="MYK10" s="148"/>
      <c r="MYL10" s="148"/>
      <c r="MYM10" s="148"/>
      <c r="MYN10" s="148"/>
      <c r="MYO10" s="148"/>
      <c r="MYP10" s="148"/>
      <c r="MYQ10" s="148"/>
      <c r="MYR10" s="148"/>
      <c r="MYS10" s="148"/>
      <c r="MYT10" s="148"/>
      <c r="MYU10" s="148"/>
      <c r="MYV10" s="148"/>
      <c r="MYW10" s="148"/>
      <c r="MYX10" s="148"/>
      <c r="MYY10" s="148"/>
      <c r="MYZ10" s="148"/>
      <c r="MZA10" s="148"/>
      <c r="MZB10" s="148"/>
      <c r="MZC10" s="148"/>
      <c r="MZD10" s="148"/>
      <c r="MZE10" s="148"/>
      <c r="MZF10" s="148"/>
      <c r="MZG10" s="148"/>
      <c r="MZH10" s="148"/>
      <c r="MZI10" s="148"/>
      <c r="MZJ10" s="148"/>
      <c r="MZK10" s="148"/>
      <c r="MZL10" s="148"/>
      <c r="MZM10" s="148"/>
      <c r="MZN10" s="148"/>
      <c r="MZO10" s="148"/>
      <c r="MZP10" s="148"/>
      <c r="MZQ10" s="148"/>
      <c r="MZR10" s="148"/>
      <c r="MZS10" s="148"/>
      <c r="MZT10" s="148"/>
      <c r="MZU10" s="148"/>
      <c r="MZV10" s="148"/>
      <c r="MZW10" s="148"/>
      <c r="MZX10" s="148"/>
      <c r="MZY10" s="148"/>
      <c r="MZZ10" s="148"/>
      <c r="NAA10" s="148"/>
      <c r="NAB10" s="148"/>
      <c r="NAC10" s="148"/>
      <c r="NAD10" s="148"/>
      <c r="NAE10" s="148"/>
      <c r="NAF10" s="148"/>
      <c r="NAG10" s="148"/>
      <c r="NAH10" s="148"/>
      <c r="NAI10" s="148"/>
      <c r="NAJ10" s="148"/>
      <c r="NAK10" s="148"/>
      <c r="NAL10" s="148"/>
      <c r="NAM10" s="148"/>
      <c r="NAN10" s="148"/>
      <c r="NAO10" s="148"/>
      <c r="NAP10" s="148"/>
      <c r="NAQ10" s="148"/>
      <c r="NAR10" s="148"/>
      <c r="NAS10" s="148"/>
      <c r="NAT10" s="148"/>
      <c r="NAU10" s="148"/>
      <c r="NAV10" s="148"/>
      <c r="NAW10" s="148"/>
      <c r="NAX10" s="148"/>
      <c r="NAY10" s="148"/>
      <c r="NAZ10" s="148"/>
      <c r="NBA10" s="148"/>
      <c r="NBB10" s="148"/>
      <c r="NBC10" s="148"/>
      <c r="NBD10" s="148"/>
      <c r="NBE10" s="148"/>
      <c r="NBF10" s="148"/>
      <c r="NBG10" s="148"/>
      <c r="NBH10" s="148"/>
      <c r="NBI10" s="148"/>
      <c r="NBJ10" s="148"/>
      <c r="NBK10" s="148"/>
      <c r="NBL10" s="148"/>
      <c r="NBM10" s="148"/>
      <c r="NBN10" s="148"/>
      <c r="NBO10" s="148"/>
      <c r="NBP10" s="148"/>
      <c r="NBQ10" s="148"/>
      <c r="NBR10" s="148"/>
      <c r="NBS10" s="148"/>
      <c r="NBT10" s="148"/>
      <c r="NBU10" s="148"/>
      <c r="NBV10" s="148"/>
      <c r="NBW10" s="148"/>
      <c r="NBX10" s="148"/>
      <c r="NBY10" s="148"/>
      <c r="NBZ10" s="148"/>
      <c r="NCA10" s="148"/>
      <c r="NCB10" s="148"/>
      <c r="NCC10" s="148"/>
      <c r="NCD10" s="148"/>
      <c r="NCE10" s="148"/>
      <c r="NCF10" s="148"/>
      <c r="NCG10" s="148"/>
      <c r="NCH10" s="148"/>
      <c r="NCI10" s="148"/>
      <c r="NCJ10" s="148"/>
      <c r="NCK10" s="148"/>
      <c r="NCL10" s="148"/>
      <c r="NCM10" s="148"/>
      <c r="NCN10" s="148"/>
      <c r="NCO10" s="148"/>
      <c r="NCP10" s="148"/>
      <c r="NCQ10" s="148"/>
      <c r="NCR10" s="148"/>
      <c r="NCS10" s="148"/>
      <c r="NCT10" s="148"/>
      <c r="NCU10" s="148"/>
      <c r="NCV10" s="148"/>
      <c r="NCW10" s="148"/>
      <c r="NCX10" s="148"/>
      <c r="NCY10" s="148"/>
      <c r="NCZ10" s="148"/>
      <c r="NDA10" s="148"/>
      <c r="NDB10" s="148"/>
      <c r="NDC10" s="148"/>
      <c r="NDD10" s="148"/>
      <c r="NDE10" s="148"/>
      <c r="NDF10" s="148"/>
      <c r="NDG10" s="148"/>
      <c r="NDH10" s="148"/>
      <c r="NDI10" s="148"/>
      <c r="NDJ10" s="148"/>
      <c r="NDK10" s="148"/>
      <c r="NDL10" s="148"/>
      <c r="NDM10" s="148"/>
      <c r="NDN10" s="148"/>
      <c r="NDO10" s="148"/>
      <c r="NDP10" s="148"/>
      <c r="NDQ10" s="148"/>
      <c r="NDR10" s="148"/>
      <c r="NDS10" s="148"/>
      <c r="NDT10" s="148"/>
      <c r="NDU10" s="148"/>
      <c r="NDV10" s="148"/>
      <c r="NDW10" s="148"/>
      <c r="NDX10" s="148"/>
      <c r="NDY10" s="148"/>
      <c r="NDZ10" s="148"/>
      <c r="NEA10" s="148"/>
      <c r="NEB10" s="148"/>
      <c r="NEC10" s="148"/>
      <c r="NED10" s="148"/>
      <c r="NEE10" s="148"/>
      <c r="NEF10" s="148"/>
      <c r="NEG10" s="148"/>
      <c r="NEH10" s="148"/>
      <c r="NEI10" s="148"/>
      <c r="NEJ10" s="148"/>
      <c r="NEK10" s="148"/>
      <c r="NEL10" s="148"/>
      <c r="NEM10" s="148"/>
      <c r="NEN10" s="148"/>
      <c r="NEO10" s="148"/>
      <c r="NEP10" s="148"/>
      <c r="NEQ10" s="148"/>
      <c r="NER10" s="148"/>
      <c r="NES10" s="148"/>
      <c r="NET10" s="148"/>
      <c r="NEU10" s="148"/>
      <c r="NEV10" s="148"/>
      <c r="NEW10" s="148"/>
      <c r="NEX10" s="148"/>
      <c r="NEY10" s="148"/>
      <c r="NEZ10" s="148"/>
      <c r="NFA10" s="148"/>
      <c r="NFB10" s="148"/>
      <c r="NFC10" s="148"/>
      <c r="NFD10" s="148"/>
      <c r="NFE10" s="148"/>
      <c r="NFF10" s="148"/>
      <c r="NFG10" s="148"/>
      <c r="NFH10" s="148"/>
      <c r="NFI10" s="148"/>
      <c r="NFJ10" s="148"/>
      <c r="NFK10" s="148"/>
      <c r="NFL10" s="148"/>
      <c r="NFM10" s="148"/>
      <c r="NFN10" s="148"/>
      <c r="NFO10" s="148"/>
      <c r="NFP10" s="148"/>
      <c r="NFQ10" s="148"/>
      <c r="NFR10" s="148"/>
      <c r="NFS10" s="148"/>
      <c r="NFT10" s="148"/>
      <c r="NFU10" s="148"/>
      <c r="NFV10" s="148"/>
      <c r="NFW10" s="148"/>
      <c r="NFX10" s="148"/>
      <c r="NFY10" s="148"/>
      <c r="NFZ10" s="148"/>
      <c r="NGA10" s="148"/>
      <c r="NGB10" s="148"/>
      <c r="NGC10" s="148"/>
      <c r="NGD10" s="148"/>
      <c r="NGE10" s="148"/>
      <c r="NGF10" s="148"/>
      <c r="NGG10" s="148"/>
      <c r="NGH10" s="148"/>
      <c r="NGI10" s="148"/>
      <c r="NGJ10" s="148"/>
      <c r="NGK10" s="148"/>
      <c r="NGL10" s="148"/>
      <c r="NGM10" s="148"/>
      <c r="NGN10" s="148"/>
      <c r="NGO10" s="148"/>
      <c r="NGP10" s="148"/>
      <c r="NGQ10" s="148"/>
      <c r="NGR10" s="148"/>
      <c r="NGS10" s="148"/>
      <c r="NGT10" s="148"/>
      <c r="NGU10" s="148"/>
      <c r="NGV10" s="148"/>
      <c r="NGW10" s="148"/>
      <c r="NGX10" s="148"/>
      <c r="NGY10" s="148"/>
      <c r="NGZ10" s="148"/>
      <c r="NHA10" s="148"/>
      <c r="NHB10" s="148"/>
      <c r="NHC10" s="148"/>
      <c r="NHD10" s="148"/>
      <c r="NHE10" s="148"/>
      <c r="NHF10" s="148"/>
      <c r="NHG10" s="148"/>
      <c r="NHH10" s="148"/>
      <c r="NHI10" s="148"/>
      <c r="NHJ10" s="148"/>
      <c r="NHK10" s="148"/>
      <c r="NHL10" s="148"/>
      <c r="NHM10" s="148"/>
      <c r="NHN10" s="148"/>
      <c r="NHO10" s="148"/>
      <c r="NHP10" s="148"/>
      <c r="NHQ10" s="148"/>
      <c r="NHR10" s="148"/>
      <c r="NHS10" s="148"/>
      <c r="NHT10" s="148"/>
      <c r="NHU10" s="148"/>
      <c r="NHV10" s="148"/>
      <c r="NHW10" s="148"/>
      <c r="NHX10" s="148"/>
      <c r="NHY10" s="148"/>
      <c r="NHZ10" s="148"/>
      <c r="NIA10" s="148"/>
      <c r="NIB10" s="148"/>
      <c r="NIC10" s="148"/>
      <c r="NID10" s="148"/>
      <c r="NIE10" s="148"/>
      <c r="NIF10" s="148"/>
      <c r="NIG10" s="148"/>
      <c r="NIH10" s="148"/>
      <c r="NII10" s="148"/>
      <c r="NIJ10" s="148"/>
      <c r="NIK10" s="148"/>
      <c r="NIL10" s="148"/>
      <c r="NIM10" s="148"/>
      <c r="NIN10" s="148"/>
      <c r="NIO10" s="148"/>
      <c r="NIP10" s="148"/>
      <c r="NIQ10" s="148"/>
      <c r="NIR10" s="148"/>
      <c r="NIS10" s="148"/>
      <c r="NIT10" s="148"/>
      <c r="NIU10" s="148"/>
      <c r="NIV10" s="148"/>
      <c r="NIW10" s="148"/>
      <c r="NIX10" s="148"/>
      <c r="NIY10" s="148"/>
      <c r="NIZ10" s="148"/>
      <c r="NJA10" s="148"/>
      <c r="NJB10" s="148"/>
      <c r="NJC10" s="148"/>
      <c r="NJD10" s="148"/>
      <c r="NJE10" s="148"/>
      <c r="NJF10" s="148"/>
      <c r="NJG10" s="148"/>
      <c r="NJH10" s="148"/>
      <c r="NJI10" s="148"/>
      <c r="NJJ10" s="148"/>
      <c r="NJK10" s="148"/>
      <c r="NJL10" s="148"/>
      <c r="NJM10" s="148"/>
      <c r="NJN10" s="148"/>
      <c r="NJO10" s="148"/>
      <c r="NJP10" s="148"/>
      <c r="NJQ10" s="148"/>
      <c r="NJR10" s="148"/>
      <c r="NJS10" s="148"/>
      <c r="NJT10" s="148"/>
      <c r="NJU10" s="148"/>
      <c r="NJV10" s="148"/>
      <c r="NJW10" s="148"/>
      <c r="NJX10" s="148"/>
      <c r="NJY10" s="148"/>
      <c r="NJZ10" s="148"/>
      <c r="NKA10" s="148"/>
      <c r="NKB10" s="148"/>
      <c r="NKC10" s="148"/>
      <c r="NKD10" s="148"/>
      <c r="NKE10" s="148"/>
      <c r="NKF10" s="148"/>
      <c r="NKG10" s="148"/>
      <c r="NKH10" s="148"/>
      <c r="NKI10" s="148"/>
      <c r="NKJ10" s="148"/>
      <c r="NKK10" s="148"/>
      <c r="NKL10" s="148"/>
      <c r="NKM10" s="148"/>
      <c r="NKN10" s="148"/>
      <c r="NKO10" s="148"/>
      <c r="NKP10" s="148"/>
      <c r="NKQ10" s="148"/>
      <c r="NKR10" s="148"/>
      <c r="NKS10" s="148"/>
      <c r="NKT10" s="148"/>
      <c r="NKU10" s="148"/>
      <c r="NKV10" s="148"/>
      <c r="NKW10" s="148"/>
      <c r="NKX10" s="148"/>
      <c r="NKY10" s="148"/>
      <c r="NKZ10" s="148"/>
      <c r="NLA10" s="148"/>
      <c r="NLB10" s="148"/>
      <c r="NLC10" s="148"/>
      <c r="NLD10" s="148"/>
      <c r="NLE10" s="148"/>
      <c r="NLF10" s="148"/>
      <c r="NLG10" s="148"/>
      <c r="NLH10" s="148"/>
      <c r="NLI10" s="148"/>
      <c r="NLJ10" s="148"/>
      <c r="NLK10" s="148"/>
      <c r="NLL10" s="148"/>
      <c r="NLM10" s="148"/>
      <c r="NLN10" s="148"/>
      <c r="NLO10" s="148"/>
      <c r="NLP10" s="148"/>
      <c r="NLQ10" s="148"/>
      <c r="NLR10" s="148"/>
      <c r="NLS10" s="148"/>
      <c r="NLT10" s="148"/>
      <c r="NLU10" s="148"/>
      <c r="NLV10" s="148"/>
      <c r="NLW10" s="148"/>
      <c r="NLX10" s="148"/>
      <c r="NLY10" s="148"/>
      <c r="NLZ10" s="148"/>
      <c r="NMA10" s="148"/>
      <c r="NMB10" s="148"/>
      <c r="NMC10" s="148"/>
      <c r="NMD10" s="148"/>
      <c r="NME10" s="148"/>
      <c r="NMF10" s="148"/>
      <c r="NMG10" s="148"/>
      <c r="NMH10" s="148"/>
      <c r="NMI10" s="148"/>
      <c r="NMJ10" s="148"/>
      <c r="NMK10" s="148"/>
      <c r="NML10" s="148"/>
      <c r="NMM10" s="148"/>
      <c r="NMN10" s="148"/>
      <c r="NMO10" s="148"/>
      <c r="NMP10" s="148"/>
      <c r="NMQ10" s="148"/>
      <c r="NMR10" s="148"/>
      <c r="NMS10" s="148"/>
      <c r="NMT10" s="148"/>
      <c r="NMU10" s="148"/>
      <c r="NMV10" s="148"/>
      <c r="NMW10" s="148"/>
      <c r="NMX10" s="148"/>
      <c r="NMY10" s="148"/>
      <c r="NMZ10" s="148"/>
      <c r="NNA10" s="148"/>
      <c r="NNB10" s="148"/>
      <c r="NNC10" s="148"/>
      <c r="NND10" s="148"/>
      <c r="NNE10" s="148"/>
      <c r="NNF10" s="148"/>
      <c r="NNG10" s="148"/>
      <c r="NNH10" s="148"/>
      <c r="NNI10" s="148"/>
      <c r="NNJ10" s="148"/>
      <c r="NNK10" s="148"/>
      <c r="NNL10" s="148"/>
      <c r="NNM10" s="148"/>
      <c r="NNN10" s="148"/>
      <c r="NNO10" s="148"/>
      <c r="NNP10" s="148"/>
      <c r="NNQ10" s="148"/>
      <c r="NNR10" s="148"/>
      <c r="NNS10" s="148"/>
      <c r="NNT10" s="148"/>
      <c r="NNU10" s="148"/>
      <c r="NNV10" s="148"/>
      <c r="NNW10" s="148"/>
      <c r="NNX10" s="148"/>
      <c r="NNY10" s="148"/>
      <c r="NNZ10" s="148"/>
      <c r="NOA10" s="148"/>
      <c r="NOB10" s="148"/>
      <c r="NOC10" s="148"/>
      <c r="NOD10" s="148"/>
      <c r="NOE10" s="148"/>
      <c r="NOF10" s="148"/>
      <c r="NOG10" s="148"/>
      <c r="NOH10" s="148"/>
      <c r="NOI10" s="148"/>
      <c r="NOJ10" s="148"/>
      <c r="NOK10" s="148"/>
      <c r="NOL10" s="148"/>
      <c r="NOM10" s="148"/>
      <c r="NON10" s="148"/>
      <c r="NOO10" s="148"/>
      <c r="NOP10" s="148"/>
      <c r="NOQ10" s="148"/>
      <c r="NOR10" s="148"/>
      <c r="NOS10" s="148"/>
      <c r="NOT10" s="148"/>
      <c r="NOU10" s="148"/>
      <c r="NOV10" s="148"/>
      <c r="NOW10" s="148"/>
      <c r="NOX10" s="148"/>
      <c r="NOY10" s="148"/>
      <c r="NOZ10" s="148"/>
      <c r="NPA10" s="148"/>
      <c r="NPB10" s="148"/>
      <c r="NPC10" s="148"/>
      <c r="NPD10" s="148"/>
      <c r="NPE10" s="148"/>
      <c r="NPF10" s="148"/>
      <c r="NPG10" s="148"/>
      <c r="NPH10" s="148"/>
      <c r="NPI10" s="148"/>
      <c r="NPJ10" s="148"/>
      <c r="NPK10" s="148"/>
      <c r="NPL10" s="148"/>
      <c r="NPM10" s="148"/>
      <c r="NPN10" s="148"/>
      <c r="NPO10" s="148"/>
      <c r="NPP10" s="148"/>
      <c r="NPQ10" s="148"/>
      <c r="NPR10" s="148"/>
      <c r="NPS10" s="148"/>
      <c r="NPT10" s="148"/>
      <c r="NPU10" s="148"/>
      <c r="NPV10" s="148"/>
      <c r="NPW10" s="148"/>
      <c r="NPX10" s="148"/>
      <c r="NPY10" s="148"/>
      <c r="NPZ10" s="148"/>
      <c r="NQA10" s="148"/>
      <c r="NQB10" s="148"/>
      <c r="NQC10" s="148"/>
      <c r="NQD10" s="148"/>
      <c r="NQE10" s="148"/>
      <c r="NQF10" s="148"/>
      <c r="NQG10" s="148"/>
      <c r="NQH10" s="148"/>
      <c r="NQI10" s="148"/>
      <c r="NQJ10" s="148"/>
      <c r="NQK10" s="148"/>
      <c r="NQL10" s="148"/>
      <c r="NQM10" s="148"/>
      <c r="NQN10" s="148"/>
      <c r="NQO10" s="148"/>
      <c r="NQP10" s="148"/>
      <c r="NQQ10" s="148"/>
      <c r="NQR10" s="148"/>
      <c r="NQS10" s="148"/>
      <c r="NQT10" s="148"/>
      <c r="NQU10" s="148"/>
      <c r="NQV10" s="148"/>
      <c r="NQW10" s="148"/>
      <c r="NQX10" s="148"/>
      <c r="NQY10" s="148"/>
      <c r="NQZ10" s="148"/>
      <c r="NRA10" s="148"/>
      <c r="NRB10" s="148"/>
      <c r="NRC10" s="148"/>
      <c r="NRD10" s="148"/>
      <c r="NRE10" s="148"/>
      <c r="NRF10" s="148"/>
      <c r="NRG10" s="148"/>
      <c r="NRH10" s="148"/>
      <c r="NRI10" s="148"/>
      <c r="NRJ10" s="148"/>
      <c r="NRK10" s="148"/>
      <c r="NRL10" s="148"/>
      <c r="NRM10" s="148"/>
      <c r="NRN10" s="148"/>
      <c r="NRO10" s="148"/>
      <c r="NRP10" s="148"/>
      <c r="NRQ10" s="148"/>
      <c r="NRR10" s="148"/>
      <c r="NRS10" s="148"/>
      <c r="NRT10" s="148"/>
      <c r="NRU10" s="148"/>
      <c r="NRV10" s="148"/>
      <c r="NRW10" s="148"/>
      <c r="NRX10" s="148"/>
      <c r="NRY10" s="148"/>
      <c r="NRZ10" s="148"/>
      <c r="NSA10" s="148"/>
      <c r="NSB10" s="148"/>
      <c r="NSC10" s="148"/>
      <c r="NSD10" s="148"/>
      <c r="NSE10" s="148"/>
      <c r="NSF10" s="148"/>
      <c r="NSG10" s="148"/>
      <c r="NSH10" s="148"/>
      <c r="NSI10" s="148"/>
      <c r="NSJ10" s="148"/>
      <c r="NSK10" s="148"/>
      <c r="NSL10" s="148"/>
      <c r="NSM10" s="148"/>
      <c r="NSN10" s="148"/>
      <c r="NSO10" s="148"/>
      <c r="NSP10" s="148"/>
      <c r="NSQ10" s="148"/>
      <c r="NSR10" s="148"/>
      <c r="NSS10" s="148"/>
      <c r="NST10" s="148"/>
      <c r="NSU10" s="148"/>
      <c r="NSV10" s="148"/>
      <c r="NSW10" s="148"/>
      <c r="NSX10" s="148"/>
      <c r="NSY10" s="148"/>
      <c r="NSZ10" s="148"/>
      <c r="NTA10" s="148"/>
      <c r="NTB10" s="148"/>
      <c r="NTC10" s="148"/>
      <c r="NTD10" s="148"/>
      <c r="NTE10" s="148"/>
      <c r="NTF10" s="148"/>
      <c r="NTG10" s="148"/>
      <c r="NTH10" s="148"/>
      <c r="NTI10" s="148"/>
      <c r="NTJ10" s="148"/>
      <c r="NTK10" s="148"/>
      <c r="NTL10" s="148"/>
      <c r="NTM10" s="148"/>
      <c r="NTN10" s="148"/>
      <c r="NTO10" s="148"/>
      <c r="NTP10" s="148"/>
      <c r="NTQ10" s="148"/>
      <c r="NTR10" s="148"/>
      <c r="NTS10" s="148"/>
      <c r="NTT10" s="148"/>
      <c r="NTU10" s="148"/>
      <c r="NTV10" s="148"/>
      <c r="NTW10" s="148"/>
      <c r="NTX10" s="148"/>
      <c r="NTY10" s="148"/>
      <c r="NTZ10" s="148"/>
      <c r="NUA10" s="148"/>
      <c r="NUB10" s="148"/>
      <c r="NUC10" s="148"/>
      <c r="NUD10" s="148"/>
      <c r="NUE10" s="148"/>
      <c r="NUF10" s="148"/>
      <c r="NUG10" s="148"/>
      <c r="NUH10" s="148"/>
      <c r="NUI10" s="148"/>
      <c r="NUJ10" s="148"/>
      <c r="NUK10" s="148"/>
      <c r="NUL10" s="148"/>
      <c r="NUM10" s="148"/>
      <c r="NUN10" s="148"/>
      <c r="NUO10" s="148"/>
      <c r="NUP10" s="148"/>
      <c r="NUQ10" s="148"/>
      <c r="NUR10" s="148"/>
      <c r="NUS10" s="148"/>
      <c r="NUT10" s="148"/>
      <c r="NUU10" s="148"/>
      <c r="NUV10" s="148"/>
      <c r="NUW10" s="148"/>
      <c r="NUX10" s="148"/>
      <c r="NUY10" s="148"/>
      <c r="NUZ10" s="148"/>
      <c r="NVA10" s="148"/>
      <c r="NVB10" s="148"/>
      <c r="NVC10" s="148"/>
      <c r="NVD10" s="148"/>
      <c r="NVE10" s="148"/>
      <c r="NVF10" s="148"/>
      <c r="NVG10" s="148"/>
      <c r="NVH10" s="148"/>
      <c r="NVI10" s="148"/>
      <c r="NVJ10" s="148"/>
      <c r="NVK10" s="148"/>
      <c r="NVL10" s="148"/>
      <c r="NVM10" s="148"/>
      <c r="NVN10" s="148"/>
      <c r="NVO10" s="148"/>
      <c r="NVP10" s="148"/>
      <c r="NVQ10" s="148"/>
      <c r="NVR10" s="148"/>
      <c r="NVS10" s="148"/>
      <c r="NVT10" s="148"/>
      <c r="NVU10" s="148"/>
      <c r="NVV10" s="148"/>
      <c r="NVW10" s="148"/>
      <c r="NVX10" s="148"/>
      <c r="NVY10" s="148"/>
      <c r="NVZ10" s="148"/>
      <c r="NWA10" s="148"/>
      <c r="NWB10" s="148"/>
      <c r="NWC10" s="148"/>
      <c r="NWD10" s="148"/>
      <c r="NWE10" s="148"/>
      <c r="NWF10" s="148"/>
      <c r="NWG10" s="148"/>
      <c r="NWH10" s="148"/>
      <c r="NWI10" s="148"/>
      <c r="NWJ10" s="148"/>
      <c r="NWK10" s="148"/>
      <c r="NWL10" s="148"/>
      <c r="NWM10" s="148"/>
      <c r="NWN10" s="148"/>
      <c r="NWO10" s="148"/>
      <c r="NWP10" s="148"/>
      <c r="NWQ10" s="148"/>
      <c r="NWR10" s="148"/>
      <c r="NWS10" s="148"/>
      <c r="NWT10" s="148"/>
      <c r="NWU10" s="148"/>
      <c r="NWV10" s="148"/>
      <c r="NWW10" s="148"/>
      <c r="NWX10" s="148"/>
      <c r="NWY10" s="148"/>
      <c r="NWZ10" s="148"/>
      <c r="NXA10" s="148"/>
      <c r="NXB10" s="148"/>
      <c r="NXC10" s="148"/>
      <c r="NXD10" s="148"/>
      <c r="NXE10" s="148"/>
      <c r="NXF10" s="148"/>
      <c r="NXG10" s="148"/>
      <c r="NXH10" s="148"/>
      <c r="NXI10" s="148"/>
      <c r="NXJ10" s="148"/>
      <c r="NXK10" s="148"/>
      <c r="NXL10" s="148"/>
      <c r="NXM10" s="148"/>
      <c r="NXN10" s="148"/>
      <c r="NXO10" s="148"/>
      <c r="NXP10" s="148"/>
      <c r="NXQ10" s="148"/>
      <c r="NXR10" s="148"/>
      <c r="NXS10" s="148"/>
      <c r="NXT10" s="148"/>
      <c r="NXU10" s="148"/>
      <c r="NXV10" s="148"/>
      <c r="NXW10" s="148"/>
      <c r="NXX10" s="148"/>
      <c r="NXY10" s="148"/>
      <c r="NXZ10" s="148"/>
      <c r="NYA10" s="148"/>
      <c r="NYB10" s="148"/>
      <c r="NYC10" s="148"/>
      <c r="NYD10" s="148"/>
      <c r="NYE10" s="148"/>
      <c r="NYF10" s="148"/>
      <c r="NYG10" s="148"/>
      <c r="NYH10" s="148"/>
      <c r="NYI10" s="148"/>
      <c r="NYJ10" s="148"/>
      <c r="NYK10" s="148"/>
      <c r="NYL10" s="148"/>
      <c r="NYM10" s="148"/>
      <c r="NYN10" s="148"/>
      <c r="NYO10" s="148"/>
      <c r="NYP10" s="148"/>
      <c r="NYQ10" s="148"/>
      <c r="NYR10" s="148"/>
      <c r="NYS10" s="148"/>
      <c r="NYT10" s="148"/>
      <c r="NYU10" s="148"/>
      <c r="NYV10" s="148"/>
      <c r="NYW10" s="148"/>
      <c r="NYX10" s="148"/>
      <c r="NYY10" s="148"/>
      <c r="NYZ10" s="148"/>
      <c r="NZA10" s="148"/>
      <c r="NZB10" s="148"/>
      <c r="NZC10" s="148"/>
      <c r="NZD10" s="148"/>
      <c r="NZE10" s="148"/>
      <c r="NZF10" s="148"/>
      <c r="NZG10" s="148"/>
      <c r="NZH10" s="148"/>
      <c r="NZI10" s="148"/>
      <c r="NZJ10" s="148"/>
      <c r="NZK10" s="148"/>
      <c r="NZL10" s="148"/>
      <c r="NZM10" s="148"/>
      <c r="NZN10" s="148"/>
      <c r="NZO10" s="148"/>
      <c r="NZP10" s="148"/>
      <c r="NZQ10" s="148"/>
      <c r="NZR10" s="148"/>
      <c r="NZS10" s="148"/>
      <c r="NZT10" s="148"/>
      <c r="NZU10" s="148"/>
      <c r="NZV10" s="148"/>
      <c r="NZW10" s="148"/>
      <c r="NZX10" s="148"/>
      <c r="NZY10" s="148"/>
      <c r="NZZ10" s="148"/>
      <c r="OAA10" s="148"/>
      <c r="OAB10" s="148"/>
      <c r="OAC10" s="148"/>
      <c r="OAD10" s="148"/>
      <c r="OAE10" s="148"/>
      <c r="OAF10" s="148"/>
      <c r="OAG10" s="148"/>
      <c r="OAH10" s="148"/>
      <c r="OAI10" s="148"/>
      <c r="OAJ10" s="148"/>
      <c r="OAK10" s="148"/>
      <c r="OAL10" s="148"/>
      <c r="OAM10" s="148"/>
      <c r="OAN10" s="148"/>
      <c r="OAO10" s="148"/>
      <c r="OAP10" s="148"/>
      <c r="OAQ10" s="148"/>
      <c r="OAR10" s="148"/>
      <c r="OAS10" s="148"/>
      <c r="OAT10" s="148"/>
      <c r="OAU10" s="148"/>
      <c r="OAV10" s="148"/>
      <c r="OAW10" s="148"/>
      <c r="OAX10" s="148"/>
      <c r="OAY10" s="148"/>
      <c r="OAZ10" s="148"/>
      <c r="OBA10" s="148"/>
      <c r="OBB10" s="148"/>
      <c r="OBC10" s="148"/>
      <c r="OBD10" s="148"/>
      <c r="OBE10" s="148"/>
      <c r="OBF10" s="148"/>
      <c r="OBG10" s="148"/>
      <c r="OBH10" s="148"/>
      <c r="OBI10" s="148"/>
      <c r="OBJ10" s="148"/>
      <c r="OBK10" s="148"/>
      <c r="OBL10" s="148"/>
      <c r="OBM10" s="148"/>
      <c r="OBN10" s="148"/>
      <c r="OBO10" s="148"/>
      <c r="OBP10" s="148"/>
      <c r="OBQ10" s="148"/>
      <c r="OBR10" s="148"/>
      <c r="OBS10" s="148"/>
      <c r="OBT10" s="148"/>
      <c r="OBU10" s="148"/>
      <c r="OBV10" s="148"/>
      <c r="OBW10" s="148"/>
      <c r="OBX10" s="148"/>
      <c r="OBY10" s="148"/>
      <c r="OBZ10" s="148"/>
      <c r="OCA10" s="148"/>
      <c r="OCB10" s="148"/>
      <c r="OCC10" s="148"/>
      <c r="OCD10" s="148"/>
      <c r="OCE10" s="148"/>
      <c r="OCF10" s="148"/>
      <c r="OCG10" s="148"/>
      <c r="OCH10" s="148"/>
      <c r="OCI10" s="148"/>
      <c r="OCJ10" s="148"/>
      <c r="OCK10" s="148"/>
      <c r="OCL10" s="148"/>
      <c r="OCM10" s="148"/>
      <c r="OCN10" s="148"/>
      <c r="OCO10" s="148"/>
      <c r="OCP10" s="148"/>
      <c r="OCQ10" s="148"/>
      <c r="OCR10" s="148"/>
      <c r="OCS10" s="148"/>
      <c r="OCT10" s="148"/>
      <c r="OCU10" s="148"/>
      <c r="OCV10" s="148"/>
      <c r="OCW10" s="148"/>
      <c r="OCX10" s="148"/>
      <c r="OCY10" s="148"/>
      <c r="OCZ10" s="148"/>
      <c r="ODA10" s="148"/>
      <c r="ODB10" s="148"/>
      <c r="ODC10" s="148"/>
      <c r="ODD10" s="148"/>
      <c r="ODE10" s="148"/>
      <c r="ODF10" s="148"/>
      <c r="ODG10" s="148"/>
      <c r="ODH10" s="148"/>
      <c r="ODI10" s="148"/>
      <c r="ODJ10" s="148"/>
      <c r="ODK10" s="148"/>
      <c r="ODL10" s="148"/>
      <c r="ODM10" s="148"/>
      <c r="ODN10" s="148"/>
      <c r="ODO10" s="148"/>
      <c r="ODP10" s="148"/>
      <c r="ODQ10" s="148"/>
      <c r="ODR10" s="148"/>
      <c r="ODS10" s="148"/>
      <c r="ODT10" s="148"/>
      <c r="ODU10" s="148"/>
      <c r="ODV10" s="148"/>
      <c r="ODW10" s="148"/>
      <c r="ODX10" s="148"/>
      <c r="ODY10" s="148"/>
      <c r="ODZ10" s="148"/>
      <c r="OEA10" s="148"/>
      <c r="OEB10" s="148"/>
      <c r="OEC10" s="148"/>
      <c r="OED10" s="148"/>
      <c r="OEE10" s="148"/>
      <c r="OEF10" s="148"/>
      <c r="OEG10" s="148"/>
      <c r="OEH10" s="148"/>
      <c r="OEI10" s="148"/>
      <c r="OEJ10" s="148"/>
      <c r="OEK10" s="148"/>
      <c r="OEL10" s="148"/>
      <c r="OEM10" s="148"/>
      <c r="OEN10" s="148"/>
      <c r="OEO10" s="148"/>
      <c r="OEP10" s="148"/>
      <c r="OEQ10" s="148"/>
      <c r="OER10" s="148"/>
      <c r="OES10" s="148"/>
      <c r="OET10" s="148"/>
      <c r="OEU10" s="148"/>
      <c r="OEV10" s="148"/>
      <c r="OEW10" s="148"/>
      <c r="OEX10" s="148"/>
      <c r="OEY10" s="148"/>
      <c r="OEZ10" s="148"/>
      <c r="OFA10" s="148"/>
      <c r="OFB10" s="148"/>
      <c r="OFC10" s="148"/>
      <c r="OFD10" s="148"/>
      <c r="OFE10" s="148"/>
      <c r="OFF10" s="148"/>
      <c r="OFG10" s="148"/>
      <c r="OFH10" s="148"/>
      <c r="OFI10" s="148"/>
      <c r="OFJ10" s="148"/>
      <c r="OFK10" s="148"/>
      <c r="OFL10" s="148"/>
      <c r="OFM10" s="148"/>
      <c r="OFN10" s="148"/>
      <c r="OFO10" s="148"/>
      <c r="OFP10" s="148"/>
      <c r="OFQ10" s="148"/>
      <c r="OFR10" s="148"/>
      <c r="OFS10" s="148"/>
      <c r="OFT10" s="148"/>
      <c r="OFU10" s="148"/>
      <c r="OFV10" s="148"/>
      <c r="OFW10" s="148"/>
      <c r="OFX10" s="148"/>
      <c r="OFY10" s="148"/>
      <c r="OFZ10" s="148"/>
      <c r="OGA10" s="148"/>
      <c r="OGB10" s="148"/>
      <c r="OGC10" s="148"/>
      <c r="OGD10" s="148"/>
      <c r="OGE10" s="148"/>
      <c r="OGF10" s="148"/>
      <c r="OGG10" s="148"/>
      <c r="OGH10" s="148"/>
      <c r="OGI10" s="148"/>
      <c r="OGJ10" s="148"/>
      <c r="OGK10" s="148"/>
      <c r="OGL10" s="148"/>
      <c r="OGM10" s="148"/>
      <c r="OGN10" s="148"/>
      <c r="OGO10" s="148"/>
      <c r="OGP10" s="148"/>
      <c r="OGQ10" s="148"/>
      <c r="OGR10" s="148"/>
      <c r="OGS10" s="148"/>
      <c r="OGT10" s="148"/>
      <c r="OGU10" s="148"/>
      <c r="OGV10" s="148"/>
      <c r="OGW10" s="148"/>
      <c r="OGX10" s="148"/>
      <c r="OGY10" s="148"/>
      <c r="OGZ10" s="148"/>
      <c r="OHA10" s="148"/>
      <c r="OHB10" s="148"/>
      <c r="OHC10" s="148"/>
      <c r="OHD10" s="148"/>
      <c r="OHE10" s="148"/>
      <c r="OHF10" s="148"/>
      <c r="OHG10" s="148"/>
      <c r="OHH10" s="148"/>
      <c r="OHI10" s="148"/>
      <c r="OHJ10" s="148"/>
      <c r="OHK10" s="148"/>
      <c r="OHL10" s="148"/>
      <c r="OHM10" s="148"/>
      <c r="OHN10" s="148"/>
      <c r="OHO10" s="148"/>
      <c r="OHP10" s="148"/>
      <c r="OHQ10" s="148"/>
      <c r="OHR10" s="148"/>
      <c r="OHS10" s="148"/>
      <c r="OHT10" s="148"/>
      <c r="OHU10" s="148"/>
      <c r="OHV10" s="148"/>
      <c r="OHW10" s="148"/>
      <c r="OHX10" s="148"/>
      <c r="OHY10" s="148"/>
      <c r="OHZ10" s="148"/>
      <c r="OIA10" s="148"/>
      <c r="OIB10" s="148"/>
      <c r="OIC10" s="148"/>
      <c r="OID10" s="148"/>
      <c r="OIE10" s="148"/>
      <c r="OIF10" s="148"/>
      <c r="OIG10" s="148"/>
      <c r="OIH10" s="148"/>
      <c r="OII10" s="148"/>
      <c r="OIJ10" s="148"/>
      <c r="OIK10" s="148"/>
      <c r="OIL10" s="148"/>
      <c r="OIM10" s="148"/>
      <c r="OIN10" s="148"/>
      <c r="OIO10" s="148"/>
      <c r="OIP10" s="148"/>
      <c r="OIQ10" s="148"/>
      <c r="OIR10" s="148"/>
      <c r="OIS10" s="148"/>
      <c r="OIT10" s="148"/>
      <c r="OIU10" s="148"/>
      <c r="OIV10" s="148"/>
      <c r="OIW10" s="148"/>
      <c r="OIX10" s="148"/>
      <c r="OIY10" s="148"/>
      <c r="OIZ10" s="148"/>
      <c r="OJA10" s="148"/>
      <c r="OJB10" s="148"/>
      <c r="OJC10" s="148"/>
      <c r="OJD10" s="148"/>
      <c r="OJE10" s="148"/>
      <c r="OJF10" s="148"/>
      <c r="OJG10" s="148"/>
      <c r="OJH10" s="148"/>
      <c r="OJI10" s="148"/>
      <c r="OJJ10" s="148"/>
      <c r="OJK10" s="148"/>
      <c r="OJL10" s="148"/>
      <c r="OJM10" s="148"/>
      <c r="OJN10" s="148"/>
      <c r="OJO10" s="148"/>
      <c r="OJP10" s="148"/>
      <c r="OJQ10" s="148"/>
      <c r="OJR10" s="148"/>
      <c r="OJS10" s="148"/>
      <c r="OJT10" s="148"/>
      <c r="OJU10" s="148"/>
      <c r="OJV10" s="148"/>
      <c r="OJW10" s="148"/>
      <c r="OJX10" s="148"/>
      <c r="OJY10" s="148"/>
      <c r="OJZ10" s="148"/>
      <c r="OKA10" s="148"/>
      <c r="OKB10" s="148"/>
      <c r="OKC10" s="148"/>
      <c r="OKD10" s="148"/>
      <c r="OKE10" s="148"/>
      <c r="OKF10" s="148"/>
      <c r="OKG10" s="148"/>
      <c r="OKH10" s="148"/>
      <c r="OKI10" s="148"/>
      <c r="OKJ10" s="148"/>
      <c r="OKK10" s="148"/>
      <c r="OKL10" s="148"/>
      <c r="OKM10" s="148"/>
      <c r="OKN10" s="148"/>
      <c r="OKO10" s="148"/>
      <c r="OKP10" s="148"/>
      <c r="OKQ10" s="148"/>
      <c r="OKR10" s="148"/>
      <c r="OKS10" s="148"/>
      <c r="OKT10" s="148"/>
      <c r="OKU10" s="148"/>
      <c r="OKV10" s="148"/>
      <c r="OKW10" s="148"/>
      <c r="OKX10" s="148"/>
      <c r="OKY10" s="148"/>
      <c r="OKZ10" s="148"/>
      <c r="OLA10" s="148"/>
      <c r="OLB10" s="148"/>
      <c r="OLC10" s="148"/>
      <c r="OLD10" s="148"/>
      <c r="OLE10" s="148"/>
      <c r="OLF10" s="148"/>
      <c r="OLG10" s="148"/>
      <c r="OLH10" s="148"/>
      <c r="OLI10" s="148"/>
      <c r="OLJ10" s="148"/>
      <c r="OLK10" s="148"/>
      <c r="OLL10" s="148"/>
      <c r="OLM10" s="148"/>
      <c r="OLN10" s="148"/>
      <c r="OLO10" s="148"/>
      <c r="OLP10" s="148"/>
      <c r="OLQ10" s="148"/>
      <c r="OLR10" s="148"/>
      <c r="OLS10" s="148"/>
      <c r="OLT10" s="148"/>
      <c r="OLU10" s="148"/>
      <c r="OLV10" s="148"/>
      <c r="OLW10" s="148"/>
      <c r="OLX10" s="148"/>
      <c r="OLY10" s="148"/>
      <c r="OLZ10" s="148"/>
      <c r="OMA10" s="148"/>
      <c r="OMB10" s="148"/>
      <c r="OMC10" s="148"/>
      <c r="OMD10" s="148"/>
      <c r="OME10" s="148"/>
      <c r="OMF10" s="148"/>
      <c r="OMG10" s="148"/>
      <c r="OMH10" s="148"/>
      <c r="OMI10" s="148"/>
      <c r="OMJ10" s="148"/>
      <c r="OMK10" s="148"/>
      <c r="OML10" s="148"/>
      <c r="OMM10" s="148"/>
      <c r="OMN10" s="148"/>
      <c r="OMO10" s="148"/>
      <c r="OMP10" s="148"/>
      <c r="OMQ10" s="148"/>
      <c r="OMR10" s="148"/>
      <c r="OMS10" s="148"/>
      <c r="OMT10" s="148"/>
      <c r="OMU10" s="148"/>
      <c r="OMV10" s="148"/>
      <c r="OMW10" s="148"/>
      <c r="OMX10" s="148"/>
      <c r="OMY10" s="148"/>
      <c r="OMZ10" s="148"/>
      <c r="ONA10" s="148"/>
      <c r="ONB10" s="148"/>
      <c r="ONC10" s="148"/>
      <c r="OND10" s="148"/>
      <c r="ONE10" s="148"/>
      <c r="ONF10" s="148"/>
      <c r="ONG10" s="148"/>
      <c r="ONH10" s="148"/>
      <c r="ONI10" s="148"/>
      <c r="ONJ10" s="148"/>
      <c r="ONK10" s="148"/>
      <c r="ONL10" s="148"/>
      <c r="ONM10" s="148"/>
      <c r="ONN10" s="148"/>
      <c r="ONO10" s="148"/>
      <c r="ONP10" s="148"/>
      <c r="ONQ10" s="148"/>
      <c r="ONR10" s="148"/>
      <c r="ONS10" s="148"/>
      <c r="ONT10" s="148"/>
      <c r="ONU10" s="148"/>
      <c r="ONV10" s="148"/>
      <c r="ONW10" s="148"/>
      <c r="ONX10" s="148"/>
      <c r="ONY10" s="148"/>
      <c r="ONZ10" s="148"/>
      <c r="OOA10" s="148"/>
      <c r="OOB10" s="148"/>
      <c r="OOC10" s="148"/>
      <c r="OOD10" s="148"/>
      <c r="OOE10" s="148"/>
      <c r="OOF10" s="148"/>
      <c r="OOG10" s="148"/>
      <c r="OOH10" s="148"/>
      <c r="OOI10" s="148"/>
      <c r="OOJ10" s="148"/>
      <c r="OOK10" s="148"/>
      <c r="OOL10" s="148"/>
      <c r="OOM10" s="148"/>
      <c r="OON10" s="148"/>
      <c r="OOO10" s="148"/>
      <c r="OOP10" s="148"/>
      <c r="OOQ10" s="148"/>
      <c r="OOR10" s="148"/>
      <c r="OOS10" s="148"/>
      <c r="OOT10" s="148"/>
      <c r="OOU10" s="148"/>
      <c r="OOV10" s="148"/>
      <c r="OOW10" s="148"/>
      <c r="OOX10" s="148"/>
      <c r="OOY10" s="148"/>
      <c r="OOZ10" s="148"/>
      <c r="OPA10" s="148"/>
      <c r="OPB10" s="148"/>
      <c r="OPC10" s="148"/>
      <c r="OPD10" s="148"/>
      <c r="OPE10" s="148"/>
      <c r="OPF10" s="148"/>
      <c r="OPG10" s="148"/>
      <c r="OPH10" s="148"/>
      <c r="OPI10" s="148"/>
      <c r="OPJ10" s="148"/>
      <c r="OPK10" s="148"/>
      <c r="OPL10" s="148"/>
      <c r="OPM10" s="148"/>
      <c r="OPN10" s="148"/>
      <c r="OPO10" s="148"/>
      <c r="OPP10" s="148"/>
      <c r="OPQ10" s="148"/>
      <c r="OPR10" s="148"/>
      <c r="OPS10" s="148"/>
      <c r="OPT10" s="148"/>
      <c r="OPU10" s="148"/>
      <c r="OPV10" s="148"/>
      <c r="OPW10" s="148"/>
      <c r="OPX10" s="148"/>
      <c r="OPY10" s="148"/>
      <c r="OPZ10" s="148"/>
      <c r="OQA10" s="148"/>
      <c r="OQB10" s="148"/>
      <c r="OQC10" s="148"/>
      <c r="OQD10" s="148"/>
      <c r="OQE10" s="148"/>
      <c r="OQF10" s="148"/>
      <c r="OQG10" s="148"/>
      <c r="OQH10" s="148"/>
      <c r="OQI10" s="148"/>
      <c r="OQJ10" s="148"/>
      <c r="OQK10" s="148"/>
      <c r="OQL10" s="148"/>
      <c r="OQM10" s="148"/>
      <c r="OQN10" s="148"/>
      <c r="OQO10" s="148"/>
      <c r="OQP10" s="148"/>
      <c r="OQQ10" s="148"/>
      <c r="OQR10" s="148"/>
      <c r="OQS10" s="148"/>
      <c r="OQT10" s="148"/>
      <c r="OQU10" s="148"/>
      <c r="OQV10" s="148"/>
      <c r="OQW10" s="148"/>
      <c r="OQX10" s="148"/>
      <c r="OQY10" s="148"/>
      <c r="OQZ10" s="148"/>
      <c r="ORA10" s="148"/>
      <c r="ORB10" s="148"/>
      <c r="ORC10" s="148"/>
      <c r="ORD10" s="148"/>
      <c r="ORE10" s="148"/>
      <c r="ORF10" s="148"/>
      <c r="ORG10" s="148"/>
      <c r="ORH10" s="148"/>
      <c r="ORI10" s="148"/>
      <c r="ORJ10" s="148"/>
      <c r="ORK10" s="148"/>
      <c r="ORL10" s="148"/>
      <c r="ORM10" s="148"/>
      <c r="ORN10" s="148"/>
      <c r="ORO10" s="148"/>
      <c r="ORP10" s="148"/>
      <c r="ORQ10" s="148"/>
      <c r="ORR10" s="148"/>
      <c r="ORS10" s="148"/>
      <c r="ORT10" s="148"/>
      <c r="ORU10" s="148"/>
      <c r="ORV10" s="148"/>
      <c r="ORW10" s="148"/>
      <c r="ORX10" s="148"/>
      <c r="ORY10" s="148"/>
      <c r="ORZ10" s="148"/>
      <c r="OSA10" s="148"/>
      <c r="OSB10" s="148"/>
      <c r="OSC10" s="148"/>
      <c r="OSD10" s="148"/>
      <c r="OSE10" s="148"/>
      <c r="OSF10" s="148"/>
      <c r="OSG10" s="148"/>
      <c r="OSH10" s="148"/>
      <c r="OSI10" s="148"/>
      <c r="OSJ10" s="148"/>
      <c r="OSK10" s="148"/>
      <c r="OSL10" s="148"/>
      <c r="OSM10" s="148"/>
      <c r="OSN10" s="148"/>
      <c r="OSO10" s="148"/>
      <c r="OSP10" s="148"/>
      <c r="OSQ10" s="148"/>
      <c r="OSR10" s="148"/>
      <c r="OSS10" s="148"/>
      <c r="OST10" s="148"/>
      <c r="OSU10" s="148"/>
      <c r="OSV10" s="148"/>
      <c r="OSW10" s="148"/>
      <c r="OSX10" s="148"/>
      <c r="OSY10" s="148"/>
      <c r="OSZ10" s="148"/>
      <c r="OTA10" s="148"/>
      <c r="OTB10" s="148"/>
      <c r="OTC10" s="148"/>
      <c r="OTD10" s="148"/>
      <c r="OTE10" s="148"/>
      <c r="OTF10" s="148"/>
      <c r="OTG10" s="148"/>
      <c r="OTH10" s="148"/>
      <c r="OTI10" s="148"/>
      <c r="OTJ10" s="148"/>
      <c r="OTK10" s="148"/>
      <c r="OTL10" s="148"/>
      <c r="OTM10" s="148"/>
      <c r="OTN10" s="148"/>
      <c r="OTO10" s="148"/>
      <c r="OTP10" s="148"/>
      <c r="OTQ10" s="148"/>
      <c r="OTR10" s="148"/>
      <c r="OTS10" s="148"/>
      <c r="OTT10" s="148"/>
      <c r="OTU10" s="148"/>
      <c r="OTV10" s="148"/>
      <c r="OTW10" s="148"/>
      <c r="OTX10" s="148"/>
      <c r="OTY10" s="148"/>
      <c r="OTZ10" s="148"/>
      <c r="OUA10" s="148"/>
      <c r="OUB10" s="148"/>
      <c r="OUC10" s="148"/>
      <c r="OUD10" s="148"/>
      <c r="OUE10" s="148"/>
      <c r="OUF10" s="148"/>
      <c r="OUG10" s="148"/>
      <c r="OUH10" s="148"/>
      <c r="OUI10" s="148"/>
      <c r="OUJ10" s="148"/>
      <c r="OUK10" s="148"/>
      <c r="OUL10" s="148"/>
      <c r="OUM10" s="148"/>
      <c r="OUN10" s="148"/>
      <c r="OUO10" s="148"/>
      <c r="OUP10" s="148"/>
      <c r="OUQ10" s="148"/>
      <c r="OUR10" s="148"/>
      <c r="OUS10" s="148"/>
      <c r="OUT10" s="148"/>
      <c r="OUU10" s="148"/>
      <c r="OUV10" s="148"/>
      <c r="OUW10" s="148"/>
      <c r="OUX10" s="148"/>
      <c r="OUY10" s="148"/>
      <c r="OUZ10" s="148"/>
      <c r="OVA10" s="148"/>
      <c r="OVB10" s="148"/>
      <c r="OVC10" s="148"/>
      <c r="OVD10" s="148"/>
      <c r="OVE10" s="148"/>
      <c r="OVF10" s="148"/>
      <c r="OVG10" s="148"/>
      <c r="OVH10" s="148"/>
      <c r="OVI10" s="148"/>
      <c r="OVJ10" s="148"/>
      <c r="OVK10" s="148"/>
      <c r="OVL10" s="148"/>
      <c r="OVM10" s="148"/>
      <c r="OVN10" s="148"/>
      <c r="OVO10" s="148"/>
      <c r="OVP10" s="148"/>
      <c r="OVQ10" s="148"/>
      <c r="OVR10" s="148"/>
      <c r="OVS10" s="148"/>
      <c r="OVT10" s="148"/>
      <c r="OVU10" s="148"/>
      <c r="OVV10" s="148"/>
      <c r="OVW10" s="148"/>
      <c r="OVX10" s="148"/>
      <c r="OVY10" s="148"/>
      <c r="OVZ10" s="148"/>
      <c r="OWA10" s="148"/>
      <c r="OWB10" s="148"/>
      <c r="OWC10" s="148"/>
      <c r="OWD10" s="148"/>
      <c r="OWE10" s="148"/>
      <c r="OWF10" s="148"/>
      <c r="OWG10" s="148"/>
      <c r="OWH10" s="148"/>
      <c r="OWI10" s="148"/>
      <c r="OWJ10" s="148"/>
      <c r="OWK10" s="148"/>
      <c r="OWL10" s="148"/>
      <c r="OWM10" s="148"/>
      <c r="OWN10" s="148"/>
      <c r="OWO10" s="148"/>
      <c r="OWP10" s="148"/>
      <c r="OWQ10" s="148"/>
      <c r="OWR10" s="148"/>
      <c r="OWS10" s="148"/>
      <c r="OWT10" s="148"/>
      <c r="OWU10" s="148"/>
      <c r="OWV10" s="148"/>
      <c r="OWW10" s="148"/>
      <c r="OWX10" s="148"/>
      <c r="OWY10" s="148"/>
      <c r="OWZ10" s="148"/>
      <c r="OXA10" s="148"/>
      <c r="OXB10" s="148"/>
      <c r="OXC10" s="148"/>
      <c r="OXD10" s="148"/>
      <c r="OXE10" s="148"/>
      <c r="OXF10" s="148"/>
      <c r="OXG10" s="148"/>
      <c r="OXH10" s="148"/>
      <c r="OXI10" s="148"/>
      <c r="OXJ10" s="148"/>
      <c r="OXK10" s="148"/>
      <c r="OXL10" s="148"/>
      <c r="OXM10" s="148"/>
      <c r="OXN10" s="148"/>
      <c r="OXO10" s="148"/>
      <c r="OXP10" s="148"/>
      <c r="OXQ10" s="148"/>
      <c r="OXR10" s="148"/>
      <c r="OXS10" s="148"/>
      <c r="OXT10" s="148"/>
      <c r="OXU10" s="148"/>
      <c r="OXV10" s="148"/>
      <c r="OXW10" s="148"/>
      <c r="OXX10" s="148"/>
      <c r="OXY10" s="148"/>
      <c r="OXZ10" s="148"/>
      <c r="OYA10" s="148"/>
      <c r="OYB10" s="148"/>
      <c r="OYC10" s="148"/>
      <c r="OYD10" s="148"/>
      <c r="OYE10" s="148"/>
      <c r="OYF10" s="148"/>
      <c r="OYG10" s="148"/>
      <c r="OYH10" s="148"/>
      <c r="OYI10" s="148"/>
      <c r="OYJ10" s="148"/>
      <c r="OYK10" s="148"/>
      <c r="OYL10" s="148"/>
      <c r="OYM10" s="148"/>
      <c r="OYN10" s="148"/>
      <c r="OYO10" s="148"/>
      <c r="OYP10" s="148"/>
      <c r="OYQ10" s="148"/>
      <c r="OYR10" s="148"/>
      <c r="OYS10" s="148"/>
      <c r="OYT10" s="148"/>
      <c r="OYU10" s="148"/>
      <c r="OYV10" s="148"/>
      <c r="OYW10" s="148"/>
      <c r="OYX10" s="148"/>
      <c r="OYY10" s="148"/>
      <c r="OYZ10" s="148"/>
      <c r="OZA10" s="148"/>
      <c r="OZB10" s="148"/>
      <c r="OZC10" s="148"/>
      <c r="OZD10" s="148"/>
      <c r="OZE10" s="148"/>
      <c r="OZF10" s="148"/>
      <c r="OZG10" s="148"/>
      <c r="OZH10" s="148"/>
      <c r="OZI10" s="148"/>
      <c r="OZJ10" s="148"/>
      <c r="OZK10" s="148"/>
      <c r="OZL10" s="148"/>
      <c r="OZM10" s="148"/>
      <c r="OZN10" s="148"/>
      <c r="OZO10" s="148"/>
      <c r="OZP10" s="148"/>
      <c r="OZQ10" s="148"/>
      <c r="OZR10" s="148"/>
      <c r="OZS10" s="148"/>
      <c r="OZT10" s="148"/>
      <c r="OZU10" s="148"/>
      <c r="OZV10" s="148"/>
      <c r="OZW10" s="148"/>
      <c r="OZX10" s="148"/>
      <c r="OZY10" s="148"/>
      <c r="OZZ10" s="148"/>
      <c r="PAA10" s="148"/>
      <c r="PAB10" s="148"/>
      <c r="PAC10" s="148"/>
      <c r="PAD10" s="148"/>
      <c r="PAE10" s="148"/>
      <c r="PAF10" s="148"/>
      <c r="PAG10" s="148"/>
      <c r="PAH10" s="148"/>
      <c r="PAI10" s="148"/>
      <c r="PAJ10" s="148"/>
      <c r="PAK10" s="148"/>
      <c r="PAL10" s="148"/>
      <c r="PAM10" s="148"/>
      <c r="PAN10" s="148"/>
      <c r="PAO10" s="148"/>
      <c r="PAP10" s="148"/>
      <c r="PAQ10" s="148"/>
      <c r="PAR10" s="148"/>
      <c r="PAS10" s="148"/>
      <c r="PAT10" s="148"/>
      <c r="PAU10" s="148"/>
      <c r="PAV10" s="148"/>
      <c r="PAW10" s="148"/>
      <c r="PAX10" s="148"/>
      <c r="PAY10" s="148"/>
      <c r="PAZ10" s="148"/>
      <c r="PBA10" s="148"/>
      <c r="PBB10" s="148"/>
      <c r="PBC10" s="148"/>
      <c r="PBD10" s="148"/>
      <c r="PBE10" s="148"/>
      <c r="PBF10" s="148"/>
      <c r="PBG10" s="148"/>
      <c r="PBH10" s="148"/>
      <c r="PBI10" s="148"/>
      <c r="PBJ10" s="148"/>
      <c r="PBK10" s="148"/>
      <c r="PBL10" s="148"/>
      <c r="PBM10" s="148"/>
      <c r="PBN10" s="148"/>
      <c r="PBO10" s="148"/>
      <c r="PBP10" s="148"/>
      <c r="PBQ10" s="148"/>
      <c r="PBR10" s="148"/>
      <c r="PBS10" s="148"/>
      <c r="PBT10" s="148"/>
      <c r="PBU10" s="148"/>
      <c r="PBV10" s="148"/>
      <c r="PBW10" s="148"/>
      <c r="PBX10" s="148"/>
      <c r="PBY10" s="148"/>
      <c r="PBZ10" s="148"/>
      <c r="PCA10" s="148"/>
      <c r="PCB10" s="148"/>
      <c r="PCC10" s="148"/>
      <c r="PCD10" s="148"/>
      <c r="PCE10" s="148"/>
      <c r="PCF10" s="148"/>
      <c r="PCG10" s="148"/>
      <c r="PCH10" s="148"/>
      <c r="PCI10" s="148"/>
      <c r="PCJ10" s="148"/>
      <c r="PCK10" s="148"/>
      <c r="PCL10" s="148"/>
      <c r="PCM10" s="148"/>
      <c r="PCN10" s="148"/>
      <c r="PCO10" s="148"/>
      <c r="PCP10" s="148"/>
      <c r="PCQ10" s="148"/>
      <c r="PCR10" s="148"/>
      <c r="PCS10" s="148"/>
      <c r="PCT10" s="148"/>
      <c r="PCU10" s="148"/>
      <c r="PCV10" s="148"/>
      <c r="PCW10" s="148"/>
      <c r="PCX10" s="148"/>
      <c r="PCY10" s="148"/>
      <c r="PCZ10" s="148"/>
      <c r="PDA10" s="148"/>
      <c r="PDB10" s="148"/>
      <c r="PDC10" s="148"/>
      <c r="PDD10" s="148"/>
      <c r="PDE10" s="148"/>
      <c r="PDF10" s="148"/>
      <c r="PDG10" s="148"/>
      <c r="PDH10" s="148"/>
      <c r="PDI10" s="148"/>
      <c r="PDJ10" s="148"/>
      <c r="PDK10" s="148"/>
      <c r="PDL10" s="148"/>
      <c r="PDM10" s="148"/>
      <c r="PDN10" s="148"/>
      <c r="PDO10" s="148"/>
      <c r="PDP10" s="148"/>
      <c r="PDQ10" s="148"/>
      <c r="PDR10" s="148"/>
      <c r="PDS10" s="148"/>
      <c r="PDT10" s="148"/>
      <c r="PDU10" s="148"/>
      <c r="PDV10" s="148"/>
      <c r="PDW10" s="148"/>
      <c r="PDX10" s="148"/>
      <c r="PDY10" s="148"/>
      <c r="PDZ10" s="148"/>
      <c r="PEA10" s="148"/>
      <c r="PEB10" s="148"/>
      <c r="PEC10" s="148"/>
      <c r="PED10" s="148"/>
      <c r="PEE10" s="148"/>
      <c r="PEF10" s="148"/>
      <c r="PEG10" s="148"/>
      <c r="PEH10" s="148"/>
      <c r="PEI10" s="148"/>
      <c r="PEJ10" s="148"/>
      <c r="PEK10" s="148"/>
      <c r="PEL10" s="148"/>
      <c r="PEM10" s="148"/>
      <c r="PEN10" s="148"/>
      <c r="PEO10" s="148"/>
      <c r="PEP10" s="148"/>
      <c r="PEQ10" s="148"/>
      <c r="PER10" s="148"/>
      <c r="PES10" s="148"/>
      <c r="PET10" s="148"/>
      <c r="PEU10" s="148"/>
      <c r="PEV10" s="148"/>
      <c r="PEW10" s="148"/>
      <c r="PEX10" s="148"/>
      <c r="PEY10" s="148"/>
      <c r="PEZ10" s="148"/>
      <c r="PFA10" s="148"/>
      <c r="PFB10" s="148"/>
      <c r="PFC10" s="148"/>
      <c r="PFD10" s="148"/>
      <c r="PFE10" s="148"/>
      <c r="PFF10" s="148"/>
      <c r="PFG10" s="148"/>
      <c r="PFH10" s="148"/>
      <c r="PFI10" s="148"/>
      <c r="PFJ10" s="148"/>
      <c r="PFK10" s="148"/>
      <c r="PFL10" s="148"/>
      <c r="PFM10" s="148"/>
      <c r="PFN10" s="148"/>
      <c r="PFO10" s="148"/>
      <c r="PFP10" s="148"/>
      <c r="PFQ10" s="148"/>
      <c r="PFR10" s="148"/>
      <c r="PFS10" s="148"/>
      <c r="PFT10" s="148"/>
      <c r="PFU10" s="148"/>
      <c r="PFV10" s="148"/>
      <c r="PFW10" s="148"/>
      <c r="PFX10" s="148"/>
      <c r="PFY10" s="148"/>
      <c r="PFZ10" s="148"/>
      <c r="PGA10" s="148"/>
      <c r="PGB10" s="148"/>
      <c r="PGC10" s="148"/>
      <c r="PGD10" s="148"/>
      <c r="PGE10" s="148"/>
      <c r="PGF10" s="148"/>
      <c r="PGG10" s="148"/>
      <c r="PGH10" s="148"/>
      <c r="PGI10" s="148"/>
      <c r="PGJ10" s="148"/>
      <c r="PGK10" s="148"/>
      <c r="PGL10" s="148"/>
      <c r="PGM10" s="148"/>
      <c r="PGN10" s="148"/>
      <c r="PGO10" s="148"/>
      <c r="PGP10" s="148"/>
      <c r="PGQ10" s="148"/>
      <c r="PGR10" s="148"/>
      <c r="PGS10" s="148"/>
      <c r="PGT10" s="148"/>
      <c r="PGU10" s="148"/>
      <c r="PGV10" s="148"/>
      <c r="PGW10" s="148"/>
      <c r="PGX10" s="148"/>
      <c r="PGY10" s="148"/>
      <c r="PGZ10" s="148"/>
      <c r="PHA10" s="148"/>
      <c r="PHB10" s="148"/>
      <c r="PHC10" s="148"/>
      <c r="PHD10" s="148"/>
      <c r="PHE10" s="148"/>
      <c r="PHF10" s="148"/>
      <c r="PHG10" s="148"/>
      <c r="PHH10" s="148"/>
      <c r="PHI10" s="148"/>
      <c r="PHJ10" s="148"/>
      <c r="PHK10" s="148"/>
      <c r="PHL10" s="148"/>
      <c r="PHM10" s="148"/>
      <c r="PHN10" s="148"/>
      <c r="PHO10" s="148"/>
      <c r="PHP10" s="148"/>
      <c r="PHQ10" s="148"/>
      <c r="PHR10" s="148"/>
      <c r="PHS10" s="148"/>
      <c r="PHT10" s="148"/>
      <c r="PHU10" s="148"/>
      <c r="PHV10" s="148"/>
      <c r="PHW10" s="148"/>
      <c r="PHX10" s="148"/>
      <c r="PHY10" s="148"/>
      <c r="PHZ10" s="148"/>
      <c r="PIA10" s="148"/>
      <c r="PIB10" s="148"/>
      <c r="PIC10" s="148"/>
      <c r="PID10" s="148"/>
      <c r="PIE10" s="148"/>
      <c r="PIF10" s="148"/>
      <c r="PIG10" s="148"/>
      <c r="PIH10" s="148"/>
      <c r="PII10" s="148"/>
      <c r="PIJ10" s="148"/>
      <c r="PIK10" s="148"/>
      <c r="PIL10" s="148"/>
      <c r="PIM10" s="148"/>
      <c r="PIN10" s="148"/>
      <c r="PIO10" s="148"/>
      <c r="PIP10" s="148"/>
      <c r="PIQ10" s="148"/>
      <c r="PIR10" s="148"/>
      <c r="PIS10" s="148"/>
      <c r="PIT10" s="148"/>
      <c r="PIU10" s="148"/>
      <c r="PIV10" s="148"/>
      <c r="PIW10" s="148"/>
      <c r="PIX10" s="148"/>
      <c r="PIY10" s="148"/>
      <c r="PIZ10" s="148"/>
      <c r="PJA10" s="148"/>
      <c r="PJB10" s="148"/>
      <c r="PJC10" s="148"/>
      <c r="PJD10" s="148"/>
      <c r="PJE10" s="148"/>
      <c r="PJF10" s="148"/>
      <c r="PJG10" s="148"/>
      <c r="PJH10" s="148"/>
      <c r="PJI10" s="148"/>
      <c r="PJJ10" s="148"/>
      <c r="PJK10" s="148"/>
      <c r="PJL10" s="148"/>
      <c r="PJM10" s="148"/>
      <c r="PJN10" s="148"/>
      <c r="PJO10" s="148"/>
      <c r="PJP10" s="148"/>
      <c r="PJQ10" s="148"/>
      <c r="PJR10" s="148"/>
      <c r="PJS10" s="148"/>
      <c r="PJT10" s="148"/>
      <c r="PJU10" s="148"/>
      <c r="PJV10" s="148"/>
      <c r="PJW10" s="148"/>
      <c r="PJX10" s="148"/>
      <c r="PJY10" s="148"/>
      <c r="PJZ10" s="148"/>
      <c r="PKA10" s="148"/>
      <c r="PKB10" s="148"/>
      <c r="PKC10" s="148"/>
      <c r="PKD10" s="148"/>
      <c r="PKE10" s="148"/>
      <c r="PKF10" s="148"/>
      <c r="PKG10" s="148"/>
      <c r="PKH10" s="148"/>
      <c r="PKI10" s="148"/>
      <c r="PKJ10" s="148"/>
      <c r="PKK10" s="148"/>
      <c r="PKL10" s="148"/>
      <c r="PKM10" s="148"/>
      <c r="PKN10" s="148"/>
      <c r="PKO10" s="148"/>
      <c r="PKP10" s="148"/>
      <c r="PKQ10" s="148"/>
      <c r="PKR10" s="148"/>
      <c r="PKS10" s="148"/>
      <c r="PKT10" s="148"/>
      <c r="PKU10" s="148"/>
      <c r="PKV10" s="148"/>
      <c r="PKW10" s="148"/>
      <c r="PKX10" s="148"/>
      <c r="PKY10" s="148"/>
      <c r="PKZ10" s="148"/>
      <c r="PLA10" s="148"/>
      <c r="PLB10" s="148"/>
      <c r="PLC10" s="148"/>
      <c r="PLD10" s="148"/>
      <c r="PLE10" s="148"/>
      <c r="PLF10" s="148"/>
      <c r="PLG10" s="148"/>
      <c r="PLH10" s="148"/>
      <c r="PLI10" s="148"/>
      <c r="PLJ10" s="148"/>
      <c r="PLK10" s="148"/>
      <c r="PLL10" s="148"/>
      <c r="PLM10" s="148"/>
      <c r="PLN10" s="148"/>
      <c r="PLO10" s="148"/>
      <c r="PLP10" s="148"/>
      <c r="PLQ10" s="148"/>
      <c r="PLR10" s="148"/>
      <c r="PLS10" s="148"/>
      <c r="PLT10" s="148"/>
      <c r="PLU10" s="148"/>
      <c r="PLV10" s="148"/>
      <c r="PLW10" s="148"/>
      <c r="PLX10" s="148"/>
      <c r="PLY10" s="148"/>
      <c r="PLZ10" s="148"/>
      <c r="PMA10" s="148"/>
      <c r="PMB10" s="148"/>
      <c r="PMC10" s="148"/>
      <c r="PMD10" s="148"/>
      <c r="PME10" s="148"/>
      <c r="PMF10" s="148"/>
      <c r="PMG10" s="148"/>
      <c r="PMH10" s="148"/>
      <c r="PMI10" s="148"/>
      <c r="PMJ10" s="148"/>
      <c r="PMK10" s="148"/>
      <c r="PML10" s="148"/>
      <c r="PMM10" s="148"/>
      <c r="PMN10" s="148"/>
      <c r="PMO10" s="148"/>
      <c r="PMP10" s="148"/>
      <c r="PMQ10" s="148"/>
      <c r="PMR10" s="148"/>
      <c r="PMS10" s="148"/>
      <c r="PMT10" s="148"/>
      <c r="PMU10" s="148"/>
      <c r="PMV10" s="148"/>
      <c r="PMW10" s="148"/>
      <c r="PMX10" s="148"/>
      <c r="PMY10" s="148"/>
      <c r="PMZ10" s="148"/>
      <c r="PNA10" s="148"/>
      <c r="PNB10" s="148"/>
      <c r="PNC10" s="148"/>
      <c r="PND10" s="148"/>
      <c r="PNE10" s="148"/>
      <c r="PNF10" s="148"/>
      <c r="PNG10" s="148"/>
      <c r="PNH10" s="148"/>
      <c r="PNI10" s="148"/>
      <c r="PNJ10" s="148"/>
      <c r="PNK10" s="148"/>
      <c r="PNL10" s="148"/>
      <c r="PNM10" s="148"/>
      <c r="PNN10" s="148"/>
      <c r="PNO10" s="148"/>
      <c r="PNP10" s="148"/>
      <c r="PNQ10" s="148"/>
      <c r="PNR10" s="148"/>
      <c r="PNS10" s="148"/>
      <c r="PNT10" s="148"/>
      <c r="PNU10" s="148"/>
      <c r="PNV10" s="148"/>
      <c r="PNW10" s="148"/>
      <c r="PNX10" s="148"/>
      <c r="PNY10" s="148"/>
      <c r="PNZ10" s="148"/>
      <c r="POA10" s="148"/>
      <c r="POB10" s="148"/>
      <c r="POC10" s="148"/>
      <c r="POD10" s="148"/>
      <c r="POE10" s="148"/>
      <c r="POF10" s="148"/>
      <c r="POG10" s="148"/>
      <c r="POH10" s="148"/>
      <c r="POI10" s="148"/>
      <c r="POJ10" s="148"/>
      <c r="POK10" s="148"/>
      <c r="POL10" s="148"/>
      <c r="POM10" s="148"/>
      <c r="PON10" s="148"/>
      <c r="POO10" s="148"/>
      <c r="POP10" s="148"/>
      <c r="POQ10" s="148"/>
      <c r="POR10" s="148"/>
      <c r="POS10" s="148"/>
      <c r="POT10" s="148"/>
      <c r="POU10" s="148"/>
      <c r="POV10" s="148"/>
      <c r="POW10" s="148"/>
      <c r="POX10" s="148"/>
      <c r="POY10" s="148"/>
      <c r="POZ10" s="148"/>
      <c r="PPA10" s="148"/>
      <c r="PPB10" s="148"/>
      <c r="PPC10" s="148"/>
      <c r="PPD10" s="148"/>
      <c r="PPE10" s="148"/>
      <c r="PPF10" s="148"/>
      <c r="PPG10" s="148"/>
      <c r="PPH10" s="148"/>
      <c r="PPI10" s="148"/>
      <c r="PPJ10" s="148"/>
      <c r="PPK10" s="148"/>
      <c r="PPL10" s="148"/>
      <c r="PPM10" s="148"/>
      <c r="PPN10" s="148"/>
      <c r="PPO10" s="148"/>
      <c r="PPP10" s="148"/>
      <c r="PPQ10" s="148"/>
      <c r="PPR10" s="148"/>
      <c r="PPS10" s="148"/>
      <c r="PPT10" s="148"/>
      <c r="PPU10" s="148"/>
      <c r="PPV10" s="148"/>
      <c r="PPW10" s="148"/>
      <c r="PPX10" s="148"/>
      <c r="PPY10" s="148"/>
      <c r="PPZ10" s="148"/>
      <c r="PQA10" s="148"/>
      <c r="PQB10" s="148"/>
      <c r="PQC10" s="148"/>
      <c r="PQD10" s="148"/>
      <c r="PQE10" s="148"/>
      <c r="PQF10" s="148"/>
      <c r="PQG10" s="148"/>
      <c r="PQH10" s="148"/>
      <c r="PQI10" s="148"/>
      <c r="PQJ10" s="148"/>
      <c r="PQK10" s="148"/>
      <c r="PQL10" s="148"/>
      <c r="PQM10" s="148"/>
      <c r="PQN10" s="148"/>
      <c r="PQO10" s="148"/>
      <c r="PQP10" s="148"/>
      <c r="PQQ10" s="148"/>
      <c r="PQR10" s="148"/>
      <c r="PQS10" s="148"/>
      <c r="PQT10" s="148"/>
      <c r="PQU10" s="148"/>
      <c r="PQV10" s="148"/>
      <c r="PQW10" s="148"/>
      <c r="PQX10" s="148"/>
      <c r="PQY10" s="148"/>
      <c r="PQZ10" s="148"/>
      <c r="PRA10" s="148"/>
      <c r="PRB10" s="148"/>
      <c r="PRC10" s="148"/>
      <c r="PRD10" s="148"/>
      <c r="PRE10" s="148"/>
      <c r="PRF10" s="148"/>
      <c r="PRG10" s="148"/>
      <c r="PRH10" s="148"/>
      <c r="PRI10" s="148"/>
      <c r="PRJ10" s="148"/>
      <c r="PRK10" s="148"/>
      <c r="PRL10" s="148"/>
      <c r="PRM10" s="148"/>
      <c r="PRN10" s="148"/>
      <c r="PRO10" s="148"/>
      <c r="PRP10" s="148"/>
      <c r="PRQ10" s="148"/>
      <c r="PRR10" s="148"/>
      <c r="PRS10" s="148"/>
      <c r="PRT10" s="148"/>
      <c r="PRU10" s="148"/>
      <c r="PRV10" s="148"/>
      <c r="PRW10" s="148"/>
      <c r="PRX10" s="148"/>
      <c r="PRY10" s="148"/>
      <c r="PRZ10" s="148"/>
      <c r="PSA10" s="148"/>
      <c r="PSB10" s="148"/>
      <c r="PSC10" s="148"/>
      <c r="PSD10" s="148"/>
      <c r="PSE10" s="148"/>
      <c r="PSF10" s="148"/>
      <c r="PSG10" s="148"/>
      <c r="PSH10" s="148"/>
      <c r="PSI10" s="148"/>
      <c r="PSJ10" s="148"/>
      <c r="PSK10" s="148"/>
      <c r="PSL10" s="148"/>
      <c r="PSM10" s="148"/>
      <c r="PSN10" s="148"/>
      <c r="PSO10" s="148"/>
      <c r="PSP10" s="148"/>
      <c r="PSQ10" s="148"/>
      <c r="PSR10" s="148"/>
      <c r="PSS10" s="148"/>
      <c r="PST10" s="148"/>
      <c r="PSU10" s="148"/>
      <c r="PSV10" s="148"/>
      <c r="PSW10" s="148"/>
      <c r="PSX10" s="148"/>
      <c r="PSY10" s="148"/>
      <c r="PSZ10" s="148"/>
      <c r="PTA10" s="148"/>
      <c r="PTB10" s="148"/>
      <c r="PTC10" s="148"/>
      <c r="PTD10" s="148"/>
      <c r="PTE10" s="148"/>
      <c r="PTF10" s="148"/>
      <c r="PTG10" s="148"/>
      <c r="PTH10" s="148"/>
      <c r="PTI10" s="148"/>
      <c r="PTJ10" s="148"/>
      <c r="PTK10" s="148"/>
      <c r="PTL10" s="148"/>
      <c r="PTM10" s="148"/>
      <c r="PTN10" s="148"/>
      <c r="PTO10" s="148"/>
      <c r="PTP10" s="148"/>
      <c r="PTQ10" s="148"/>
      <c r="PTR10" s="148"/>
      <c r="PTS10" s="148"/>
      <c r="PTT10" s="148"/>
      <c r="PTU10" s="148"/>
      <c r="PTV10" s="148"/>
      <c r="PTW10" s="148"/>
      <c r="PTX10" s="148"/>
      <c r="PTY10" s="148"/>
      <c r="PTZ10" s="148"/>
      <c r="PUA10" s="148"/>
      <c r="PUB10" s="148"/>
      <c r="PUC10" s="148"/>
      <c r="PUD10" s="148"/>
      <c r="PUE10" s="148"/>
      <c r="PUF10" s="148"/>
      <c r="PUG10" s="148"/>
      <c r="PUH10" s="148"/>
      <c r="PUI10" s="148"/>
      <c r="PUJ10" s="148"/>
      <c r="PUK10" s="148"/>
      <c r="PUL10" s="148"/>
      <c r="PUM10" s="148"/>
      <c r="PUN10" s="148"/>
      <c r="PUO10" s="148"/>
      <c r="PUP10" s="148"/>
      <c r="PUQ10" s="148"/>
      <c r="PUR10" s="148"/>
      <c r="PUS10" s="148"/>
      <c r="PUT10" s="148"/>
      <c r="PUU10" s="148"/>
      <c r="PUV10" s="148"/>
      <c r="PUW10" s="148"/>
      <c r="PUX10" s="148"/>
      <c r="PUY10" s="148"/>
      <c r="PUZ10" s="148"/>
      <c r="PVA10" s="148"/>
      <c r="PVB10" s="148"/>
      <c r="PVC10" s="148"/>
      <c r="PVD10" s="148"/>
      <c r="PVE10" s="148"/>
      <c r="PVF10" s="148"/>
      <c r="PVG10" s="148"/>
      <c r="PVH10" s="148"/>
      <c r="PVI10" s="148"/>
      <c r="PVJ10" s="148"/>
      <c r="PVK10" s="148"/>
      <c r="PVL10" s="148"/>
      <c r="PVM10" s="148"/>
      <c r="PVN10" s="148"/>
      <c r="PVO10" s="148"/>
      <c r="PVP10" s="148"/>
      <c r="PVQ10" s="148"/>
      <c r="PVR10" s="148"/>
      <c r="PVS10" s="148"/>
      <c r="PVT10" s="148"/>
      <c r="PVU10" s="148"/>
      <c r="PVV10" s="148"/>
      <c r="PVW10" s="148"/>
      <c r="PVX10" s="148"/>
      <c r="PVY10" s="148"/>
      <c r="PVZ10" s="148"/>
      <c r="PWA10" s="148"/>
      <c r="PWB10" s="148"/>
      <c r="PWC10" s="148"/>
      <c r="PWD10" s="148"/>
      <c r="PWE10" s="148"/>
      <c r="PWF10" s="148"/>
      <c r="PWG10" s="148"/>
      <c r="PWH10" s="148"/>
      <c r="PWI10" s="148"/>
      <c r="PWJ10" s="148"/>
      <c r="PWK10" s="148"/>
      <c r="PWL10" s="148"/>
      <c r="PWM10" s="148"/>
      <c r="PWN10" s="148"/>
      <c r="PWO10" s="148"/>
      <c r="PWP10" s="148"/>
      <c r="PWQ10" s="148"/>
      <c r="PWR10" s="148"/>
      <c r="PWS10" s="148"/>
      <c r="PWT10" s="148"/>
      <c r="PWU10" s="148"/>
      <c r="PWV10" s="148"/>
      <c r="PWW10" s="148"/>
      <c r="PWX10" s="148"/>
      <c r="PWY10" s="148"/>
      <c r="PWZ10" s="148"/>
      <c r="PXA10" s="148"/>
      <c r="PXB10" s="148"/>
      <c r="PXC10" s="148"/>
      <c r="PXD10" s="148"/>
      <c r="PXE10" s="148"/>
      <c r="PXF10" s="148"/>
      <c r="PXG10" s="148"/>
      <c r="PXH10" s="148"/>
      <c r="PXI10" s="148"/>
      <c r="PXJ10" s="148"/>
      <c r="PXK10" s="148"/>
      <c r="PXL10" s="148"/>
      <c r="PXM10" s="148"/>
      <c r="PXN10" s="148"/>
      <c r="PXO10" s="148"/>
      <c r="PXP10" s="148"/>
      <c r="PXQ10" s="148"/>
      <c r="PXR10" s="148"/>
      <c r="PXS10" s="148"/>
      <c r="PXT10" s="148"/>
      <c r="PXU10" s="148"/>
      <c r="PXV10" s="148"/>
      <c r="PXW10" s="148"/>
      <c r="PXX10" s="148"/>
      <c r="PXY10" s="148"/>
      <c r="PXZ10" s="148"/>
      <c r="PYA10" s="148"/>
      <c r="PYB10" s="148"/>
      <c r="PYC10" s="148"/>
      <c r="PYD10" s="148"/>
      <c r="PYE10" s="148"/>
      <c r="PYF10" s="148"/>
      <c r="PYG10" s="148"/>
      <c r="PYH10" s="148"/>
      <c r="PYI10" s="148"/>
      <c r="PYJ10" s="148"/>
      <c r="PYK10" s="148"/>
      <c r="PYL10" s="148"/>
      <c r="PYM10" s="148"/>
      <c r="PYN10" s="148"/>
      <c r="PYO10" s="148"/>
      <c r="PYP10" s="148"/>
      <c r="PYQ10" s="148"/>
      <c r="PYR10" s="148"/>
      <c r="PYS10" s="148"/>
      <c r="PYT10" s="148"/>
      <c r="PYU10" s="148"/>
      <c r="PYV10" s="148"/>
      <c r="PYW10" s="148"/>
      <c r="PYX10" s="148"/>
      <c r="PYY10" s="148"/>
      <c r="PYZ10" s="148"/>
      <c r="PZA10" s="148"/>
      <c r="PZB10" s="148"/>
      <c r="PZC10" s="148"/>
      <c r="PZD10" s="148"/>
      <c r="PZE10" s="148"/>
      <c r="PZF10" s="148"/>
      <c r="PZG10" s="148"/>
      <c r="PZH10" s="148"/>
      <c r="PZI10" s="148"/>
      <c r="PZJ10" s="148"/>
      <c r="PZK10" s="148"/>
      <c r="PZL10" s="148"/>
      <c r="PZM10" s="148"/>
      <c r="PZN10" s="148"/>
      <c r="PZO10" s="148"/>
      <c r="PZP10" s="148"/>
      <c r="PZQ10" s="148"/>
      <c r="PZR10" s="148"/>
      <c r="PZS10" s="148"/>
      <c r="PZT10" s="148"/>
      <c r="PZU10" s="148"/>
      <c r="PZV10" s="148"/>
      <c r="PZW10" s="148"/>
      <c r="PZX10" s="148"/>
      <c r="PZY10" s="148"/>
      <c r="PZZ10" s="148"/>
      <c r="QAA10" s="148"/>
      <c r="QAB10" s="148"/>
      <c r="QAC10" s="148"/>
      <c r="QAD10" s="148"/>
      <c r="QAE10" s="148"/>
      <c r="QAF10" s="148"/>
      <c r="QAG10" s="148"/>
      <c r="QAH10" s="148"/>
      <c r="QAI10" s="148"/>
      <c r="QAJ10" s="148"/>
      <c r="QAK10" s="148"/>
      <c r="QAL10" s="148"/>
      <c r="QAM10" s="148"/>
      <c r="QAN10" s="148"/>
      <c r="QAO10" s="148"/>
      <c r="QAP10" s="148"/>
      <c r="QAQ10" s="148"/>
      <c r="QAR10" s="148"/>
      <c r="QAS10" s="148"/>
      <c r="QAT10" s="148"/>
      <c r="QAU10" s="148"/>
      <c r="QAV10" s="148"/>
      <c r="QAW10" s="148"/>
      <c r="QAX10" s="148"/>
      <c r="QAY10" s="148"/>
      <c r="QAZ10" s="148"/>
      <c r="QBA10" s="148"/>
      <c r="QBB10" s="148"/>
      <c r="QBC10" s="148"/>
      <c r="QBD10" s="148"/>
      <c r="QBE10" s="148"/>
      <c r="QBF10" s="148"/>
      <c r="QBG10" s="148"/>
      <c r="QBH10" s="148"/>
      <c r="QBI10" s="148"/>
      <c r="QBJ10" s="148"/>
      <c r="QBK10" s="148"/>
      <c r="QBL10" s="148"/>
      <c r="QBM10" s="148"/>
      <c r="QBN10" s="148"/>
      <c r="QBO10" s="148"/>
      <c r="QBP10" s="148"/>
      <c r="QBQ10" s="148"/>
      <c r="QBR10" s="148"/>
      <c r="QBS10" s="148"/>
      <c r="QBT10" s="148"/>
      <c r="QBU10" s="148"/>
      <c r="QBV10" s="148"/>
      <c r="QBW10" s="148"/>
      <c r="QBX10" s="148"/>
      <c r="QBY10" s="148"/>
      <c r="QBZ10" s="148"/>
      <c r="QCA10" s="148"/>
      <c r="QCB10" s="148"/>
      <c r="QCC10" s="148"/>
      <c r="QCD10" s="148"/>
      <c r="QCE10" s="148"/>
      <c r="QCF10" s="148"/>
      <c r="QCG10" s="148"/>
      <c r="QCH10" s="148"/>
      <c r="QCI10" s="148"/>
      <c r="QCJ10" s="148"/>
      <c r="QCK10" s="148"/>
      <c r="QCL10" s="148"/>
      <c r="QCM10" s="148"/>
      <c r="QCN10" s="148"/>
      <c r="QCO10" s="148"/>
      <c r="QCP10" s="148"/>
      <c r="QCQ10" s="148"/>
      <c r="QCR10" s="148"/>
      <c r="QCS10" s="148"/>
      <c r="QCT10" s="148"/>
      <c r="QCU10" s="148"/>
      <c r="QCV10" s="148"/>
      <c r="QCW10" s="148"/>
      <c r="QCX10" s="148"/>
      <c r="QCY10" s="148"/>
      <c r="QCZ10" s="148"/>
      <c r="QDA10" s="148"/>
      <c r="QDB10" s="148"/>
      <c r="QDC10" s="148"/>
      <c r="QDD10" s="148"/>
      <c r="QDE10" s="148"/>
      <c r="QDF10" s="148"/>
      <c r="QDG10" s="148"/>
      <c r="QDH10" s="148"/>
      <c r="QDI10" s="148"/>
      <c r="QDJ10" s="148"/>
      <c r="QDK10" s="148"/>
      <c r="QDL10" s="148"/>
      <c r="QDM10" s="148"/>
      <c r="QDN10" s="148"/>
      <c r="QDO10" s="148"/>
      <c r="QDP10" s="148"/>
      <c r="QDQ10" s="148"/>
      <c r="QDR10" s="148"/>
      <c r="QDS10" s="148"/>
      <c r="QDT10" s="148"/>
      <c r="QDU10" s="148"/>
      <c r="QDV10" s="148"/>
      <c r="QDW10" s="148"/>
      <c r="QDX10" s="148"/>
      <c r="QDY10" s="148"/>
      <c r="QDZ10" s="148"/>
      <c r="QEA10" s="148"/>
      <c r="QEB10" s="148"/>
      <c r="QEC10" s="148"/>
      <c r="QED10" s="148"/>
      <c r="QEE10" s="148"/>
      <c r="QEF10" s="148"/>
      <c r="QEG10" s="148"/>
      <c r="QEH10" s="148"/>
      <c r="QEI10" s="148"/>
      <c r="QEJ10" s="148"/>
      <c r="QEK10" s="148"/>
      <c r="QEL10" s="148"/>
      <c r="QEM10" s="148"/>
      <c r="QEN10" s="148"/>
      <c r="QEO10" s="148"/>
      <c r="QEP10" s="148"/>
      <c r="QEQ10" s="148"/>
      <c r="QER10" s="148"/>
      <c r="QES10" s="148"/>
      <c r="QET10" s="148"/>
      <c r="QEU10" s="148"/>
      <c r="QEV10" s="148"/>
      <c r="QEW10" s="148"/>
      <c r="QEX10" s="148"/>
      <c r="QEY10" s="148"/>
      <c r="QEZ10" s="148"/>
      <c r="QFA10" s="148"/>
      <c r="QFB10" s="148"/>
      <c r="QFC10" s="148"/>
      <c r="QFD10" s="148"/>
      <c r="QFE10" s="148"/>
      <c r="QFF10" s="148"/>
      <c r="QFG10" s="148"/>
      <c r="QFH10" s="148"/>
      <c r="QFI10" s="148"/>
      <c r="QFJ10" s="148"/>
      <c r="QFK10" s="148"/>
      <c r="QFL10" s="148"/>
      <c r="QFM10" s="148"/>
      <c r="QFN10" s="148"/>
      <c r="QFO10" s="148"/>
      <c r="QFP10" s="148"/>
      <c r="QFQ10" s="148"/>
      <c r="QFR10" s="148"/>
      <c r="QFS10" s="148"/>
      <c r="QFT10" s="148"/>
      <c r="QFU10" s="148"/>
      <c r="QFV10" s="148"/>
      <c r="QFW10" s="148"/>
      <c r="QFX10" s="148"/>
      <c r="QFY10" s="148"/>
      <c r="QFZ10" s="148"/>
      <c r="QGA10" s="148"/>
      <c r="QGB10" s="148"/>
      <c r="QGC10" s="148"/>
      <c r="QGD10" s="148"/>
      <c r="QGE10" s="148"/>
      <c r="QGF10" s="148"/>
      <c r="QGG10" s="148"/>
      <c r="QGH10" s="148"/>
      <c r="QGI10" s="148"/>
      <c r="QGJ10" s="148"/>
      <c r="QGK10" s="148"/>
      <c r="QGL10" s="148"/>
      <c r="QGM10" s="148"/>
      <c r="QGN10" s="148"/>
      <c r="QGO10" s="148"/>
      <c r="QGP10" s="148"/>
      <c r="QGQ10" s="148"/>
      <c r="QGR10" s="148"/>
      <c r="QGS10" s="148"/>
      <c r="QGT10" s="148"/>
      <c r="QGU10" s="148"/>
      <c r="QGV10" s="148"/>
      <c r="QGW10" s="148"/>
      <c r="QGX10" s="148"/>
      <c r="QGY10" s="148"/>
      <c r="QGZ10" s="148"/>
      <c r="QHA10" s="148"/>
      <c r="QHB10" s="148"/>
      <c r="QHC10" s="148"/>
      <c r="QHD10" s="148"/>
      <c r="QHE10" s="148"/>
      <c r="QHF10" s="148"/>
      <c r="QHG10" s="148"/>
      <c r="QHH10" s="148"/>
      <c r="QHI10" s="148"/>
      <c r="QHJ10" s="148"/>
      <c r="QHK10" s="148"/>
      <c r="QHL10" s="148"/>
      <c r="QHM10" s="148"/>
      <c r="QHN10" s="148"/>
      <c r="QHO10" s="148"/>
      <c r="QHP10" s="148"/>
      <c r="QHQ10" s="148"/>
      <c r="QHR10" s="148"/>
      <c r="QHS10" s="148"/>
      <c r="QHT10" s="148"/>
      <c r="QHU10" s="148"/>
      <c r="QHV10" s="148"/>
      <c r="QHW10" s="148"/>
      <c r="QHX10" s="148"/>
      <c r="QHY10" s="148"/>
      <c r="QHZ10" s="148"/>
      <c r="QIA10" s="148"/>
      <c r="QIB10" s="148"/>
      <c r="QIC10" s="148"/>
      <c r="QID10" s="148"/>
      <c r="QIE10" s="148"/>
      <c r="QIF10" s="148"/>
      <c r="QIG10" s="148"/>
      <c r="QIH10" s="148"/>
      <c r="QII10" s="148"/>
      <c r="QIJ10" s="148"/>
      <c r="QIK10" s="148"/>
      <c r="QIL10" s="148"/>
      <c r="QIM10" s="148"/>
      <c r="QIN10" s="148"/>
      <c r="QIO10" s="148"/>
      <c r="QIP10" s="148"/>
      <c r="QIQ10" s="148"/>
      <c r="QIR10" s="148"/>
      <c r="QIS10" s="148"/>
      <c r="QIT10" s="148"/>
      <c r="QIU10" s="148"/>
      <c r="QIV10" s="148"/>
      <c r="QIW10" s="148"/>
      <c r="QIX10" s="148"/>
      <c r="QIY10" s="148"/>
      <c r="QIZ10" s="148"/>
      <c r="QJA10" s="148"/>
      <c r="QJB10" s="148"/>
      <c r="QJC10" s="148"/>
      <c r="QJD10" s="148"/>
      <c r="QJE10" s="148"/>
      <c r="QJF10" s="148"/>
      <c r="QJG10" s="148"/>
      <c r="QJH10" s="148"/>
      <c r="QJI10" s="148"/>
      <c r="QJJ10" s="148"/>
      <c r="QJK10" s="148"/>
      <c r="QJL10" s="148"/>
      <c r="QJM10" s="148"/>
      <c r="QJN10" s="148"/>
      <c r="QJO10" s="148"/>
      <c r="QJP10" s="148"/>
      <c r="QJQ10" s="148"/>
      <c r="QJR10" s="148"/>
      <c r="QJS10" s="148"/>
      <c r="QJT10" s="148"/>
      <c r="QJU10" s="148"/>
      <c r="QJV10" s="148"/>
      <c r="QJW10" s="148"/>
      <c r="QJX10" s="148"/>
      <c r="QJY10" s="148"/>
      <c r="QJZ10" s="148"/>
      <c r="QKA10" s="148"/>
      <c r="QKB10" s="148"/>
      <c r="QKC10" s="148"/>
      <c r="QKD10" s="148"/>
      <c r="QKE10" s="148"/>
      <c r="QKF10" s="148"/>
      <c r="QKG10" s="148"/>
      <c r="QKH10" s="148"/>
      <c r="QKI10" s="148"/>
      <c r="QKJ10" s="148"/>
      <c r="QKK10" s="148"/>
      <c r="QKL10" s="148"/>
      <c r="QKM10" s="148"/>
      <c r="QKN10" s="148"/>
      <c r="QKO10" s="148"/>
      <c r="QKP10" s="148"/>
      <c r="QKQ10" s="148"/>
      <c r="QKR10" s="148"/>
      <c r="QKS10" s="148"/>
      <c r="QKT10" s="148"/>
      <c r="QKU10" s="148"/>
      <c r="QKV10" s="148"/>
      <c r="QKW10" s="148"/>
      <c r="QKX10" s="148"/>
      <c r="QKY10" s="148"/>
      <c r="QKZ10" s="148"/>
      <c r="QLA10" s="148"/>
      <c r="QLB10" s="148"/>
      <c r="QLC10" s="148"/>
      <c r="QLD10" s="148"/>
      <c r="QLE10" s="148"/>
      <c r="QLF10" s="148"/>
      <c r="QLG10" s="148"/>
      <c r="QLH10" s="148"/>
      <c r="QLI10" s="148"/>
      <c r="QLJ10" s="148"/>
      <c r="QLK10" s="148"/>
      <c r="QLL10" s="148"/>
      <c r="QLM10" s="148"/>
      <c r="QLN10" s="148"/>
      <c r="QLO10" s="148"/>
      <c r="QLP10" s="148"/>
      <c r="QLQ10" s="148"/>
      <c r="QLR10" s="148"/>
      <c r="QLS10" s="148"/>
      <c r="QLT10" s="148"/>
      <c r="QLU10" s="148"/>
      <c r="QLV10" s="148"/>
      <c r="QLW10" s="148"/>
      <c r="QLX10" s="148"/>
      <c r="QLY10" s="148"/>
      <c r="QLZ10" s="148"/>
      <c r="QMA10" s="148"/>
      <c r="QMB10" s="148"/>
      <c r="QMC10" s="148"/>
      <c r="QMD10" s="148"/>
      <c r="QME10" s="148"/>
      <c r="QMF10" s="148"/>
      <c r="QMG10" s="148"/>
      <c r="QMH10" s="148"/>
      <c r="QMI10" s="148"/>
      <c r="QMJ10" s="148"/>
      <c r="QMK10" s="148"/>
      <c r="QML10" s="148"/>
      <c r="QMM10" s="148"/>
      <c r="QMN10" s="148"/>
      <c r="QMO10" s="148"/>
      <c r="QMP10" s="148"/>
      <c r="QMQ10" s="148"/>
      <c r="QMR10" s="148"/>
      <c r="QMS10" s="148"/>
      <c r="QMT10" s="148"/>
      <c r="QMU10" s="148"/>
      <c r="QMV10" s="148"/>
      <c r="QMW10" s="148"/>
      <c r="QMX10" s="148"/>
      <c r="QMY10" s="148"/>
      <c r="QMZ10" s="148"/>
      <c r="QNA10" s="148"/>
      <c r="QNB10" s="148"/>
      <c r="QNC10" s="148"/>
      <c r="QND10" s="148"/>
      <c r="QNE10" s="148"/>
      <c r="QNF10" s="148"/>
      <c r="QNG10" s="148"/>
      <c r="QNH10" s="148"/>
      <c r="QNI10" s="148"/>
      <c r="QNJ10" s="148"/>
      <c r="QNK10" s="148"/>
      <c r="QNL10" s="148"/>
      <c r="QNM10" s="148"/>
      <c r="QNN10" s="148"/>
      <c r="QNO10" s="148"/>
      <c r="QNP10" s="148"/>
      <c r="QNQ10" s="148"/>
      <c r="QNR10" s="148"/>
      <c r="QNS10" s="148"/>
      <c r="QNT10" s="148"/>
      <c r="QNU10" s="148"/>
      <c r="QNV10" s="148"/>
      <c r="QNW10" s="148"/>
      <c r="QNX10" s="148"/>
      <c r="QNY10" s="148"/>
      <c r="QNZ10" s="148"/>
      <c r="QOA10" s="148"/>
      <c r="QOB10" s="148"/>
      <c r="QOC10" s="148"/>
      <c r="QOD10" s="148"/>
      <c r="QOE10" s="148"/>
      <c r="QOF10" s="148"/>
      <c r="QOG10" s="148"/>
      <c r="QOH10" s="148"/>
      <c r="QOI10" s="148"/>
      <c r="QOJ10" s="148"/>
      <c r="QOK10" s="148"/>
      <c r="QOL10" s="148"/>
      <c r="QOM10" s="148"/>
      <c r="QON10" s="148"/>
      <c r="QOO10" s="148"/>
      <c r="QOP10" s="148"/>
      <c r="QOQ10" s="148"/>
      <c r="QOR10" s="148"/>
      <c r="QOS10" s="148"/>
      <c r="QOT10" s="148"/>
      <c r="QOU10" s="148"/>
      <c r="QOV10" s="148"/>
      <c r="QOW10" s="148"/>
      <c r="QOX10" s="148"/>
      <c r="QOY10" s="148"/>
      <c r="QOZ10" s="148"/>
      <c r="QPA10" s="148"/>
      <c r="QPB10" s="148"/>
      <c r="QPC10" s="148"/>
      <c r="QPD10" s="148"/>
      <c r="QPE10" s="148"/>
      <c r="QPF10" s="148"/>
      <c r="QPG10" s="148"/>
      <c r="QPH10" s="148"/>
      <c r="QPI10" s="148"/>
      <c r="QPJ10" s="148"/>
      <c r="QPK10" s="148"/>
      <c r="QPL10" s="148"/>
      <c r="QPM10" s="148"/>
      <c r="QPN10" s="148"/>
      <c r="QPO10" s="148"/>
      <c r="QPP10" s="148"/>
      <c r="QPQ10" s="148"/>
      <c r="QPR10" s="148"/>
      <c r="QPS10" s="148"/>
      <c r="QPT10" s="148"/>
      <c r="QPU10" s="148"/>
      <c r="QPV10" s="148"/>
      <c r="QPW10" s="148"/>
      <c r="QPX10" s="148"/>
      <c r="QPY10" s="148"/>
      <c r="QPZ10" s="148"/>
      <c r="QQA10" s="148"/>
      <c r="QQB10" s="148"/>
      <c r="QQC10" s="148"/>
      <c r="QQD10" s="148"/>
      <c r="QQE10" s="148"/>
      <c r="QQF10" s="148"/>
      <c r="QQG10" s="148"/>
      <c r="QQH10" s="148"/>
      <c r="QQI10" s="148"/>
      <c r="QQJ10" s="148"/>
      <c r="QQK10" s="148"/>
      <c r="QQL10" s="148"/>
      <c r="QQM10" s="148"/>
      <c r="QQN10" s="148"/>
      <c r="QQO10" s="148"/>
      <c r="QQP10" s="148"/>
      <c r="QQQ10" s="148"/>
      <c r="QQR10" s="148"/>
      <c r="QQS10" s="148"/>
      <c r="QQT10" s="148"/>
      <c r="QQU10" s="148"/>
      <c r="QQV10" s="148"/>
      <c r="QQW10" s="148"/>
      <c r="QQX10" s="148"/>
      <c r="QQY10" s="148"/>
      <c r="QQZ10" s="148"/>
      <c r="QRA10" s="148"/>
      <c r="QRB10" s="148"/>
      <c r="QRC10" s="148"/>
      <c r="QRD10" s="148"/>
      <c r="QRE10" s="148"/>
      <c r="QRF10" s="148"/>
      <c r="QRG10" s="148"/>
      <c r="QRH10" s="148"/>
      <c r="QRI10" s="148"/>
      <c r="QRJ10" s="148"/>
      <c r="QRK10" s="148"/>
      <c r="QRL10" s="148"/>
      <c r="QRM10" s="148"/>
      <c r="QRN10" s="148"/>
      <c r="QRO10" s="148"/>
      <c r="QRP10" s="148"/>
      <c r="QRQ10" s="148"/>
      <c r="QRR10" s="148"/>
      <c r="QRS10" s="148"/>
      <c r="QRT10" s="148"/>
      <c r="QRU10" s="148"/>
      <c r="QRV10" s="148"/>
      <c r="QRW10" s="148"/>
      <c r="QRX10" s="148"/>
      <c r="QRY10" s="148"/>
      <c r="QRZ10" s="148"/>
      <c r="QSA10" s="148"/>
      <c r="QSB10" s="148"/>
      <c r="QSC10" s="148"/>
      <c r="QSD10" s="148"/>
      <c r="QSE10" s="148"/>
      <c r="QSF10" s="148"/>
      <c r="QSG10" s="148"/>
      <c r="QSH10" s="148"/>
      <c r="QSI10" s="148"/>
      <c r="QSJ10" s="148"/>
      <c r="QSK10" s="148"/>
      <c r="QSL10" s="148"/>
      <c r="QSM10" s="148"/>
      <c r="QSN10" s="148"/>
      <c r="QSO10" s="148"/>
      <c r="QSP10" s="148"/>
      <c r="QSQ10" s="148"/>
      <c r="QSR10" s="148"/>
      <c r="QSS10" s="148"/>
      <c r="QST10" s="148"/>
      <c r="QSU10" s="148"/>
      <c r="QSV10" s="148"/>
      <c r="QSW10" s="148"/>
      <c r="QSX10" s="148"/>
      <c r="QSY10" s="148"/>
      <c r="QSZ10" s="148"/>
      <c r="QTA10" s="148"/>
      <c r="QTB10" s="148"/>
      <c r="QTC10" s="148"/>
      <c r="QTD10" s="148"/>
      <c r="QTE10" s="148"/>
      <c r="QTF10" s="148"/>
      <c r="QTG10" s="148"/>
      <c r="QTH10" s="148"/>
      <c r="QTI10" s="148"/>
      <c r="QTJ10" s="148"/>
      <c r="QTK10" s="148"/>
      <c r="QTL10" s="148"/>
      <c r="QTM10" s="148"/>
      <c r="QTN10" s="148"/>
      <c r="QTO10" s="148"/>
      <c r="QTP10" s="148"/>
      <c r="QTQ10" s="148"/>
      <c r="QTR10" s="148"/>
      <c r="QTS10" s="148"/>
      <c r="QTT10" s="148"/>
      <c r="QTU10" s="148"/>
      <c r="QTV10" s="148"/>
      <c r="QTW10" s="148"/>
      <c r="QTX10" s="148"/>
      <c r="QTY10" s="148"/>
      <c r="QTZ10" s="148"/>
      <c r="QUA10" s="148"/>
      <c r="QUB10" s="148"/>
      <c r="QUC10" s="148"/>
      <c r="QUD10" s="148"/>
      <c r="QUE10" s="148"/>
      <c r="QUF10" s="148"/>
      <c r="QUG10" s="148"/>
      <c r="QUH10" s="148"/>
      <c r="QUI10" s="148"/>
      <c r="QUJ10" s="148"/>
      <c r="QUK10" s="148"/>
      <c r="QUL10" s="148"/>
      <c r="QUM10" s="148"/>
      <c r="QUN10" s="148"/>
      <c r="QUO10" s="148"/>
      <c r="QUP10" s="148"/>
      <c r="QUQ10" s="148"/>
      <c r="QUR10" s="148"/>
      <c r="QUS10" s="148"/>
      <c r="QUT10" s="148"/>
      <c r="QUU10" s="148"/>
      <c r="QUV10" s="148"/>
      <c r="QUW10" s="148"/>
      <c r="QUX10" s="148"/>
      <c r="QUY10" s="148"/>
      <c r="QUZ10" s="148"/>
      <c r="QVA10" s="148"/>
      <c r="QVB10" s="148"/>
      <c r="QVC10" s="148"/>
      <c r="QVD10" s="148"/>
      <c r="QVE10" s="148"/>
      <c r="QVF10" s="148"/>
      <c r="QVG10" s="148"/>
      <c r="QVH10" s="148"/>
      <c r="QVI10" s="148"/>
      <c r="QVJ10" s="148"/>
      <c r="QVK10" s="148"/>
      <c r="QVL10" s="148"/>
      <c r="QVM10" s="148"/>
      <c r="QVN10" s="148"/>
      <c r="QVO10" s="148"/>
      <c r="QVP10" s="148"/>
      <c r="QVQ10" s="148"/>
      <c r="QVR10" s="148"/>
      <c r="QVS10" s="148"/>
      <c r="QVT10" s="148"/>
      <c r="QVU10" s="148"/>
      <c r="QVV10" s="148"/>
      <c r="QVW10" s="148"/>
      <c r="QVX10" s="148"/>
      <c r="QVY10" s="148"/>
      <c r="QVZ10" s="148"/>
      <c r="QWA10" s="148"/>
      <c r="QWB10" s="148"/>
      <c r="QWC10" s="148"/>
      <c r="QWD10" s="148"/>
      <c r="QWE10" s="148"/>
      <c r="QWF10" s="148"/>
      <c r="QWG10" s="148"/>
      <c r="QWH10" s="148"/>
      <c r="QWI10" s="148"/>
      <c r="QWJ10" s="148"/>
      <c r="QWK10" s="148"/>
      <c r="QWL10" s="148"/>
      <c r="QWM10" s="148"/>
      <c r="QWN10" s="148"/>
      <c r="QWO10" s="148"/>
      <c r="QWP10" s="148"/>
      <c r="QWQ10" s="148"/>
      <c r="QWR10" s="148"/>
      <c r="QWS10" s="148"/>
      <c r="QWT10" s="148"/>
      <c r="QWU10" s="148"/>
      <c r="QWV10" s="148"/>
      <c r="QWW10" s="148"/>
      <c r="QWX10" s="148"/>
      <c r="QWY10" s="148"/>
      <c r="QWZ10" s="148"/>
      <c r="QXA10" s="148"/>
      <c r="QXB10" s="148"/>
      <c r="QXC10" s="148"/>
      <c r="QXD10" s="148"/>
      <c r="QXE10" s="148"/>
      <c r="QXF10" s="148"/>
      <c r="QXG10" s="148"/>
      <c r="QXH10" s="148"/>
      <c r="QXI10" s="148"/>
      <c r="QXJ10" s="148"/>
      <c r="QXK10" s="148"/>
      <c r="QXL10" s="148"/>
      <c r="QXM10" s="148"/>
      <c r="QXN10" s="148"/>
      <c r="QXO10" s="148"/>
      <c r="QXP10" s="148"/>
      <c r="QXQ10" s="148"/>
      <c r="QXR10" s="148"/>
      <c r="QXS10" s="148"/>
      <c r="QXT10" s="148"/>
      <c r="QXU10" s="148"/>
      <c r="QXV10" s="148"/>
      <c r="QXW10" s="148"/>
      <c r="QXX10" s="148"/>
      <c r="QXY10" s="148"/>
      <c r="QXZ10" s="148"/>
      <c r="QYA10" s="148"/>
      <c r="QYB10" s="148"/>
      <c r="QYC10" s="148"/>
      <c r="QYD10" s="148"/>
      <c r="QYE10" s="148"/>
      <c r="QYF10" s="148"/>
      <c r="QYG10" s="148"/>
      <c r="QYH10" s="148"/>
      <c r="QYI10" s="148"/>
      <c r="QYJ10" s="148"/>
      <c r="QYK10" s="148"/>
      <c r="QYL10" s="148"/>
      <c r="QYM10" s="148"/>
      <c r="QYN10" s="148"/>
      <c r="QYO10" s="148"/>
      <c r="QYP10" s="148"/>
      <c r="QYQ10" s="148"/>
      <c r="QYR10" s="148"/>
      <c r="QYS10" s="148"/>
      <c r="QYT10" s="148"/>
      <c r="QYU10" s="148"/>
      <c r="QYV10" s="148"/>
      <c r="QYW10" s="148"/>
      <c r="QYX10" s="148"/>
      <c r="QYY10" s="148"/>
      <c r="QYZ10" s="148"/>
      <c r="QZA10" s="148"/>
      <c r="QZB10" s="148"/>
      <c r="QZC10" s="148"/>
      <c r="QZD10" s="148"/>
      <c r="QZE10" s="148"/>
      <c r="QZF10" s="148"/>
      <c r="QZG10" s="148"/>
      <c r="QZH10" s="148"/>
      <c r="QZI10" s="148"/>
      <c r="QZJ10" s="148"/>
      <c r="QZK10" s="148"/>
      <c r="QZL10" s="148"/>
      <c r="QZM10" s="148"/>
      <c r="QZN10" s="148"/>
      <c r="QZO10" s="148"/>
      <c r="QZP10" s="148"/>
      <c r="QZQ10" s="148"/>
      <c r="QZR10" s="148"/>
      <c r="QZS10" s="148"/>
      <c r="QZT10" s="148"/>
      <c r="QZU10" s="148"/>
      <c r="QZV10" s="148"/>
      <c r="QZW10" s="148"/>
      <c r="QZX10" s="148"/>
      <c r="QZY10" s="148"/>
      <c r="QZZ10" s="148"/>
      <c r="RAA10" s="148"/>
      <c r="RAB10" s="148"/>
      <c r="RAC10" s="148"/>
      <c r="RAD10" s="148"/>
      <c r="RAE10" s="148"/>
      <c r="RAF10" s="148"/>
      <c r="RAG10" s="148"/>
      <c r="RAH10" s="148"/>
      <c r="RAI10" s="148"/>
      <c r="RAJ10" s="148"/>
      <c r="RAK10" s="148"/>
      <c r="RAL10" s="148"/>
      <c r="RAM10" s="148"/>
      <c r="RAN10" s="148"/>
      <c r="RAO10" s="148"/>
      <c r="RAP10" s="148"/>
      <c r="RAQ10" s="148"/>
      <c r="RAR10" s="148"/>
      <c r="RAS10" s="148"/>
      <c r="RAT10" s="148"/>
      <c r="RAU10" s="148"/>
      <c r="RAV10" s="148"/>
      <c r="RAW10" s="148"/>
      <c r="RAX10" s="148"/>
      <c r="RAY10" s="148"/>
      <c r="RAZ10" s="148"/>
      <c r="RBA10" s="148"/>
      <c r="RBB10" s="148"/>
      <c r="RBC10" s="148"/>
      <c r="RBD10" s="148"/>
      <c r="RBE10" s="148"/>
      <c r="RBF10" s="148"/>
      <c r="RBG10" s="148"/>
      <c r="RBH10" s="148"/>
      <c r="RBI10" s="148"/>
      <c r="RBJ10" s="148"/>
      <c r="RBK10" s="148"/>
      <c r="RBL10" s="148"/>
      <c r="RBM10" s="148"/>
      <c r="RBN10" s="148"/>
      <c r="RBO10" s="148"/>
      <c r="RBP10" s="148"/>
      <c r="RBQ10" s="148"/>
      <c r="RBR10" s="148"/>
      <c r="RBS10" s="148"/>
      <c r="RBT10" s="148"/>
      <c r="RBU10" s="148"/>
      <c r="RBV10" s="148"/>
      <c r="RBW10" s="148"/>
      <c r="RBX10" s="148"/>
      <c r="RBY10" s="148"/>
      <c r="RBZ10" s="148"/>
      <c r="RCA10" s="148"/>
      <c r="RCB10" s="148"/>
      <c r="RCC10" s="148"/>
      <c r="RCD10" s="148"/>
      <c r="RCE10" s="148"/>
      <c r="RCF10" s="148"/>
      <c r="RCG10" s="148"/>
      <c r="RCH10" s="148"/>
      <c r="RCI10" s="148"/>
      <c r="RCJ10" s="148"/>
      <c r="RCK10" s="148"/>
      <c r="RCL10" s="148"/>
      <c r="RCM10" s="148"/>
      <c r="RCN10" s="148"/>
      <c r="RCO10" s="148"/>
      <c r="RCP10" s="148"/>
      <c r="RCQ10" s="148"/>
      <c r="RCR10" s="148"/>
      <c r="RCS10" s="148"/>
      <c r="RCT10" s="148"/>
      <c r="RCU10" s="148"/>
      <c r="RCV10" s="148"/>
      <c r="RCW10" s="148"/>
      <c r="RCX10" s="148"/>
      <c r="RCY10" s="148"/>
      <c r="RCZ10" s="148"/>
      <c r="RDA10" s="148"/>
      <c r="RDB10" s="148"/>
      <c r="RDC10" s="148"/>
      <c r="RDD10" s="148"/>
      <c r="RDE10" s="148"/>
      <c r="RDF10" s="148"/>
      <c r="RDG10" s="148"/>
      <c r="RDH10" s="148"/>
      <c r="RDI10" s="148"/>
      <c r="RDJ10" s="148"/>
      <c r="RDK10" s="148"/>
      <c r="RDL10" s="148"/>
      <c r="RDM10" s="148"/>
      <c r="RDN10" s="148"/>
      <c r="RDO10" s="148"/>
      <c r="RDP10" s="148"/>
      <c r="RDQ10" s="148"/>
      <c r="RDR10" s="148"/>
      <c r="RDS10" s="148"/>
      <c r="RDT10" s="148"/>
      <c r="RDU10" s="148"/>
      <c r="RDV10" s="148"/>
      <c r="RDW10" s="148"/>
      <c r="RDX10" s="148"/>
      <c r="RDY10" s="148"/>
      <c r="RDZ10" s="148"/>
      <c r="REA10" s="148"/>
      <c r="REB10" s="148"/>
      <c r="REC10" s="148"/>
      <c r="RED10" s="148"/>
      <c r="REE10" s="148"/>
      <c r="REF10" s="148"/>
      <c r="REG10" s="148"/>
      <c r="REH10" s="148"/>
      <c r="REI10" s="148"/>
      <c r="REJ10" s="148"/>
      <c r="REK10" s="148"/>
      <c r="REL10" s="148"/>
      <c r="REM10" s="148"/>
      <c r="REN10" s="148"/>
      <c r="REO10" s="148"/>
      <c r="REP10" s="148"/>
      <c r="REQ10" s="148"/>
      <c r="RER10" s="148"/>
      <c r="RES10" s="148"/>
      <c r="RET10" s="148"/>
      <c r="REU10" s="148"/>
      <c r="REV10" s="148"/>
      <c r="REW10" s="148"/>
      <c r="REX10" s="148"/>
      <c r="REY10" s="148"/>
      <c r="REZ10" s="148"/>
      <c r="RFA10" s="148"/>
      <c r="RFB10" s="148"/>
      <c r="RFC10" s="148"/>
      <c r="RFD10" s="148"/>
      <c r="RFE10" s="148"/>
      <c r="RFF10" s="148"/>
      <c r="RFG10" s="148"/>
      <c r="RFH10" s="148"/>
      <c r="RFI10" s="148"/>
      <c r="RFJ10" s="148"/>
      <c r="RFK10" s="148"/>
      <c r="RFL10" s="148"/>
      <c r="RFM10" s="148"/>
      <c r="RFN10" s="148"/>
      <c r="RFO10" s="148"/>
      <c r="RFP10" s="148"/>
      <c r="RFQ10" s="148"/>
      <c r="RFR10" s="148"/>
      <c r="RFS10" s="148"/>
      <c r="RFT10" s="148"/>
      <c r="RFU10" s="148"/>
      <c r="RFV10" s="148"/>
      <c r="RFW10" s="148"/>
      <c r="RFX10" s="148"/>
      <c r="RFY10" s="148"/>
      <c r="RFZ10" s="148"/>
      <c r="RGA10" s="148"/>
      <c r="RGB10" s="148"/>
      <c r="RGC10" s="148"/>
      <c r="RGD10" s="148"/>
      <c r="RGE10" s="148"/>
      <c r="RGF10" s="148"/>
      <c r="RGG10" s="148"/>
      <c r="RGH10" s="148"/>
      <c r="RGI10" s="148"/>
      <c r="RGJ10" s="148"/>
      <c r="RGK10" s="148"/>
      <c r="RGL10" s="148"/>
      <c r="RGM10" s="148"/>
      <c r="RGN10" s="148"/>
      <c r="RGO10" s="148"/>
      <c r="RGP10" s="148"/>
      <c r="RGQ10" s="148"/>
      <c r="RGR10" s="148"/>
      <c r="RGS10" s="148"/>
      <c r="RGT10" s="148"/>
      <c r="RGU10" s="148"/>
      <c r="RGV10" s="148"/>
      <c r="RGW10" s="148"/>
      <c r="RGX10" s="148"/>
      <c r="RGY10" s="148"/>
      <c r="RGZ10" s="148"/>
      <c r="RHA10" s="148"/>
      <c r="RHB10" s="148"/>
      <c r="RHC10" s="148"/>
      <c r="RHD10" s="148"/>
      <c r="RHE10" s="148"/>
      <c r="RHF10" s="148"/>
      <c r="RHG10" s="148"/>
      <c r="RHH10" s="148"/>
      <c r="RHI10" s="148"/>
      <c r="RHJ10" s="148"/>
      <c r="RHK10" s="148"/>
      <c r="RHL10" s="148"/>
      <c r="RHM10" s="148"/>
      <c r="RHN10" s="148"/>
      <c r="RHO10" s="148"/>
      <c r="RHP10" s="148"/>
      <c r="RHQ10" s="148"/>
      <c r="RHR10" s="148"/>
      <c r="RHS10" s="148"/>
      <c r="RHT10" s="148"/>
      <c r="RHU10" s="148"/>
      <c r="RHV10" s="148"/>
      <c r="RHW10" s="148"/>
      <c r="RHX10" s="148"/>
      <c r="RHY10" s="148"/>
      <c r="RHZ10" s="148"/>
      <c r="RIA10" s="148"/>
      <c r="RIB10" s="148"/>
      <c r="RIC10" s="148"/>
      <c r="RID10" s="148"/>
      <c r="RIE10" s="148"/>
      <c r="RIF10" s="148"/>
      <c r="RIG10" s="148"/>
      <c r="RIH10" s="148"/>
      <c r="RII10" s="148"/>
      <c r="RIJ10" s="148"/>
      <c r="RIK10" s="148"/>
      <c r="RIL10" s="148"/>
      <c r="RIM10" s="148"/>
      <c r="RIN10" s="148"/>
      <c r="RIO10" s="148"/>
      <c r="RIP10" s="148"/>
      <c r="RIQ10" s="148"/>
      <c r="RIR10" s="148"/>
      <c r="RIS10" s="148"/>
      <c r="RIT10" s="148"/>
      <c r="RIU10" s="148"/>
      <c r="RIV10" s="148"/>
      <c r="RIW10" s="148"/>
      <c r="RIX10" s="148"/>
      <c r="RIY10" s="148"/>
      <c r="RIZ10" s="148"/>
      <c r="RJA10" s="148"/>
      <c r="RJB10" s="148"/>
      <c r="RJC10" s="148"/>
      <c r="RJD10" s="148"/>
      <c r="RJE10" s="148"/>
      <c r="RJF10" s="148"/>
      <c r="RJG10" s="148"/>
      <c r="RJH10" s="148"/>
      <c r="RJI10" s="148"/>
      <c r="RJJ10" s="148"/>
      <c r="RJK10" s="148"/>
      <c r="RJL10" s="148"/>
      <c r="RJM10" s="148"/>
      <c r="RJN10" s="148"/>
      <c r="RJO10" s="148"/>
      <c r="RJP10" s="148"/>
      <c r="RJQ10" s="148"/>
      <c r="RJR10" s="148"/>
      <c r="RJS10" s="148"/>
      <c r="RJT10" s="148"/>
      <c r="RJU10" s="148"/>
      <c r="RJV10" s="148"/>
      <c r="RJW10" s="148"/>
      <c r="RJX10" s="148"/>
      <c r="RJY10" s="148"/>
      <c r="RJZ10" s="148"/>
      <c r="RKA10" s="148"/>
      <c r="RKB10" s="148"/>
      <c r="RKC10" s="148"/>
      <c r="RKD10" s="148"/>
      <c r="RKE10" s="148"/>
      <c r="RKF10" s="148"/>
      <c r="RKG10" s="148"/>
      <c r="RKH10" s="148"/>
      <c r="RKI10" s="148"/>
      <c r="RKJ10" s="148"/>
      <c r="RKK10" s="148"/>
      <c r="RKL10" s="148"/>
      <c r="RKM10" s="148"/>
      <c r="RKN10" s="148"/>
      <c r="RKO10" s="148"/>
      <c r="RKP10" s="148"/>
      <c r="RKQ10" s="148"/>
      <c r="RKR10" s="148"/>
      <c r="RKS10" s="148"/>
      <c r="RKT10" s="148"/>
      <c r="RKU10" s="148"/>
      <c r="RKV10" s="148"/>
      <c r="RKW10" s="148"/>
      <c r="RKX10" s="148"/>
      <c r="RKY10" s="148"/>
      <c r="RKZ10" s="148"/>
      <c r="RLA10" s="148"/>
      <c r="RLB10" s="148"/>
      <c r="RLC10" s="148"/>
      <c r="RLD10" s="148"/>
      <c r="RLE10" s="148"/>
      <c r="RLF10" s="148"/>
      <c r="RLG10" s="148"/>
      <c r="RLH10" s="148"/>
      <c r="RLI10" s="148"/>
      <c r="RLJ10" s="148"/>
      <c r="RLK10" s="148"/>
      <c r="RLL10" s="148"/>
      <c r="RLM10" s="148"/>
      <c r="RLN10" s="148"/>
      <c r="RLO10" s="148"/>
      <c r="RLP10" s="148"/>
      <c r="RLQ10" s="148"/>
      <c r="RLR10" s="148"/>
      <c r="RLS10" s="148"/>
      <c r="RLT10" s="148"/>
      <c r="RLU10" s="148"/>
      <c r="RLV10" s="148"/>
      <c r="RLW10" s="148"/>
      <c r="RLX10" s="148"/>
      <c r="RLY10" s="148"/>
      <c r="RLZ10" s="148"/>
      <c r="RMA10" s="148"/>
      <c r="RMB10" s="148"/>
      <c r="RMC10" s="148"/>
      <c r="RMD10" s="148"/>
      <c r="RME10" s="148"/>
      <c r="RMF10" s="148"/>
      <c r="RMG10" s="148"/>
      <c r="RMH10" s="148"/>
      <c r="RMI10" s="148"/>
      <c r="RMJ10" s="148"/>
      <c r="RMK10" s="148"/>
      <c r="RML10" s="148"/>
      <c r="RMM10" s="148"/>
      <c r="RMN10" s="148"/>
      <c r="RMO10" s="148"/>
      <c r="RMP10" s="148"/>
      <c r="RMQ10" s="148"/>
      <c r="RMR10" s="148"/>
      <c r="RMS10" s="148"/>
      <c r="RMT10" s="148"/>
      <c r="RMU10" s="148"/>
      <c r="RMV10" s="148"/>
      <c r="RMW10" s="148"/>
      <c r="RMX10" s="148"/>
      <c r="RMY10" s="148"/>
      <c r="RMZ10" s="148"/>
      <c r="RNA10" s="148"/>
      <c r="RNB10" s="148"/>
      <c r="RNC10" s="148"/>
      <c r="RND10" s="148"/>
      <c r="RNE10" s="148"/>
      <c r="RNF10" s="148"/>
      <c r="RNG10" s="148"/>
      <c r="RNH10" s="148"/>
      <c r="RNI10" s="148"/>
      <c r="RNJ10" s="148"/>
      <c r="RNK10" s="148"/>
      <c r="RNL10" s="148"/>
      <c r="RNM10" s="148"/>
      <c r="RNN10" s="148"/>
      <c r="RNO10" s="148"/>
      <c r="RNP10" s="148"/>
      <c r="RNQ10" s="148"/>
      <c r="RNR10" s="148"/>
      <c r="RNS10" s="148"/>
      <c r="RNT10" s="148"/>
      <c r="RNU10" s="148"/>
      <c r="RNV10" s="148"/>
      <c r="RNW10" s="148"/>
      <c r="RNX10" s="148"/>
      <c r="RNY10" s="148"/>
      <c r="RNZ10" s="148"/>
      <c r="ROA10" s="148"/>
      <c r="ROB10" s="148"/>
      <c r="ROC10" s="148"/>
      <c r="ROD10" s="148"/>
      <c r="ROE10" s="148"/>
      <c r="ROF10" s="148"/>
      <c r="ROG10" s="148"/>
      <c r="ROH10" s="148"/>
      <c r="ROI10" s="148"/>
      <c r="ROJ10" s="148"/>
      <c r="ROK10" s="148"/>
      <c r="ROL10" s="148"/>
      <c r="ROM10" s="148"/>
      <c r="RON10" s="148"/>
      <c r="ROO10" s="148"/>
      <c r="ROP10" s="148"/>
      <c r="ROQ10" s="148"/>
      <c r="ROR10" s="148"/>
      <c r="ROS10" s="148"/>
      <c r="ROT10" s="148"/>
      <c r="ROU10" s="148"/>
      <c r="ROV10" s="148"/>
      <c r="ROW10" s="148"/>
      <c r="ROX10" s="148"/>
      <c r="ROY10" s="148"/>
      <c r="ROZ10" s="148"/>
      <c r="RPA10" s="148"/>
      <c r="RPB10" s="148"/>
      <c r="RPC10" s="148"/>
      <c r="RPD10" s="148"/>
      <c r="RPE10" s="148"/>
      <c r="RPF10" s="148"/>
      <c r="RPG10" s="148"/>
      <c r="RPH10" s="148"/>
      <c r="RPI10" s="148"/>
      <c r="RPJ10" s="148"/>
      <c r="RPK10" s="148"/>
      <c r="RPL10" s="148"/>
      <c r="RPM10" s="148"/>
      <c r="RPN10" s="148"/>
      <c r="RPO10" s="148"/>
      <c r="RPP10" s="148"/>
      <c r="RPQ10" s="148"/>
      <c r="RPR10" s="148"/>
      <c r="RPS10" s="148"/>
      <c r="RPT10" s="148"/>
      <c r="RPU10" s="148"/>
      <c r="RPV10" s="148"/>
      <c r="RPW10" s="148"/>
      <c r="RPX10" s="148"/>
      <c r="RPY10" s="148"/>
      <c r="RPZ10" s="148"/>
      <c r="RQA10" s="148"/>
      <c r="RQB10" s="148"/>
      <c r="RQC10" s="148"/>
      <c r="RQD10" s="148"/>
      <c r="RQE10" s="148"/>
      <c r="RQF10" s="148"/>
      <c r="RQG10" s="148"/>
      <c r="RQH10" s="148"/>
      <c r="RQI10" s="148"/>
      <c r="RQJ10" s="148"/>
      <c r="RQK10" s="148"/>
      <c r="RQL10" s="148"/>
      <c r="RQM10" s="148"/>
      <c r="RQN10" s="148"/>
      <c r="RQO10" s="148"/>
      <c r="RQP10" s="148"/>
      <c r="RQQ10" s="148"/>
      <c r="RQR10" s="148"/>
      <c r="RQS10" s="148"/>
      <c r="RQT10" s="148"/>
      <c r="RQU10" s="148"/>
      <c r="RQV10" s="148"/>
      <c r="RQW10" s="148"/>
      <c r="RQX10" s="148"/>
      <c r="RQY10" s="148"/>
      <c r="RQZ10" s="148"/>
      <c r="RRA10" s="148"/>
      <c r="RRB10" s="148"/>
      <c r="RRC10" s="148"/>
      <c r="RRD10" s="148"/>
      <c r="RRE10" s="148"/>
      <c r="RRF10" s="148"/>
      <c r="RRG10" s="148"/>
      <c r="RRH10" s="148"/>
      <c r="RRI10" s="148"/>
      <c r="RRJ10" s="148"/>
      <c r="RRK10" s="148"/>
      <c r="RRL10" s="148"/>
      <c r="RRM10" s="148"/>
      <c r="RRN10" s="148"/>
      <c r="RRO10" s="148"/>
      <c r="RRP10" s="148"/>
      <c r="RRQ10" s="148"/>
      <c r="RRR10" s="148"/>
      <c r="RRS10" s="148"/>
      <c r="RRT10" s="148"/>
      <c r="RRU10" s="148"/>
      <c r="RRV10" s="148"/>
      <c r="RRW10" s="148"/>
      <c r="RRX10" s="148"/>
      <c r="RRY10" s="148"/>
      <c r="RRZ10" s="148"/>
      <c r="RSA10" s="148"/>
      <c r="RSB10" s="148"/>
      <c r="RSC10" s="148"/>
      <c r="RSD10" s="148"/>
      <c r="RSE10" s="148"/>
      <c r="RSF10" s="148"/>
      <c r="RSG10" s="148"/>
      <c r="RSH10" s="148"/>
      <c r="RSI10" s="148"/>
      <c r="RSJ10" s="148"/>
      <c r="RSK10" s="148"/>
      <c r="RSL10" s="148"/>
      <c r="RSM10" s="148"/>
      <c r="RSN10" s="148"/>
      <c r="RSO10" s="148"/>
      <c r="RSP10" s="148"/>
      <c r="RSQ10" s="148"/>
      <c r="RSR10" s="148"/>
      <c r="RSS10" s="148"/>
      <c r="RST10" s="148"/>
      <c r="RSU10" s="148"/>
      <c r="RSV10" s="148"/>
      <c r="RSW10" s="148"/>
      <c r="RSX10" s="148"/>
      <c r="RSY10" s="148"/>
      <c r="RSZ10" s="148"/>
      <c r="RTA10" s="148"/>
      <c r="RTB10" s="148"/>
      <c r="RTC10" s="148"/>
      <c r="RTD10" s="148"/>
      <c r="RTE10" s="148"/>
      <c r="RTF10" s="148"/>
      <c r="RTG10" s="148"/>
      <c r="RTH10" s="148"/>
      <c r="RTI10" s="148"/>
      <c r="RTJ10" s="148"/>
      <c r="RTK10" s="148"/>
      <c r="RTL10" s="148"/>
      <c r="RTM10" s="148"/>
      <c r="RTN10" s="148"/>
      <c r="RTO10" s="148"/>
      <c r="RTP10" s="148"/>
      <c r="RTQ10" s="148"/>
      <c r="RTR10" s="148"/>
      <c r="RTS10" s="148"/>
      <c r="RTT10" s="148"/>
      <c r="RTU10" s="148"/>
      <c r="RTV10" s="148"/>
      <c r="RTW10" s="148"/>
      <c r="RTX10" s="148"/>
      <c r="RTY10" s="148"/>
      <c r="RTZ10" s="148"/>
      <c r="RUA10" s="148"/>
      <c r="RUB10" s="148"/>
      <c r="RUC10" s="148"/>
      <c r="RUD10" s="148"/>
      <c r="RUE10" s="148"/>
      <c r="RUF10" s="148"/>
      <c r="RUG10" s="148"/>
      <c r="RUH10" s="148"/>
      <c r="RUI10" s="148"/>
      <c r="RUJ10" s="148"/>
      <c r="RUK10" s="148"/>
      <c r="RUL10" s="148"/>
      <c r="RUM10" s="148"/>
      <c r="RUN10" s="148"/>
      <c r="RUO10" s="148"/>
      <c r="RUP10" s="148"/>
      <c r="RUQ10" s="148"/>
      <c r="RUR10" s="148"/>
      <c r="RUS10" s="148"/>
      <c r="RUT10" s="148"/>
      <c r="RUU10" s="148"/>
      <c r="RUV10" s="148"/>
      <c r="RUW10" s="148"/>
      <c r="RUX10" s="148"/>
      <c r="RUY10" s="148"/>
      <c r="RUZ10" s="148"/>
      <c r="RVA10" s="148"/>
      <c r="RVB10" s="148"/>
      <c r="RVC10" s="148"/>
      <c r="RVD10" s="148"/>
      <c r="RVE10" s="148"/>
      <c r="RVF10" s="148"/>
      <c r="RVG10" s="148"/>
      <c r="RVH10" s="148"/>
      <c r="RVI10" s="148"/>
      <c r="RVJ10" s="148"/>
      <c r="RVK10" s="148"/>
      <c r="RVL10" s="148"/>
      <c r="RVM10" s="148"/>
      <c r="RVN10" s="148"/>
      <c r="RVO10" s="148"/>
      <c r="RVP10" s="148"/>
      <c r="RVQ10" s="148"/>
      <c r="RVR10" s="148"/>
      <c r="RVS10" s="148"/>
      <c r="RVT10" s="148"/>
      <c r="RVU10" s="148"/>
      <c r="RVV10" s="148"/>
      <c r="RVW10" s="148"/>
      <c r="RVX10" s="148"/>
      <c r="RVY10" s="148"/>
      <c r="RVZ10" s="148"/>
      <c r="RWA10" s="148"/>
      <c r="RWB10" s="148"/>
      <c r="RWC10" s="148"/>
      <c r="RWD10" s="148"/>
      <c r="RWE10" s="148"/>
      <c r="RWF10" s="148"/>
      <c r="RWG10" s="148"/>
      <c r="RWH10" s="148"/>
      <c r="RWI10" s="148"/>
      <c r="RWJ10" s="148"/>
      <c r="RWK10" s="148"/>
      <c r="RWL10" s="148"/>
      <c r="RWM10" s="148"/>
      <c r="RWN10" s="148"/>
      <c r="RWO10" s="148"/>
      <c r="RWP10" s="148"/>
      <c r="RWQ10" s="148"/>
      <c r="RWR10" s="148"/>
      <c r="RWS10" s="148"/>
      <c r="RWT10" s="148"/>
      <c r="RWU10" s="148"/>
      <c r="RWV10" s="148"/>
      <c r="RWW10" s="148"/>
      <c r="RWX10" s="148"/>
      <c r="RWY10" s="148"/>
      <c r="RWZ10" s="148"/>
      <c r="RXA10" s="148"/>
      <c r="RXB10" s="148"/>
      <c r="RXC10" s="148"/>
      <c r="RXD10" s="148"/>
      <c r="RXE10" s="148"/>
      <c r="RXF10" s="148"/>
      <c r="RXG10" s="148"/>
      <c r="RXH10" s="148"/>
      <c r="RXI10" s="148"/>
      <c r="RXJ10" s="148"/>
      <c r="RXK10" s="148"/>
      <c r="RXL10" s="148"/>
      <c r="RXM10" s="148"/>
      <c r="RXN10" s="148"/>
      <c r="RXO10" s="148"/>
      <c r="RXP10" s="148"/>
      <c r="RXQ10" s="148"/>
      <c r="RXR10" s="148"/>
      <c r="RXS10" s="148"/>
      <c r="RXT10" s="148"/>
      <c r="RXU10" s="148"/>
      <c r="RXV10" s="148"/>
      <c r="RXW10" s="148"/>
      <c r="RXX10" s="148"/>
      <c r="RXY10" s="148"/>
      <c r="RXZ10" s="148"/>
      <c r="RYA10" s="148"/>
      <c r="RYB10" s="148"/>
      <c r="RYC10" s="148"/>
      <c r="RYD10" s="148"/>
      <c r="RYE10" s="148"/>
      <c r="RYF10" s="148"/>
      <c r="RYG10" s="148"/>
      <c r="RYH10" s="148"/>
      <c r="RYI10" s="148"/>
      <c r="RYJ10" s="148"/>
      <c r="RYK10" s="148"/>
      <c r="RYL10" s="148"/>
      <c r="RYM10" s="148"/>
      <c r="RYN10" s="148"/>
      <c r="RYO10" s="148"/>
      <c r="RYP10" s="148"/>
      <c r="RYQ10" s="148"/>
      <c r="RYR10" s="148"/>
      <c r="RYS10" s="148"/>
      <c r="RYT10" s="148"/>
      <c r="RYU10" s="148"/>
      <c r="RYV10" s="148"/>
      <c r="RYW10" s="148"/>
      <c r="RYX10" s="148"/>
      <c r="RYY10" s="148"/>
      <c r="RYZ10" s="148"/>
      <c r="RZA10" s="148"/>
      <c r="RZB10" s="148"/>
      <c r="RZC10" s="148"/>
      <c r="RZD10" s="148"/>
      <c r="RZE10" s="148"/>
      <c r="RZF10" s="148"/>
      <c r="RZG10" s="148"/>
      <c r="RZH10" s="148"/>
      <c r="RZI10" s="148"/>
      <c r="RZJ10" s="148"/>
      <c r="RZK10" s="148"/>
      <c r="RZL10" s="148"/>
      <c r="RZM10" s="148"/>
      <c r="RZN10" s="148"/>
      <c r="RZO10" s="148"/>
      <c r="RZP10" s="148"/>
      <c r="RZQ10" s="148"/>
      <c r="RZR10" s="148"/>
      <c r="RZS10" s="148"/>
      <c r="RZT10" s="148"/>
      <c r="RZU10" s="148"/>
      <c r="RZV10" s="148"/>
      <c r="RZW10" s="148"/>
      <c r="RZX10" s="148"/>
      <c r="RZY10" s="148"/>
      <c r="RZZ10" s="148"/>
      <c r="SAA10" s="148"/>
      <c r="SAB10" s="148"/>
      <c r="SAC10" s="148"/>
      <c r="SAD10" s="148"/>
      <c r="SAE10" s="148"/>
      <c r="SAF10" s="148"/>
      <c r="SAG10" s="148"/>
      <c r="SAH10" s="148"/>
      <c r="SAI10" s="148"/>
      <c r="SAJ10" s="148"/>
      <c r="SAK10" s="148"/>
      <c r="SAL10" s="148"/>
      <c r="SAM10" s="148"/>
      <c r="SAN10" s="148"/>
      <c r="SAO10" s="148"/>
      <c r="SAP10" s="148"/>
      <c r="SAQ10" s="148"/>
      <c r="SAR10" s="148"/>
      <c r="SAS10" s="148"/>
      <c r="SAT10" s="148"/>
      <c r="SAU10" s="148"/>
      <c r="SAV10" s="148"/>
      <c r="SAW10" s="148"/>
      <c r="SAX10" s="148"/>
      <c r="SAY10" s="148"/>
      <c r="SAZ10" s="148"/>
      <c r="SBA10" s="148"/>
      <c r="SBB10" s="148"/>
      <c r="SBC10" s="148"/>
      <c r="SBD10" s="148"/>
      <c r="SBE10" s="148"/>
      <c r="SBF10" s="148"/>
      <c r="SBG10" s="148"/>
      <c r="SBH10" s="148"/>
      <c r="SBI10" s="148"/>
      <c r="SBJ10" s="148"/>
      <c r="SBK10" s="148"/>
      <c r="SBL10" s="148"/>
      <c r="SBM10" s="148"/>
      <c r="SBN10" s="148"/>
      <c r="SBO10" s="148"/>
      <c r="SBP10" s="148"/>
      <c r="SBQ10" s="148"/>
      <c r="SBR10" s="148"/>
      <c r="SBS10" s="148"/>
      <c r="SBT10" s="148"/>
      <c r="SBU10" s="148"/>
      <c r="SBV10" s="148"/>
      <c r="SBW10" s="148"/>
      <c r="SBX10" s="148"/>
      <c r="SBY10" s="148"/>
      <c r="SBZ10" s="148"/>
      <c r="SCA10" s="148"/>
      <c r="SCB10" s="148"/>
      <c r="SCC10" s="148"/>
      <c r="SCD10" s="148"/>
      <c r="SCE10" s="148"/>
      <c r="SCF10" s="148"/>
      <c r="SCG10" s="148"/>
      <c r="SCH10" s="148"/>
      <c r="SCI10" s="148"/>
      <c r="SCJ10" s="148"/>
      <c r="SCK10" s="148"/>
      <c r="SCL10" s="148"/>
      <c r="SCM10" s="148"/>
      <c r="SCN10" s="148"/>
      <c r="SCO10" s="148"/>
      <c r="SCP10" s="148"/>
      <c r="SCQ10" s="148"/>
      <c r="SCR10" s="148"/>
      <c r="SCS10" s="148"/>
      <c r="SCT10" s="148"/>
      <c r="SCU10" s="148"/>
      <c r="SCV10" s="148"/>
      <c r="SCW10" s="148"/>
      <c r="SCX10" s="148"/>
      <c r="SCY10" s="148"/>
      <c r="SCZ10" s="148"/>
      <c r="SDA10" s="148"/>
      <c r="SDB10" s="148"/>
      <c r="SDC10" s="148"/>
      <c r="SDD10" s="148"/>
      <c r="SDE10" s="148"/>
      <c r="SDF10" s="148"/>
      <c r="SDG10" s="148"/>
      <c r="SDH10" s="148"/>
      <c r="SDI10" s="148"/>
      <c r="SDJ10" s="148"/>
      <c r="SDK10" s="148"/>
      <c r="SDL10" s="148"/>
      <c r="SDM10" s="148"/>
      <c r="SDN10" s="148"/>
      <c r="SDO10" s="148"/>
      <c r="SDP10" s="148"/>
      <c r="SDQ10" s="148"/>
      <c r="SDR10" s="148"/>
      <c r="SDS10" s="148"/>
      <c r="SDT10" s="148"/>
      <c r="SDU10" s="148"/>
      <c r="SDV10" s="148"/>
      <c r="SDW10" s="148"/>
      <c r="SDX10" s="148"/>
      <c r="SDY10" s="148"/>
      <c r="SDZ10" s="148"/>
      <c r="SEA10" s="148"/>
      <c r="SEB10" s="148"/>
      <c r="SEC10" s="148"/>
      <c r="SED10" s="148"/>
      <c r="SEE10" s="148"/>
      <c r="SEF10" s="148"/>
      <c r="SEG10" s="148"/>
      <c r="SEH10" s="148"/>
      <c r="SEI10" s="148"/>
      <c r="SEJ10" s="148"/>
      <c r="SEK10" s="148"/>
      <c r="SEL10" s="148"/>
      <c r="SEM10" s="148"/>
      <c r="SEN10" s="148"/>
      <c r="SEO10" s="148"/>
      <c r="SEP10" s="148"/>
      <c r="SEQ10" s="148"/>
      <c r="SER10" s="148"/>
      <c r="SES10" s="148"/>
      <c r="SET10" s="148"/>
      <c r="SEU10" s="148"/>
      <c r="SEV10" s="148"/>
      <c r="SEW10" s="148"/>
      <c r="SEX10" s="148"/>
      <c r="SEY10" s="148"/>
      <c r="SEZ10" s="148"/>
      <c r="SFA10" s="148"/>
      <c r="SFB10" s="148"/>
      <c r="SFC10" s="148"/>
      <c r="SFD10" s="148"/>
      <c r="SFE10" s="148"/>
      <c r="SFF10" s="148"/>
      <c r="SFG10" s="148"/>
      <c r="SFH10" s="148"/>
      <c r="SFI10" s="148"/>
      <c r="SFJ10" s="148"/>
      <c r="SFK10" s="148"/>
      <c r="SFL10" s="148"/>
      <c r="SFM10" s="148"/>
      <c r="SFN10" s="148"/>
      <c r="SFO10" s="148"/>
      <c r="SFP10" s="148"/>
      <c r="SFQ10" s="148"/>
      <c r="SFR10" s="148"/>
      <c r="SFS10" s="148"/>
      <c r="SFT10" s="148"/>
      <c r="SFU10" s="148"/>
      <c r="SFV10" s="148"/>
      <c r="SFW10" s="148"/>
      <c r="SFX10" s="148"/>
      <c r="SFY10" s="148"/>
      <c r="SFZ10" s="148"/>
      <c r="SGA10" s="148"/>
      <c r="SGB10" s="148"/>
      <c r="SGC10" s="148"/>
      <c r="SGD10" s="148"/>
      <c r="SGE10" s="148"/>
      <c r="SGF10" s="148"/>
      <c r="SGG10" s="148"/>
      <c r="SGH10" s="148"/>
      <c r="SGI10" s="148"/>
      <c r="SGJ10" s="148"/>
      <c r="SGK10" s="148"/>
      <c r="SGL10" s="148"/>
      <c r="SGM10" s="148"/>
      <c r="SGN10" s="148"/>
      <c r="SGO10" s="148"/>
      <c r="SGP10" s="148"/>
      <c r="SGQ10" s="148"/>
      <c r="SGR10" s="148"/>
      <c r="SGS10" s="148"/>
      <c r="SGT10" s="148"/>
      <c r="SGU10" s="148"/>
      <c r="SGV10" s="148"/>
      <c r="SGW10" s="148"/>
      <c r="SGX10" s="148"/>
      <c r="SGY10" s="148"/>
      <c r="SGZ10" s="148"/>
      <c r="SHA10" s="148"/>
      <c r="SHB10" s="148"/>
      <c r="SHC10" s="148"/>
      <c r="SHD10" s="148"/>
      <c r="SHE10" s="148"/>
      <c r="SHF10" s="148"/>
      <c r="SHG10" s="148"/>
      <c r="SHH10" s="148"/>
      <c r="SHI10" s="148"/>
      <c r="SHJ10" s="148"/>
      <c r="SHK10" s="148"/>
      <c r="SHL10" s="148"/>
      <c r="SHM10" s="148"/>
      <c r="SHN10" s="148"/>
      <c r="SHO10" s="148"/>
      <c r="SHP10" s="148"/>
      <c r="SHQ10" s="148"/>
      <c r="SHR10" s="148"/>
      <c r="SHS10" s="148"/>
      <c r="SHT10" s="148"/>
      <c r="SHU10" s="148"/>
      <c r="SHV10" s="148"/>
      <c r="SHW10" s="148"/>
      <c r="SHX10" s="148"/>
      <c r="SHY10" s="148"/>
      <c r="SHZ10" s="148"/>
      <c r="SIA10" s="148"/>
      <c r="SIB10" s="148"/>
      <c r="SIC10" s="148"/>
      <c r="SID10" s="148"/>
      <c r="SIE10" s="148"/>
      <c r="SIF10" s="148"/>
      <c r="SIG10" s="148"/>
      <c r="SIH10" s="148"/>
      <c r="SII10" s="148"/>
      <c r="SIJ10" s="148"/>
      <c r="SIK10" s="148"/>
      <c r="SIL10" s="148"/>
      <c r="SIM10" s="148"/>
      <c r="SIN10" s="148"/>
      <c r="SIO10" s="148"/>
      <c r="SIP10" s="148"/>
      <c r="SIQ10" s="148"/>
      <c r="SIR10" s="148"/>
      <c r="SIS10" s="148"/>
      <c r="SIT10" s="148"/>
      <c r="SIU10" s="148"/>
      <c r="SIV10" s="148"/>
      <c r="SIW10" s="148"/>
      <c r="SIX10" s="148"/>
      <c r="SIY10" s="148"/>
      <c r="SIZ10" s="148"/>
      <c r="SJA10" s="148"/>
      <c r="SJB10" s="148"/>
      <c r="SJC10" s="148"/>
      <c r="SJD10" s="148"/>
      <c r="SJE10" s="148"/>
      <c r="SJF10" s="148"/>
      <c r="SJG10" s="148"/>
      <c r="SJH10" s="148"/>
      <c r="SJI10" s="148"/>
      <c r="SJJ10" s="148"/>
      <c r="SJK10" s="148"/>
      <c r="SJL10" s="148"/>
      <c r="SJM10" s="148"/>
      <c r="SJN10" s="148"/>
      <c r="SJO10" s="148"/>
      <c r="SJP10" s="148"/>
      <c r="SJQ10" s="148"/>
      <c r="SJR10" s="148"/>
      <c r="SJS10" s="148"/>
      <c r="SJT10" s="148"/>
      <c r="SJU10" s="148"/>
      <c r="SJV10" s="148"/>
      <c r="SJW10" s="148"/>
      <c r="SJX10" s="148"/>
      <c r="SJY10" s="148"/>
      <c r="SJZ10" s="148"/>
      <c r="SKA10" s="148"/>
      <c r="SKB10" s="148"/>
      <c r="SKC10" s="148"/>
      <c r="SKD10" s="148"/>
      <c r="SKE10" s="148"/>
      <c r="SKF10" s="148"/>
      <c r="SKG10" s="148"/>
      <c r="SKH10" s="148"/>
      <c r="SKI10" s="148"/>
      <c r="SKJ10" s="148"/>
      <c r="SKK10" s="148"/>
      <c r="SKL10" s="148"/>
      <c r="SKM10" s="148"/>
      <c r="SKN10" s="148"/>
      <c r="SKO10" s="148"/>
      <c r="SKP10" s="148"/>
      <c r="SKQ10" s="148"/>
      <c r="SKR10" s="148"/>
      <c r="SKS10" s="148"/>
      <c r="SKT10" s="148"/>
      <c r="SKU10" s="148"/>
      <c r="SKV10" s="148"/>
      <c r="SKW10" s="148"/>
      <c r="SKX10" s="148"/>
      <c r="SKY10" s="148"/>
      <c r="SKZ10" s="148"/>
      <c r="SLA10" s="148"/>
      <c r="SLB10" s="148"/>
      <c r="SLC10" s="148"/>
      <c r="SLD10" s="148"/>
      <c r="SLE10" s="148"/>
      <c r="SLF10" s="148"/>
      <c r="SLG10" s="148"/>
      <c r="SLH10" s="148"/>
      <c r="SLI10" s="148"/>
      <c r="SLJ10" s="148"/>
      <c r="SLK10" s="148"/>
      <c r="SLL10" s="148"/>
      <c r="SLM10" s="148"/>
      <c r="SLN10" s="148"/>
      <c r="SLO10" s="148"/>
      <c r="SLP10" s="148"/>
      <c r="SLQ10" s="148"/>
      <c r="SLR10" s="148"/>
      <c r="SLS10" s="148"/>
      <c r="SLT10" s="148"/>
      <c r="SLU10" s="148"/>
      <c r="SLV10" s="148"/>
      <c r="SLW10" s="148"/>
      <c r="SLX10" s="148"/>
      <c r="SLY10" s="148"/>
      <c r="SLZ10" s="148"/>
      <c r="SMA10" s="148"/>
      <c r="SMB10" s="148"/>
      <c r="SMC10" s="148"/>
      <c r="SMD10" s="148"/>
      <c r="SME10" s="148"/>
      <c r="SMF10" s="148"/>
      <c r="SMG10" s="148"/>
      <c r="SMH10" s="148"/>
      <c r="SMI10" s="148"/>
      <c r="SMJ10" s="148"/>
      <c r="SMK10" s="148"/>
      <c r="SML10" s="148"/>
      <c r="SMM10" s="148"/>
      <c r="SMN10" s="148"/>
      <c r="SMO10" s="148"/>
      <c r="SMP10" s="148"/>
      <c r="SMQ10" s="148"/>
      <c r="SMR10" s="148"/>
      <c r="SMS10" s="148"/>
      <c r="SMT10" s="148"/>
      <c r="SMU10" s="148"/>
      <c r="SMV10" s="148"/>
      <c r="SMW10" s="148"/>
      <c r="SMX10" s="148"/>
      <c r="SMY10" s="148"/>
      <c r="SMZ10" s="148"/>
      <c r="SNA10" s="148"/>
      <c r="SNB10" s="148"/>
      <c r="SNC10" s="148"/>
      <c r="SND10" s="148"/>
      <c r="SNE10" s="148"/>
      <c r="SNF10" s="148"/>
      <c r="SNG10" s="148"/>
      <c r="SNH10" s="148"/>
      <c r="SNI10" s="148"/>
      <c r="SNJ10" s="148"/>
      <c r="SNK10" s="148"/>
      <c r="SNL10" s="148"/>
      <c r="SNM10" s="148"/>
      <c r="SNN10" s="148"/>
      <c r="SNO10" s="148"/>
      <c r="SNP10" s="148"/>
      <c r="SNQ10" s="148"/>
      <c r="SNR10" s="148"/>
      <c r="SNS10" s="148"/>
      <c r="SNT10" s="148"/>
      <c r="SNU10" s="148"/>
      <c r="SNV10" s="148"/>
      <c r="SNW10" s="148"/>
      <c r="SNX10" s="148"/>
      <c r="SNY10" s="148"/>
      <c r="SNZ10" s="148"/>
      <c r="SOA10" s="148"/>
      <c r="SOB10" s="148"/>
      <c r="SOC10" s="148"/>
      <c r="SOD10" s="148"/>
      <c r="SOE10" s="148"/>
      <c r="SOF10" s="148"/>
      <c r="SOG10" s="148"/>
      <c r="SOH10" s="148"/>
      <c r="SOI10" s="148"/>
      <c r="SOJ10" s="148"/>
      <c r="SOK10" s="148"/>
      <c r="SOL10" s="148"/>
      <c r="SOM10" s="148"/>
      <c r="SON10" s="148"/>
      <c r="SOO10" s="148"/>
      <c r="SOP10" s="148"/>
      <c r="SOQ10" s="148"/>
      <c r="SOR10" s="148"/>
      <c r="SOS10" s="148"/>
      <c r="SOT10" s="148"/>
      <c r="SOU10" s="148"/>
      <c r="SOV10" s="148"/>
      <c r="SOW10" s="148"/>
      <c r="SOX10" s="148"/>
      <c r="SOY10" s="148"/>
      <c r="SOZ10" s="148"/>
      <c r="SPA10" s="148"/>
      <c r="SPB10" s="148"/>
      <c r="SPC10" s="148"/>
      <c r="SPD10" s="148"/>
      <c r="SPE10" s="148"/>
      <c r="SPF10" s="148"/>
      <c r="SPG10" s="148"/>
      <c r="SPH10" s="148"/>
      <c r="SPI10" s="148"/>
      <c r="SPJ10" s="148"/>
      <c r="SPK10" s="148"/>
      <c r="SPL10" s="148"/>
      <c r="SPM10" s="148"/>
      <c r="SPN10" s="148"/>
      <c r="SPO10" s="148"/>
      <c r="SPP10" s="148"/>
      <c r="SPQ10" s="148"/>
      <c r="SPR10" s="148"/>
      <c r="SPS10" s="148"/>
      <c r="SPT10" s="148"/>
      <c r="SPU10" s="148"/>
      <c r="SPV10" s="148"/>
      <c r="SPW10" s="148"/>
      <c r="SPX10" s="148"/>
      <c r="SPY10" s="148"/>
      <c r="SPZ10" s="148"/>
      <c r="SQA10" s="148"/>
      <c r="SQB10" s="148"/>
      <c r="SQC10" s="148"/>
      <c r="SQD10" s="148"/>
      <c r="SQE10" s="148"/>
      <c r="SQF10" s="148"/>
      <c r="SQG10" s="148"/>
      <c r="SQH10" s="148"/>
      <c r="SQI10" s="148"/>
      <c r="SQJ10" s="148"/>
      <c r="SQK10" s="148"/>
      <c r="SQL10" s="148"/>
      <c r="SQM10" s="148"/>
      <c r="SQN10" s="148"/>
      <c r="SQO10" s="148"/>
      <c r="SQP10" s="148"/>
      <c r="SQQ10" s="148"/>
      <c r="SQR10" s="148"/>
      <c r="SQS10" s="148"/>
      <c r="SQT10" s="148"/>
      <c r="SQU10" s="148"/>
      <c r="SQV10" s="148"/>
      <c r="SQW10" s="148"/>
      <c r="SQX10" s="148"/>
      <c r="SQY10" s="148"/>
      <c r="SQZ10" s="148"/>
      <c r="SRA10" s="148"/>
      <c r="SRB10" s="148"/>
      <c r="SRC10" s="148"/>
      <c r="SRD10" s="148"/>
      <c r="SRE10" s="148"/>
      <c r="SRF10" s="148"/>
      <c r="SRG10" s="148"/>
      <c r="SRH10" s="148"/>
      <c r="SRI10" s="148"/>
      <c r="SRJ10" s="148"/>
      <c r="SRK10" s="148"/>
      <c r="SRL10" s="148"/>
      <c r="SRM10" s="148"/>
      <c r="SRN10" s="148"/>
      <c r="SRO10" s="148"/>
      <c r="SRP10" s="148"/>
      <c r="SRQ10" s="148"/>
      <c r="SRR10" s="148"/>
      <c r="SRS10" s="148"/>
      <c r="SRT10" s="148"/>
      <c r="SRU10" s="148"/>
      <c r="SRV10" s="148"/>
      <c r="SRW10" s="148"/>
      <c r="SRX10" s="148"/>
      <c r="SRY10" s="148"/>
      <c r="SRZ10" s="148"/>
      <c r="SSA10" s="148"/>
      <c r="SSB10" s="148"/>
      <c r="SSC10" s="148"/>
      <c r="SSD10" s="148"/>
      <c r="SSE10" s="148"/>
      <c r="SSF10" s="148"/>
      <c r="SSG10" s="148"/>
      <c r="SSH10" s="148"/>
      <c r="SSI10" s="148"/>
      <c r="SSJ10" s="148"/>
      <c r="SSK10" s="148"/>
      <c r="SSL10" s="148"/>
      <c r="SSM10" s="148"/>
      <c r="SSN10" s="148"/>
      <c r="SSO10" s="148"/>
      <c r="SSP10" s="148"/>
      <c r="SSQ10" s="148"/>
      <c r="SSR10" s="148"/>
      <c r="SSS10" s="148"/>
      <c r="SST10" s="148"/>
      <c r="SSU10" s="148"/>
      <c r="SSV10" s="148"/>
      <c r="SSW10" s="148"/>
      <c r="SSX10" s="148"/>
      <c r="SSY10" s="148"/>
      <c r="SSZ10" s="148"/>
      <c r="STA10" s="148"/>
      <c r="STB10" s="148"/>
      <c r="STC10" s="148"/>
      <c r="STD10" s="148"/>
      <c r="STE10" s="148"/>
      <c r="STF10" s="148"/>
      <c r="STG10" s="148"/>
      <c r="STH10" s="148"/>
      <c r="STI10" s="148"/>
      <c r="STJ10" s="148"/>
      <c r="STK10" s="148"/>
      <c r="STL10" s="148"/>
      <c r="STM10" s="148"/>
      <c r="STN10" s="148"/>
      <c r="STO10" s="148"/>
      <c r="STP10" s="148"/>
      <c r="STQ10" s="148"/>
      <c r="STR10" s="148"/>
      <c r="STS10" s="148"/>
      <c r="STT10" s="148"/>
      <c r="STU10" s="148"/>
      <c r="STV10" s="148"/>
      <c r="STW10" s="148"/>
      <c r="STX10" s="148"/>
      <c r="STY10" s="148"/>
      <c r="STZ10" s="148"/>
      <c r="SUA10" s="148"/>
      <c r="SUB10" s="148"/>
      <c r="SUC10" s="148"/>
      <c r="SUD10" s="148"/>
      <c r="SUE10" s="148"/>
      <c r="SUF10" s="148"/>
      <c r="SUG10" s="148"/>
      <c r="SUH10" s="148"/>
      <c r="SUI10" s="148"/>
      <c r="SUJ10" s="148"/>
      <c r="SUK10" s="148"/>
      <c r="SUL10" s="148"/>
      <c r="SUM10" s="148"/>
      <c r="SUN10" s="148"/>
      <c r="SUO10" s="148"/>
      <c r="SUP10" s="148"/>
      <c r="SUQ10" s="148"/>
      <c r="SUR10" s="148"/>
      <c r="SUS10" s="148"/>
      <c r="SUT10" s="148"/>
      <c r="SUU10" s="148"/>
      <c r="SUV10" s="148"/>
      <c r="SUW10" s="148"/>
      <c r="SUX10" s="148"/>
      <c r="SUY10" s="148"/>
      <c r="SUZ10" s="148"/>
      <c r="SVA10" s="148"/>
      <c r="SVB10" s="148"/>
      <c r="SVC10" s="148"/>
      <c r="SVD10" s="148"/>
      <c r="SVE10" s="148"/>
      <c r="SVF10" s="148"/>
      <c r="SVG10" s="148"/>
      <c r="SVH10" s="148"/>
      <c r="SVI10" s="148"/>
      <c r="SVJ10" s="148"/>
      <c r="SVK10" s="148"/>
      <c r="SVL10" s="148"/>
      <c r="SVM10" s="148"/>
      <c r="SVN10" s="148"/>
      <c r="SVO10" s="148"/>
      <c r="SVP10" s="148"/>
      <c r="SVQ10" s="148"/>
      <c r="SVR10" s="148"/>
      <c r="SVS10" s="148"/>
      <c r="SVT10" s="148"/>
      <c r="SVU10" s="148"/>
      <c r="SVV10" s="148"/>
      <c r="SVW10" s="148"/>
      <c r="SVX10" s="148"/>
      <c r="SVY10" s="148"/>
      <c r="SVZ10" s="148"/>
      <c r="SWA10" s="148"/>
      <c r="SWB10" s="148"/>
      <c r="SWC10" s="148"/>
      <c r="SWD10" s="148"/>
      <c r="SWE10" s="148"/>
      <c r="SWF10" s="148"/>
      <c r="SWG10" s="148"/>
      <c r="SWH10" s="148"/>
      <c r="SWI10" s="148"/>
      <c r="SWJ10" s="148"/>
      <c r="SWK10" s="148"/>
      <c r="SWL10" s="148"/>
      <c r="SWM10" s="148"/>
      <c r="SWN10" s="148"/>
      <c r="SWO10" s="148"/>
      <c r="SWP10" s="148"/>
      <c r="SWQ10" s="148"/>
      <c r="SWR10" s="148"/>
      <c r="SWS10" s="148"/>
      <c r="SWT10" s="148"/>
      <c r="SWU10" s="148"/>
      <c r="SWV10" s="148"/>
      <c r="SWW10" s="148"/>
      <c r="SWX10" s="148"/>
      <c r="SWY10" s="148"/>
      <c r="SWZ10" s="148"/>
      <c r="SXA10" s="148"/>
      <c r="SXB10" s="148"/>
      <c r="SXC10" s="148"/>
      <c r="SXD10" s="148"/>
      <c r="SXE10" s="148"/>
      <c r="SXF10" s="148"/>
      <c r="SXG10" s="148"/>
      <c r="SXH10" s="148"/>
      <c r="SXI10" s="148"/>
      <c r="SXJ10" s="148"/>
      <c r="SXK10" s="148"/>
      <c r="SXL10" s="148"/>
      <c r="SXM10" s="148"/>
      <c r="SXN10" s="148"/>
      <c r="SXO10" s="148"/>
      <c r="SXP10" s="148"/>
      <c r="SXQ10" s="148"/>
      <c r="SXR10" s="148"/>
      <c r="SXS10" s="148"/>
      <c r="SXT10" s="148"/>
      <c r="SXU10" s="148"/>
      <c r="SXV10" s="148"/>
      <c r="SXW10" s="148"/>
      <c r="SXX10" s="148"/>
      <c r="SXY10" s="148"/>
      <c r="SXZ10" s="148"/>
      <c r="SYA10" s="148"/>
      <c r="SYB10" s="148"/>
      <c r="SYC10" s="148"/>
      <c r="SYD10" s="148"/>
      <c r="SYE10" s="148"/>
      <c r="SYF10" s="148"/>
      <c r="SYG10" s="148"/>
      <c r="SYH10" s="148"/>
      <c r="SYI10" s="148"/>
      <c r="SYJ10" s="148"/>
      <c r="SYK10" s="148"/>
      <c r="SYL10" s="148"/>
      <c r="SYM10" s="148"/>
      <c r="SYN10" s="148"/>
      <c r="SYO10" s="148"/>
      <c r="SYP10" s="148"/>
      <c r="SYQ10" s="148"/>
      <c r="SYR10" s="148"/>
      <c r="SYS10" s="148"/>
      <c r="SYT10" s="148"/>
      <c r="SYU10" s="148"/>
      <c r="SYV10" s="148"/>
      <c r="SYW10" s="148"/>
      <c r="SYX10" s="148"/>
      <c r="SYY10" s="148"/>
      <c r="SYZ10" s="148"/>
      <c r="SZA10" s="148"/>
      <c r="SZB10" s="148"/>
      <c r="SZC10" s="148"/>
      <c r="SZD10" s="148"/>
      <c r="SZE10" s="148"/>
      <c r="SZF10" s="148"/>
      <c r="SZG10" s="148"/>
      <c r="SZH10" s="148"/>
      <c r="SZI10" s="148"/>
      <c r="SZJ10" s="148"/>
      <c r="SZK10" s="148"/>
      <c r="SZL10" s="148"/>
      <c r="SZM10" s="148"/>
      <c r="SZN10" s="148"/>
      <c r="SZO10" s="148"/>
      <c r="SZP10" s="148"/>
      <c r="SZQ10" s="148"/>
      <c r="SZR10" s="148"/>
      <c r="SZS10" s="148"/>
      <c r="SZT10" s="148"/>
      <c r="SZU10" s="148"/>
      <c r="SZV10" s="148"/>
      <c r="SZW10" s="148"/>
      <c r="SZX10" s="148"/>
      <c r="SZY10" s="148"/>
      <c r="SZZ10" s="148"/>
      <c r="TAA10" s="148"/>
      <c r="TAB10" s="148"/>
      <c r="TAC10" s="148"/>
      <c r="TAD10" s="148"/>
      <c r="TAE10" s="148"/>
      <c r="TAF10" s="148"/>
      <c r="TAG10" s="148"/>
      <c r="TAH10" s="148"/>
      <c r="TAI10" s="148"/>
      <c r="TAJ10" s="148"/>
      <c r="TAK10" s="148"/>
      <c r="TAL10" s="148"/>
      <c r="TAM10" s="148"/>
      <c r="TAN10" s="148"/>
      <c r="TAO10" s="148"/>
      <c r="TAP10" s="148"/>
      <c r="TAQ10" s="148"/>
      <c r="TAR10" s="148"/>
      <c r="TAS10" s="148"/>
      <c r="TAT10" s="148"/>
      <c r="TAU10" s="148"/>
      <c r="TAV10" s="148"/>
      <c r="TAW10" s="148"/>
      <c r="TAX10" s="148"/>
      <c r="TAY10" s="148"/>
      <c r="TAZ10" s="148"/>
      <c r="TBA10" s="148"/>
      <c r="TBB10" s="148"/>
      <c r="TBC10" s="148"/>
      <c r="TBD10" s="148"/>
      <c r="TBE10" s="148"/>
      <c r="TBF10" s="148"/>
      <c r="TBG10" s="148"/>
      <c r="TBH10" s="148"/>
      <c r="TBI10" s="148"/>
      <c r="TBJ10" s="148"/>
      <c r="TBK10" s="148"/>
      <c r="TBL10" s="148"/>
      <c r="TBM10" s="148"/>
      <c r="TBN10" s="148"/>
      <c r="TBO10" s="148"/>
      <c r="TBP10" s="148"/>
      <c r="TBQ10" s="148"/>
      <c r="TBR10" s="148"/>
      <c r="TBS10" s="148"/>
      <c r="TBT10" s="148"/>
      <c r="TBU10" s="148"/>
      <c r="TBV10" s="148"/>
      <c r="TBW10" s="148"/>
      <c r="TBX10" s="148"/>
      <c r="TBY10" s="148"/>
      <c r="TBZ10" s="148"/>
      <c r="TCA10" s="148"/>
      <c r="TCB10" s="148"/>
      <c r="TCC10" s="148"/>
      <c r="TCD10" s="148"/>
      <c r="TCE10" s="148"/>
      <c r="TCF10" s="148"/>
      <c r="TCG10" s="148"/>
      <c r="TCH10" s="148"/>
      <c r="TCI10" s="148"/>
      <c r="TCJ10" s="148"/>
      <c r="TCK10" s="148"/>
      <c r="TCL10" s="148"/>
      <c r="TCM10" s="148"/>
      <c r="TCN10" s="148"/>
      <c r="TCO10" s="148"/>
      <c r="TCP10" s="148"/>
      <c r="TCQ10" s="148"/>
      <c r="TCR10" s="148"/>
      <c r="TCS10" s="148"/>
      <c r="TCT10" s="148"/>
      <c r="TCU10" s="148"/>
      <c r="TCV10" s="148"/>
      <c r="TCW10" s="148"/>
      <c r="TCX10" s="148"/>
      <c r="TCY10" s="148"/>
      <c r="TCZ10" s="148"/>
      <c r="TDA10" s="148"/>
      <c r="TDB10" s="148"/>
      <c r="TDC10" s="148"/>
      <c r="TDD10" s="148"/>
      <c r="TDE10" s="148"/>
      <c r="TDF10" s="148"/>
      <c r="TDG10" s="148"/>
      <c r="TDH10" s="148"/>
      <c r="TDI10" s="148"/>
      <c r="TDJ10" s="148"/>
      <c r="TDK10" s="148"/>
      <c r="TDL10" s="148"/>
      <c r="TDM10" s="148"/>
      <c r="TDN10" s="148"/>
      <c r="TDO10" s="148"/>
      <c r="TDP10" s="148"/>
      <c r="TDQ10" s="148"/>
      <c r="TDR10" s="148"/>
      <c r="TDS10" s="148"/>
      <c r="TDT10" s="148"/>
      <c r="TDU10" s="148"/>
      <c r="TDV10" s="148"/>
      <c r="TDW10" s="148"/>
      <c r="TDX10" s="148"/>
      <c r="TDY10" s="148"/>
      <c r="TDZ10" s="148"/>
      <c r="TEA10" s="148"/>
      <c r="TEB10" s="148"/>
      <c r="TEC10" s="148"/>
      <c r="TED10" s="148"/>
      <c r="TEE10" s="148"/>
      <c r="TEF10" s="148"/>
      <c r="TEG10" s="148"/>
      <c r="TEH10" s="148"/>
      <c r="TEI10" s="148"/>
      <c r="TEJ10" s="148"/>
      <c r="TEK10" s="148"/>
      <c r="TEL10" s="148"/>
      <c r="TEM10" s="148"/>
      <c r="TEN10" s="148"/>
      <c r="TEO10" s="148"/>
      <c r="TEP10" s="148"/>
      <c r="TEQ10" s="148"/>
      <c r="TER10" s="148"/>
      <c r="TES10" s="148"/>
      <c r="TET10" s="148"/>
      <c r="TEU10" s="148"/>
      <c r="TEV10" s="148"/>
      <c r="TEW10" s="148"/>
      <c r="TEX10" s="148"/>
      <c r="TEY10" s="148"/>
      <c r="TEZ10" s="148"/>
      <c r="TFA10" s="148"/>
      <c r="TFB10" s="148"/>
      <c r="TFC10" s="148"/>
      <c r="TFD10" s="148"/>
      <c r="TFE10" s="148"/>
      <c r="TFF10" s="148"/>
      <c r="TFG10" s="148"/>
      <c r="TFH10" s="148"/>
      <c r="TFI10" s="148"/>
      <c r="TFJ10" s="148"/>
      <c r="TFK10" s="148"/>
      <c r="TFL10" s="148"/>
      <c r="TFM10" s="148"/>
      <c r="TFN10" s="148"/>
      <c r="TFO10" s="148"/>
      <c r="TFP10" s="148"/>
      <c r="TFQ10" s="148"/>
      <c r="TFR10" s="148"/>
      <c r="TFS10" s="148"/>
      <c r="TFT10" s="148"/>
      <c r="TFU10" s="148"/>
      <c r="TFV10" s="148"/>
      <c r="TFW10" s="148"/>
      <c r="TFX10" s="148"/>
      <c r="TFY10" s="148"/>
      <c r="TFZ10" s="148"/>
      <c r="TGA10" s="148"/>
      <c r="TGB10" s="148"/>
      <c r="TGC10" s="148"/>
      <c r="TGD10" s="148"/>
      <c r="TGE10" s="148"/>
      <c r="TGF10" s="148"/>
      <c r="TGG10" s="148"/>
      <c r="TGH10" s="148"/>
      <c r="TGI10" s="148"/>
      <c r="TGJ10" s="148"/>
      <c r="TGK10" s="148"/>
      <c r="TGL10" s="148"/>
      <c r="TGM10" s="148"/>
      <c r="TGN10" s="148"/>
      <c r="TGO10" s="148"/>
      <c r="TGP10" s="148"/>
      <c r="TGQ10" s="148"/>
      <c r="TGR10" s="148"/>
      <c r="TGS10" s="148"/>
      <c r="TGT10" s="148"/>
      <c r="TGU10" s="148"/>
      <c r="TGV10" s="148"/>
      <c r="TGW10" s="148"/>
      <c r="TGX10" s="148"/>
      <c r="TGY10" s="148"/>
      <c r="TGZ10" s="148"/>
      <c r="THA10" s="148"/>
      <c r="THB10" s="148"/>
      <c r="THC10" s="148"/>
      <c r="THD10" s="148"/>
      <c r="THE10" s="148"/>
      <c r="THF10" s="148"/>
      <c r="THG10" s="148"/>
      <c r="THH10" s="148"/>
      <c r="THI10" s="148"/>
      <c r="THJ10" s="148"/>
      <c r="THK10" s="148"/>
      <c r="THL10" s="148"/>
      <c r="THM10" s="148"/>
      <c r="THN10" s="148"/>
      <c r="THO10" s="148"/>
      <c r="THP10" s="148"/>
      <c r="THQ10" s="148"/>
      <c r="THR10" s="148"/>
      <c r="THS10" s="148"/>
      <c r="THT10" s="148"/>
      <c r="THU10" s="148"/>
      <c r="THV10" s="148"/>
      <c r="THW10" s="148"/>
      <c r="THX10" s="148"/>
      <c r="THY10" s="148"/>
      <c r="THZ10" s="148"/>
      <c r="TIA10" s="148"/>
      <c r="TIB10" s="148"/>
      <c r="TIC10" s="148"/>
      <c r="TID10" s="148"/>
      <c r="TIE10" s="148"/>
      <c r="TIF10" s="148"/>
      <c r="TIG10" s="148"/>
      <c r="TIH10" s="148"/>
      <c r="TII10" s="148"/>
      <c r="TIJ10" s="148"/>
      <c r="TIK10" s="148"/>
      <c r="TIL10" s="148"/>
      <c r="TIM10" s="148"/>
      <c r="TIN10" s="148"/>
      <c r="TIO10" s="148"/>
      <c r="TIP10" s="148"/>
      <c r="TIQ10" s="148"/>
      <c r="TIR10" s="148"/>
      <c r="TIS10" s="148"/>
      <c r="TIT10" s="148"/>
      <c r="TIU10" s="148"/>
      <c r="TIV10" s="148"/>
      <c r="TIW10" s="148"/>
      <c r="TIX10" s="148"/>
      <c r="TIY10" s="148"/>
      <c r="TIZ10" s="148"/>
      <c r="TJA10" s="148"/>
      <c r="TJB10" s="148"/>
      <c r="TJC10" s="148"/>
      <c r="TJD10" s="148"/>
      <c r="TJE10" s="148"/>
      <c r="TJF10" s="148"/>
      <c r="TJG10" s="148"/>
      <c r="TJH10" s="148"/>
      <c r="TJI10" s="148"/>
      <c r="TJJ10" s="148"/>
      <c r="TJK10" s="148"/>
      <c r="TJL10" s="148"/>
      <c r="TJM10" s="148"/>
      <c r="TJN10" s="148"/>
      <c r="TJO10" s="148"/>
      <c r="TJP10" s="148"/>
      <c r="TJQ10" s="148"/>
      <c r="TJR10" s="148"/>
      <c r="TJS10" s="148"/>
      <c r="TJT10" s="148"/>
      <c r="TJU10" s="148"/>
      <c r="TJV10" s="148"/>
      <c r="TJW10" s="148"/>
      <c r="TJX10" s="148"/>
      <c r="TJY10" s="148"/>
      <c r="TJZ10" s="148"/>
      <c r="TKA10" s="148"/>
      <c r="TKB10" s="148"/>
      <c r="TKC10" s="148"/>
      <c r="TKD10" s="148"/>
      <c r="TKE10" s="148"/>
      <c r="TKF10" s="148"/>
      <c r="TKG10" s="148"/>
      <c r="TKH10" s="148"/>
      <c r="TKI10" s="148"/>
      <c r="TKJ10" s="148"/>
      <c r="TKK10" s="148"/>
      <c r="TKL10" s="148"/>
      <c r="TKM10" s="148"/>
      <c r="TKN10" s="148"/>
      <c r="TKO10" s="148"/>
      <c r="TKP10" s="148"/>
      <c r="TKQ10" s="148"/>
      <c r="TKR10" s="148"/>
      <c r="TKS10" s="148"/>
      <c r="TKT10" s="148"/>
      <c r="TKU10" s="148"/>
      <c r="TKV10" s="148"/>
      <c r="TKW10" s="148"/>
      <c r="TKX10" s="148"/>
      <c r="TKY10" s="148"/>
      <c r="TKZ10" s="148"/>
      <c r="TLA10" s="148"/>
      <c r="TLB10" s="148"/>
      <c r="TLC10" s="148"/>
      <c r="TLD10" s="148"/>
      <c r="TLE10" s="148"/>
      <c r="TLF10" s="148"/>
      <c r="TLG10" s="148"/>
      <c r="TLH10" s="148"/>
      <c r="TLI10" s="148"/>
      <c r="TLJ10" s="148"/>
      <c r="TLK10" s="148"/>
      <c r="TLL10" s="148"/>
      <c r="TLM10" s="148"/>
      <c r="TLN10" s="148"/>
      <c r="TLO10" s="148"/>
      <c r="TLP10" s="148"/>
      <c r="TLQ10" s="148"/>
      <c r="TLR10" s="148"/>
      <c r="TLS10" s="148"/>
      <c r="TLT10" s="148"/>
      <c r="TLU10" s="148"/>
      <c r="TLV10" s="148"/>
      <c r="TLW10" s="148"/>
      <c r="TLX10" s="148"/>
      <c r="TLY10" s="148"/>
      <c r="TLZ10" s="148"/>
      <c r="TMA10" s="148"/>
      <c r="TMB10" s="148"/>
      <c r="TMC10" s="148"/>
      <c r="TMD10" s="148"/>
      <c r="TME10" s="148"/>
      <c r="TMF10" s="148"/>
      <c r="TMG10" s="148"/>
      <c r="TMH10" s="148"/>
      <c r="TMI10" s="148"/>
      <c r="TMJ10" s="148"/>
      <c r="TMK10" s="148"/>
      <c r="TML10" s="148"/>
      <c r="TMM10" s="148"/>
      <c r="TMN10" s="148"/>
      <c r="TMO10" s="148"/>
      <c r="TMP10" s="148"/>
      <c r="TMQ10" s="148"/>
      <c r="TMR10" s="148"/>
      <c r="TMS10" s="148"/>
      <c r="TMT10" s="148"/>
      <c r="TMU10" s="148"/>
      <c r="TMV10" s="148"/>
      <c r="TMW10" s="148"/>
      <c r="TMX10" s="148"/>
      <c r="TMY10" s="148"/>
      <c r="TMZ10" s="148"/>
      <c r="TNA10" s="148"/>
      <c r="TNB10" s="148"/>
      <c r="TNC10" s="148"/>
      <c r="TND10" s="148"/>
      <c r="TNE10" s="148"/>
      <c r="TNF10" s="148"/>
      <c r="TNG10" s="148"/>
      <c r="TNH10" s="148"/>
      <c r="TNI10" s="148"/>
      <c r="TNJ10" s="148"/>
      <c r="TNK10" s="148"/>
      <c r="TNL10" s="148"/>
      <c r="TNM10" s="148"/>
      <c r="TNN10" s="148"/>
      <c r="TNO10" s="148"/>
      <c r="TNP10" s="148"/>
      <c r="TNQ10" s="148"/>
      <c r="TNR10" s="148"/>
      <c r="TNS10" s="148"/>
      <c r="TNT10" s="148"/>
      <c r="TNU10" s="148"/>
      <c r="TNV10" s="148"/>
      <c r="TNW10" s="148"/>
      <c r="TNX10" s="148"/>
      <c r="TNY10" s="148"/>
      <c r="TNZ10" s="148"/>
      <c r="TOA10" s="148"/>
      <c r="TOB10" s="148"/>
      <c r="TOC10" s="148"/>
      <c r="TOD10" s="148"/>
      <c r="TOE10" s="148"/>
      <c r="TOF10" s="148"/>
      <c r="TOG10" s="148"/>
      <c r="TOH10" s="148"/>
      <c r="TOI10" s="148"/>
      <c r="TOJ10" s="148"/>
      <c r="TOK10" s="148"/>
      <c r="TOL10" s="148"/>
      <c r="TOM10" s="148"/>
      <c r="TON10" s="148"/>
      <c r="TOO10" s="148"/>
      <c r="TOP10" s="148"/>
      <c r="TOQ10" s="148"/>
      <c r="TOR10" s="148"/>
      <c r="TOS10" s="148"/>
      <c r="TOT10" s="148"/>
      <c r="TOU10" s="148"/>
      <c r="TOV10" s="148"/>
      <c r="TOW10" s="148"/>
      <c r="TOX10" s="148"/>
      <c r="TOY10" s="148"/>
      <c r="TOZ10" s="148"/>
      <c r="TPA10" s="148"/>
      <c r="TPB10" s="148"/>
      <c r="TPC10" s="148"/>
      <c r="TPD10" s="148"/>
      <c r="TPE10" s="148"/>
      <c r="TPF10" s="148"/>
      <c r="TPG10" s="148"/>
      <c r="TPH10" s="148"/>
      <c r="TPI10" s="148"/>
      <c r="TPJ10" s="148"/>
      <c r="TPK10" s="148"/>
      <c r="TPL10" s="148"/>
      <c r="TPM10" s="148"/>
      <c r="TPN10" s="148"/>
      <c r="TPO10" s="148"/>
      <c r="TPP10" s="148"/>
      <c r="TPQ10" s="148"/>
      <c r="TPR10" s="148"/>
      <c r="TPS10" s="148"/>
      <c r="TPT10" s="148"/>
      <c r="TPU10" s="148"/>
      <c r="TPV10" s="148"/>
      <c r="TPW10" s="148"/>
      <c r="TPX10" s="148"/>
      <c r="TPY10" s="148"/>
      <c r="TPZ10" s="148"/>
      <c r="TQA10" s="148"/>
      <c r="TQB10" s="148"/>
      <c r="TQC10" s="148"/>
      <c r="TQD10" s="148"/>
      <c r="TQE10" s="148"/>
      <c r="TQF10" s="148"/>
      <c r="TQG10" s="148"/>
      <c r="TQH10" s="148"/>
      <c r="TQI10" s="148"/>
      <c r="TQJ10" s="148"/>
      <c r="TQK10" s="148"/>
      <c r="TQL10" s="148"/>
      <c r="TQM10" s="148"/>
      <c r="TQN10" s="148"/>
      <c r="TQO10" s="148"/>
      <c r="TQP10" s="148"/>
      <c r="TQQ10" s="148"/>
      <c r="TQR10" s="148"/>
      <c r="TQS10" s="148"/>
      <c r="TQT10" s="148"/>
      <c r="TQU10" s="148"/>
      <c r="TQV10" s="148"/>
      <c r="TQW10" s="148"/>
      <c r="TQX10" s="148"/>
      <c r="TQY10" s="148"/>
      <c r="TQZ10" s="148"/>
      <c r="TRA10" s="148"/>
      <c r="TRB10" s="148"/>
      <c r="TRC10" s="148"/>
      <c r="TRD10" s="148"/>
      <c r="TRE10" s="148"/>
      <c r="TRF10" s="148"/>
      <c r="TRG10" s="148"/>
      <c r="TRH10" s="148"/>
      <c r="TRI10" s="148"/>
      <c r="TRJ10" s="148"/>
      <c r="TRK10" s="148"/>
      <c r="TRL10" s="148"/>
      <c r="TRM10" s="148"/>
      <c r="TRN10" s="148"/>
      <c r="TRO10" s="148"/>
      <c r="TRP10" s="148"/>
      <c r="TRQ10" s="148"/>
      <c r="TRR10" s="148"/>
      <c r="TRS10" s="148"/>
      <c r="TRT10" s="148"/>
      <c r="TRU10" s="148"/>
      <c r="TRV10" s="148"/>
      <c r="TRW10" s="148"/>
      <c r="TRX10" s="148"/>
      <c r="TRY10" s="148"/>
      <c r="TRZ10" s="148"/>
      <c r="TSA10" s="148"/>
      <c r="TSB10" s="148"/>
      <c r="TSC10" s="148"/>
      <c r="TSD10" s="148"/>
      <c r="TSE10" s="148"/>
      <c r="TSF10" s="148"/>
      <c r="TSG10" s="148"/>
      <c r="TSH10" s="148"/>
      <c r="TSI10" s="148"/>
      <c r="TSJ10" s="148"/>
      <c r="TSK10" s="148"/>
      <c r="TSL10" s="148"/>
      <c r="TSM10" s="148"/>
      <c r="TSN10" s="148"/>
      <c r="TSO10" s="148"/>
      <c r="TSP10" s="148"/>
      <c r="TSQ10" s="148"/>
      <c r="TSR10" s="148"/>
      <c r="TSS10" s="148"/>
      <c r="TST10" s="148"/>
      <c r="TSU10" s="148"/>
      <c r="TSV10" s="148"/>
      <c r="TSW10" s="148"/>
      <c r="TSX10" s="148"/>
      <c r="TSY10" s="148"/>
      <c r="TSZ10" s="148"/>
      <c r="TTA10" s="148"/>
      <c r="TTB10" s="148"/>
      <c r="TTC10" s="148"/>
      <c r="TTD10" s="148"/>
      <c r="TTE10" s="148"/>
      <c r="TTF10" s="148"/>
      <c r="TTG10" s="148"/>
      <c r="TTH10" s="148"/>
      <c r="TTI10" s="148"/>
      <c r="TTJ10" s="148"/>
      <c r="TTK10" s="148"/>
      <c r="TTL10" s="148"/>
      <c r="TTM10" s="148"/>
      <c r="TTN10" s="148"/>
      <c r="TTO10" s="148"/>
      <c r="TTP10" s="148"/>
      <c r="TTQ10" s="148"/>
      <c r="TTR10" s="148"/>
      <c r="TTS10" s="148"/>
      <c r="TTT10" s="148"/>
      <c r="TTU10" s="148"/>
      <c r="TTV10" s="148"/>
      <c r="TTW10" s="148"/>
      <c r="TTX10" s="148"/>
      <c r="TTY10" s="148"/>
      <c r="TTZ10" s="148"/>
      <c r="TUA10" s="148"/>
      <c r="TUB10" s="148"/>
      <c r="TUC10" s="148"/>
      <c r="TUD10" s="148"/>
      <c r="TUE10" s="148"/>
      <c r="TUF10" s="148"/>
      <c r="TUG10" s="148"/>
      <c r="TUH10" s="148"/>
      <c r="TUI10" s="148"/>
      <c r="TUJ10" s="148"/>
      <c r="TUK10" s="148"/>
      <c r="TUL10" s="148"/>
      <c r="TUM10" s="148"/>
      <c r="TUN10" s="148"/>
      <c r="TUO10" s="148"/>
      <c r="TUP10" s="148"/>
      <c r="TUQ10" s="148"/>
      <c r="TUR10" s="148"/>
      <c r="TUS10" s="148"/>
      <c r="TUT10" s="148"/>
      <c r="TUU10" s="148"/>
      <c r="TUV10" s="148"/>
      <c r="TUW10" s="148"/>
      <c r="TUX10" s="148"/>
      <c r="TUY10" s="148"/>
      <c r="TUZ10" s="148"/>
      <c r="TVA10" s="148"/>
      <c r="TVB10" s="148"/>
      <c r="TVC10" s="148"/>
      <c r="TVD10" s="148"/>
      <c r="TVE10" s="148"/>
      <c r="TVF10" s="148"/>
      <c r="TVG10" s="148"/>
      <c r="TVH10" s="148"/>
      <c r="TVI10" s="148"/>
      <c r="TVJ10" s="148"/>
      <c r="TVK10" s="148"/>
      <c r="TVL10" s="148"/>
      <c r="TVM10" s="148"/>
      <c r="TVN10" s="148"/>
      <c r="TVO10" s="148"/>
      <c r="TVP10" s="148"/>
      <c r="TVQ10" s="148"/>
      <c r="TVR10" s="148"/>
      <c r="TVS10" s="148"/>
      <c r="TVT10" s="148"/>
      <c r="TVU10" s="148"/>
      <c r="TVV10" s="148"/>
      <c r="TVW10" s="148"/>
      <c r="TVX10" s="148"/>
      <c r="TVY10" s="148"/>
      <c r="TVZ10" s="148"/>
      <c r="TWA10" s="148"/>
      <c r="TWB10" s="148"/>
      <c r="TWC10" s="148"/>
      <c r="TWD10" s="148"/>
      <c r="TWE10" s="148"/>
      <c r="TWF10" s="148"/>
      <c r="TWG10" s="148"/>
      <c r="TWH10" s="148"/>
      <c r="TWI10" s="148"/>
      <c r="TWJ10" s="148"/>
      <c r="TWK10" s="148"/>
      <c r="TWL10" s="148"/>
      <c r="TWM10" s="148"/>
      <c r="TWN10" s="148"/>
      <c r="TWO10" s="148"/>
      <c r="TWP10" s="148"/>
      <c r="TWQ10" s="148"/>
      <c r="TWR10" s="148"/>
      <c r="TWS10" s="148"/>
      <c r="TWT10" s="148"/>
      <c r="TWU10" s="148"/>
      <c r="TWV10" s="148"/>
      <c r="TWW10" s="148"/>
      <c r="TWX10" s="148"/>
      <c r="TWY10" s="148"/>
      <c r="TWZ10" s="148"/>
      <c r="TXA10" s="148"/>
      <c r="TXB10" s="148"/>
      <c r="TXC10" s="148"/>
      <c r="TXD10" s="148"/>
      <c r="TXE10" s="148"/>
      <c r="TXF10" s="148"/>
      <c r="TXG10" s="148"/>
      <c r="TXH10" s="148"/>
      <c r="TXI10" s="148"/>
      <c r="TXJ10" s="148"/>
      <c r="TXK10" s="148"/>
      <c r="TXL10" s="148"/>
      <c r="TXM10" s="148"/>
      <c r="TXN10" s="148"/>
      <c r="TXO10" s="148"/>
      <c r="TXP10" s="148"/>
      <c r="TXQ10" s="148"/>
      <c r="TXR10" s="148"/>
      <c r="TXS10" s="148"/>
      <c r="TXT10" s="148"/>
      <c r="TXU10" s="148"/>
      <c r="TXV10" s="148"/>
      <c r="TXW10" s="148"/>
      <c r="TXX10" s="148"/>
      <c r="TXY10" s="148"/>
      <c r="TXZ10" s="148"/>
      <c r="TYA10" s="148"/>
      <c r="TYB10" s="148"/>
      <c r="TYC10" s="148"/>
      <c r="TYD10" s="148"/>
      <c r="TYE10" s="148"/>
      <c r="TYF10" s="148"/>
      <c r="TYG10" s="148"/>
      <c r="TYH10" s="148"/>
      <c r="TYI10" s="148"/>
      <c r="TYJ10" s="148"/>
      <c r="TYK10" s="148"/>
      <c r="TYL10" s="148"/>
      <c r="TYM10" s="148"/>
      <c r="TYN10" s="148"/>
      <c r="TYO10" s="148"/>
      <c r="TYP10" s="148"/>
      <c r="TYQ10" s="148"/>
      <c r="TYR10" s="148"/>
      <c r="TYS10" s="148"/>
      <c r="TYT10" s="148"/>
      <c r="TYU10" s="148"/>
      <c r="TYV10" s="148"/>
      <c r="TYW10" s="148"/>
      <c r="TYX10" s="148"/>
      <c r="TYY10" s="148"/>
      <c r="TYZ10" s="148"/>
      <c r="TZA10" s="148"/>
      <c r="TZB10" s="148"/>
      <c r="TZC10" s="148"/>
      <c r="TZD10" s="148"/>
      <c r="TZE10" s="148"/>
      <c r="TZF10" s="148"/>
      <c r="TZG10" s="148"/>
      <c r="TZH10" s="148"/>
      <c r="TZI10" s="148"/>
      <c r="TZJ10" s="148"/>
      <c r="TZK10" s="148"/>
      <c r="TZL10" s="148"/>
      <c r="TZM10" s="148"/>
      <c r="TZN10" s="148"/>
      <c r="TZO10" s="148"/>
      <c r="TZP10" s="148"/>
      <c r="TZQ10" s="148"/>
      <c r="TZR10" s="148"/>
      <c r="TZS10" s="148"/>
      <c r="TZT10" s="148"/>
      <c r="TZU10" s="148"/>
      <c r="TZV10" s="148"/>
      <c r="TZW10" s="148"/>
      <c r="TZX10" s="148"/>
      <c r="TZY10" s="148"/>
      <c r="TZZ10" s="148"/>
      <c r="UAA10" s="148"/>
      <c r="UAB10" s="148"/>
      <c r="UAC10" s="148"/>
      <c r="UAD10" s="148"/>
      <c r="UAE10" s="148"/>
      <c r="UAF10" s="148"/>
      <c r="UAG10" s="148"/>
      <c r="UAH10" s="148"/>
      <c r="UAI10" s="148"/>
      <c r="UAJ10" s="148"/>
      <c r="UAK10" s="148"/>
      <c r="UAL10" s="148"/>
      <c r="UAM10" s="148"/>
      <c r="UAN10" s="148"/>
      <c r="UAO10" s="148"/>
      <c r="UAP10" s="148"/>
      <c r="UAQ10" s="148"/>
      <c r="UAR10" s="148"/>
      <c r="UAS10" s="148"/>
      <c r="UAT10" s="148"/>
      <c r="UAU10" s="148"/>
      <c r="UAV10" s="148"/>
      <c r="UAW10" s="148"/>
      <c r="UAX10" s="148"/>
      <c r="UAY10" s="148"/>
      <c r="UAZ10" s="148"/>
      <c r="UBA10" s="148"/>
      <c r="UBB10" s="148"/>
      <c r="UBC10" s="148"/>
      <c r="UBD10" s="148"/>
      <c r="UBE10" s="148"/>
      <c r="UBF10" s="148"/>
      <c r="UBG10" s="148"/>
      <c r="UBH10" s="148"/>
      <c r="UBI10" s="148"/>
      <c r="UBJ10" s="148"/>
      <c r="UBK10" s="148"/>
      <c r="UBL10" s="148"/>
      <c r="UBM10" s="148"/>
      <c r="UBN10" s="148"/>
      <c r="UBO10" s="148"/>
      <c r="UBP10" s="148"/>
      <c r="UBQ10" s="148"/>
      <c r="UBR10" s="148"/>
      <c r="UBS10" s="148"/>
      <c r="UBT10" s="148"/>
      <c r="UBU10" s="148"/>
      <c r="UBV10" s="148"/>
      <c r="UBW10" s="148"/>
      <c r="UBX10" s="148"/>
      <c r="UBY10" s="148"/>
      <c r="UBZ10" s="148"/>
      <c r="UCA10" s="148"/>
      <c r="UCB10" s="148"/>
      <c r="UCC10" s="148"/>
      <c r="UCD10" s="148"/>
      <c r="UCE10" s="148"/>
      <c r="UCF10" s="148"/>
      <c r="UCG10" s="148"/>
      <c r="UCH10" s="148"/>
      <c r="UCI10" s="148"/>
      <c r="UCJ10" s="148"/>
      <c r="UCK10" s="148"/>
      <c r="UCL10" s="148"/>
      <c r="UCM10" s="148"/>
      <c r="UCN10" s="148"/>
      <c r="UCO10" s="148"/>
      <c r="UCP10" s="148"/>
      <c r="UCQ10" s="148"/>
      <c r="UCR10" s="148"/>
      <c r="UCS10" s="148"/>
      <c r="UCT10" s="148"/>
      <c r="UCU10" s="148"/>
      <c r="UCV10" s="148"/>
      <c r="UCW10" s="148"/>
      <c r="UCX10" s="148"/>
      <c r="UCY10" s="148"/>
      <c r="UCZ10" s="148"/>
      <c r="UDA10" s="148"/>
      <c r="UDB10" s="148"/>
      <c r="UDC10" s="148"/>
      <c r="UDD10" s="148"/>
      <c r="UDE10" s="148"/>
      <c r="UDF10" s="148"/>
      <c r="UDG10" s="148"/>
      <c r="UDH10" s="148"/>
      <c r="UDI10" s="148"/>
      <c r="UDJ10" s="148"/>
      <c r="UDK10" s="148"/>
      <c r="UDL10" s="148"/>
      <c r="UDM10" s="148"/>
      <c r="UDN10" s="148"/>
      <c r="UDO10" s="148"/>
      <c r="UDP10" s="148"/>
      <c r="UDQ10" s="148"/>
      <c r="UDR10" s="148"/>
      <c r="UDS10" s="148"/>
      <c r="UDT10" s="148"/>
      <c r="UDU10" s="148"/>
      <c r="UDV10" s="148"/>
      <c r="UDW10" s="148"/>
      <c r="UDX10" s="148"/>
      <c r="UDY10" s="148"/>
      <c r="UDZ10" s="148"/>
      <c r="UEA10" s="148"/>
      <c r="UEB10" s="148"/>
      <c r="UEC10" s="148"/>
      <c r="UED10" s="148"/>
      <c r="UEE10" s="148"/>
      <c r="UEF10" s="148"/>
      <c r="UEG10" s="148"/>
      <c r="UEH10" s="148"/>
      <c r="UEI10" s="148"/>
      <c r="UEJ10" s="148"/>
      <c r="UEK10" s="148"/>
      <c r="UEL10" s="148"/>
      <c r="UEM10" s="148"/>
      <c r="UEN10" s="148"/>
      <c r="UEO10" s="148"/>
      <c r="UEP10" s="148"/>
      <c r="UEQ10" s="148"/>
      <c r="UER10" s="148"/>
      <c r="UES10" s="148"/>
      <c r="UET10" s="148"/>
      <c r="UEU10" s="148"/>
      <c r="UEV10" s="148"/>
      <c r="UEW10" s="148"/>
      <c r="UEX10" s="148"/>
      <c r="UEY10" s="148"/>
      <c r="UEZ10" s="148"/>
      <c r="UFA10" s="148"/>
      <c r="UFB10" s="148"/>
      <c r="UFC10" s="148"/>
      <c r="UFD10" s="148"/>
      <c r="UFE10" s="148"/>
      <c r="UFF10" s="148"/>
      <c r="UFG10" s="148"/>
      <c r="UFH10" s="148"/>
      <c r="UFI10" s="148"/>
      <c r="UFJ10" s="148"/>
      <c r="UFK10" s="148"/>
      <c r="UFL10" s="148"/>
      <c r="UFM10" s="148"/>
      <c r="UFN10" s="148"/>
      <c r="UFO10" s="148"/>
      <c r="UFP10" s="148"/>
      <c r="UFQ10" s="148"/>
      <c r="UFR10" s="148"/>
      <c r="UFS10" s="148"/>
      <c r="UFT10" s="148"/>
      <c r="UFU10" s="148"/>
      <c r="UFV10" s="148"/>
      <c r="UFW10" s="148"/>
      <c r="UFX10" s="148"/>
      <c r="UFY10" s="148"/>
      <c r="UFZ10" s="148"/>
      <c r="UGA10" s="148"/>
      <c r="UGB10" s="148"/>
      <c r="UGC10" s="148"/>
      <c r="UGD10" s="148"/>
      <c r="UGE10" s="148"/>
      <c r="UGF10" s="148"/>
      <c r="UGG10" s="148"/>
      <c r="UGH10" s="148"/>
      <c r="UGI10" s="148"/>
      <c r="UGJ10" s="148"/>
      <c r="UGK10" s="148"/>
      <c r="UGL10" s="148"/>
      <c r="UGM10" s="148"/>
      <c r="UGN10" s="148"/>
      <c r="UGO10" s="148"/>
      <c r="UGP10" s="148"/>
      <c r="UGQ10" s="148"/>
      <c r="UGR10" s="148"/>
      <c r="UGS10" s="148"/>
      <c r="UGT10" s="148"/>
      <c r="UGU10" s="148"/>
      <c r="UGV10" s="148"/>
      <c r="UGW10" s="148"/>
      <c r="UGX10" s="148"/>
      <c r="UGY10" s="148"/>
      <c r="UGZ10" s="148"/>
      <c r="UHA10" s="148"/>
      <c r="UHB10" s="148"/>
      <c r="UHC10" s="148"/>
      <c r="UHD10" s="148"/>
      <c r="UHE10" s="148"/>
      <c r="UHF10" s="148"/>
      <c r="UHG10" s="148"/>
      <c r="UHH10" s="148"/>
      <c r="UHI10" s="148"/>
      <c r="UHJ10" s="148"/>
      <c r="UHK10" s="148"/>
      <c r="UHL10" s="148"/>
      <c r="UHM10" s="148"/>
      <c r="UHN10" s="148"/>
      <c r="UHO10" s="148"/>
      <c r="UHP10" s="148"/>
      <c r="UHQ10" s="148"/>
      <c r="UHR10" s="148"/>
      <c r="UHS10" s="148"/>
      <c r="UHT10" s="148"/>
      <c r="UHU10" s="148"/>
      <c r="UHV10" s="148"/>
      <c r="UHW10" s="148"/>
      <c r="UHX10" s="148"/>
      <c r="UHY10" s="148"/>
      <c r="UHZ10" s="148"/>
      <c r="UIA10" s="148"/>
      <c r="UIB10" s="148"/>
      <c r="UIC10" s="148"/>
      <c r="UID10" s="148"/>
      <c r="UIE10" s="148"/>
      <c r="UIF10" s="148"/>
      <c r="UIG10" s="148"/>
      <c r="UIH10" s="148"/>
      <c r="UII10" s="148"/>
      <c r="UIJ10" s="148"/>
      <c r="UIK10" s="148"/>
      <c r="UIL10" s="148"/>
      <c r="UIM10" s="148"/>
      <c r="UIN10" s="148"/>
      <c r="UIO10" s="148"/>
      <c r="UIP10" s="148"/>
      <c r="UIQ10" s="148"/>
      <c r="UIR10" s="148"/>
      <c r="UIS10" s="148"/>
      <c r="UIT10" s="148"/>
      <c r="UIU10" s="148"/>
      <c r="UIV10" s="148"/>
      <c r="UIW10" s="148"/>
      <c r="UIX10" s="148"/>
      <c r="UIY10" s="148"/>
      <c r="UIZ10" s="148"/>
      <c r="UJA10" s="148"/>
      <c r="UJB10" s="148"/>
      <c r="UJC10" s="148"/>
      <c r="UJD10" s="148"/>
      <c r="UJE10" s="148"/>
      <c r="UJF10" s="148"/>
      <c r="UJG10" s="148"/>
      <c r="UJH10" s="148"/>
      <c r="UJI10" s="148"/>
      <c r="UJJ10" s="148"/>
      <c r="UJK10" s="148"/>
      <c r="UJL10" s="148"/>
      <c r="UJM10" s="148"/>
      <c r="UJN10" s="148"/>
      <c r="UJO10" s="148"/>
      <c r="UJP10" s="148"/>
      <c r="UJQ10" s="148"/>
      <c r="UJR10" s="148"/>
      <c r="UJS10" s="148"/>
      <c r="UJT10" s="148"/>
      <c r="UJU10" s="148"/>
      <c r="UJV10" s="148"/>
      <c r="UJW10" s="148"/>
      <c r="UJX10" s="148"/>
      <c r="UJY10" s="148"/>
      <c r="UJZ10" s="148"/>
      <c r="UKA10" s="148"/>
      <c r="UKB10" s="148"/>
      <c r="UKC10" s="148"/>
      <c r="UKD10" s="148"/>
      <c r="UKE10" s="148"/>
      <c r="UKF10" s="148"/>
      <c r="UKG10" s="148"/>
      <c r="UKH10" s="148"/>
      <c r="UKI10" s="148"/>
      <c r="UKJ10" s="148"/>
      <c r="UKK10" s="148"/>
      <c r="UKL10" s="148"/>
      <c r="UKM10" s="148"/>
      <c r="UKN10" s="148"/>
      <c r="UKO10" s="148"/>
      <c r="UKP10" s="148"/>
      <c r="UKQ10" s="148"/>
      <c r="UKR10" s="148"/>
      <c r="UKS10" s="148"/>
      <c r="UKT10" s="148"/>
      <c r="UKU10" s="148"/>
      <c r="UKV10" s="148"/>
      <c r="UKW10" s="148"/>
      <c r="UKX10" s="148"/>
      <c r="UKY10" s="148"/>
      <c r="UKZ10" s="148"/>
      <c r="ULA10" s="148"/>
      <c r="ULB10" s="148"/>
      <c r="ULC10" s="148"/>
      <c r="ULD10" s="148"/>
      <c r="ULE10" s="148"/>
      <c r="ULF10" s="148"/>
      <c r="ULG10" s="148"/>
      <c r="ULH10" s="148"/>
      <c r="ULI10" s="148"/>
      <c r="ULJ10" s="148"/>
      <c r="ULK10" s="148"/>
      <c r="ULL10" s="148"/>
      <c r="ULM10" s="148"/>
      <c r="ULN10" s="148"/>
      <c r="ULO10" s="148"/>
      <c r="ULP10" s="148"/>
      <c r="ULQ10" s="148"/>
      <c r="ULR10" s="148"/>
      <c r="ULS10" s="148"/>
      <c r="ULT10" s="148"/>
      <c r="ULU10" s="148"/>
      <c r="ULV10" s="148"/>
      <c r="ULW10" s="148"/>
      <c r="ULX10" s="148"/>
      <c r="ULY10" s="148"/>
      <c r="ULZ10" s="148"/>
      <c r="UMA10" s="148"/>
      <c r="UMB10" s="148"/>
      <c r="UMC10" s="148"/>
      <c r="UMD10" s="148"/>
      <c r="UME10" s="148"/>
      <c r="UMF10" s="148"/>
      <c r="UMG10" s="148"/>
      <c r="UMH10" s="148"/>
      <c r="UMI10" s="148"/>
      <c r="UMJ10" s="148"/>
      <c r="UMK10" s="148"/>
      <c r="UML10" s="148"/>
      <c r="UMM10" s="148"/>
      <c r="UMN10" s="148"/>
      <c r="UMO10" s="148"/>
      <c r="UMP10" s="148"/>
      <c r="UMQ10" s="148"/>
      <c r="UMR10" s="148"/>
      <c r="UMS10" s="148"/>
      <c r="UMT10" s="148"/>
      <c r="UMU10" s="148"/>
      <c r="UMV10" s="148"/>
      <c r="UMW10" s="148"/>
      <c r="UMX10" s="148"/>
      <c r="UMY10" s="148"/>
      <c r="UMZ10" s="148"/>
      <c r="UNA10" s="148"/>
      <c r="UNB10" s="148"/>
      <c r="UNC10" s="148"/>
      <c r="UND10" s="148"/>
      <c r="UNE10" s="148"/>
      <c r="UNF10" s="148"/>
      <c r="UNG10" s="148"/>
      <c r="UNH10" s="148"/>
      <c r="UNI10" s="148"/>
      <c r="UNJ10" s="148"/>
      <c r="UNK10" s="148"/>
      <c r="UNL10" s="148"/>
      <c r="UNM10" s="148"/>
      <c r="UNN10" s="148"/>
      <c r="UNO10" s="148"/>
      <c r="UNP10" s="148"/>
      <c r="UNQ10" s="148"/>
      <c r="UNR10" s="148"/>
      <c r="UNS10" s="148"/>
      <c r="UNT10" s="148"/>
      <c r="UNU10" s="148"/>
      <c r="UNV10" s="148"/>
      <c r="UNW10" s="148"/>
      <c r="UNX10" s="148"/>
      <c r="UNY10" s="148"/>
      <c r="UNZ10" s="148"/>
      <c r="UOA10" s="148"/>
      <c r="UOB10" s="148"/>
      <c r="UOC10" s="148"/>
      <c r="UOD10" s="148"/>
      <c r="UOE10" s="148"/>
      <c r="UOF10" s="148"/>
      <c r="UOG10" s="148"/>
      <c r="UOH10" s="148"/>
      <c r="UOI10" s="148"/>
      <c r="UOJ10" s="148"/>
      <c r="UOK10" s="148"/>
      <c r="UOL10" s="148"/>
      <c r="UOM10" s="148"/>
      <c r="UON10" s="148"/>
      <c r="UOO10" s="148"/>
      <c r="UOP10" s="148"/>
      <c r="UOQ10" s="148"/>
      <c r="UOR10" s="148"/>
      <c r="UOS10" s="148"/>
      <c r="UOT10" s="148"/>
      <c r="UOU10" s="148"/>
      <c r="UOV10" s="148"/>
      <c r="UOW10" s="148"/>
      <c r="UOX10" s="148"/>
      <c r="UOY10" s="148"/>
      <c r="UOZ10" s="148"/>
      <c r="UPA10" s="148"/>
      <c r="UPB10" s="148"/>
      <c r="UPC10" s="148"/>
      <c r="UPD10" s="148"/>
      <c r="UPE10" s="148"/>
      <c r="UPF10" s="148"/>
      <c r="UPG10" s="148"/>
      <c r="UPH10" s="148"/>
      <c r="UPI10" s="148"/>
      <c r="UPJ10" s="148"/>
      <c r="UPK10" s="148"/>
      <c r="UPL10" s="148"/>
      <c r="UPM10" s="148"/>
      <c r="UPN10" s="148"/>
      <c r="UPO10" s="148"/>
      <c r="UPP10" s="148"/>
      <c r="UPQ10" s="148"/>
      <c r="UPR10" s="148"/>
      <c r="UPS10" s="148"/>
      <c r="UPT10" s="148"/>
      <c r="UPU10" s="148"/>
      <c r="UPV10" s="148"/>
      <c r="UPW10" s="148"/>
      <c r="UPX10" s="148"/>
      <c r="UPY10" s="148"/>
      <c r="UPZ10" s="148"/>
      <c r="UQA10" s="148"/>
      <c r="UQB10" s="148"/>
      <c r="UQC10" s="148"/>
      <c r="UQD10" s="148"/>
      <c r="UQE10" s="148"/>
      <c r="UQF10" s="148"/>
      <c r="UQG10" s="148"/>
      <c r="UQH10" s="148"/>
      <c r="UQI10" s="148"/>
      <c r="UQJ10" s="148"/>
      <c r="UQK10" s="148"/>
      <c r="UQL10" s="148"/>
      <c r="UQM10" s="148"/>
      <c r="UQN10" s="148"/>
      <c r="UQO10" s="148"/>
      <c r="UQP10" s="148"/>
      <c r="UQQ10" s="148"/>
      <c r="UQR10" s="148"/>
      <c r="UQS10" s="148"/>
      <c r="UQT10" s="148"/>
      <c r="UQU10" s="148"/>
      <c r="UQV10" s="148"/>
      <c r="UQW10" s="148"/>
      <c r="UQX10" s="148"/>
      <c r="UQY10" s="148"/>
      <c r="UQZ10" s="148"/>
      <c r="URA10" s="148"/>
      <c r="URB10" s="148"/>
      <c r="URC10" s="148"/>
      <c r="URD10" s="148"/>
      <c r="URE10" s="148"/>
      <c r="URF10" s="148"/>
      <c r="URG10" s="148"/>
      <c r="URH10" s="148"/>
      <c r="URI10" s="148"/>
      <c r="URJ10" s="148"/>
      <c r="URK10" s="148"/>
      <c r="URL10" s="148"/>
      <c r="URM10" s="148"/>
      <c r="URN10" s="148"/>
      <c r="URO10" s="148"/>
      <c r="URP10" s="148"/>
      <c r="URQ10" s="148"/>
      <c r="URR10" s="148"/>
      <c r="URS10" s="148"/>
      <c r="URT10" s="148"/>
      <c r="URU10" s="148"/>
      <c r="URV10" s="148"/>
      <c r="URW10" s="148"/>
      <c r="URX10" s="148"/>
      <c r="URY10" s="148"/>
      <c r="URZ10" s="148"/>
      <c r="USA10" s="148"/>
      <c r="USB10" s="148"/>
      <c r="USC10" s="148"/>
      <c r="USD10" s="148"/>
      <c r="USE10" s="148"/>
      <c r="USF10" s="148"/>
      <c r="USG10" s="148"/>
      <c r="USH10" s="148"/>
      <c r="USI10" s="148"/>
      <c r="USJ10" s="148"/>
      <c r="USK10" s="148"/>
      <c r="USL10" s="148"/>
      <c r="USM10" s="148"/>
      <c r="USN10" s="148"/>
      <c r="USO10" s="148"/>
      <c r="USP10" s="148"/>
      <c r="USQ10" s="148"/>
      <c r="USR10" s="148"/>
      <c r="USS10" s="148"/>
      <c r="UST10" s="148"/>
      <c r="USU10" s="148"/>
      <c r="USV10" s="148"/>
      <c r="USW10" s="148"/>
      <c r="USX10" s="148"/>
      <c r="USY10" s="148"/>
      <c r="USZ10" s="148"/>
      <c r="UTA10" s="148"/>
      <c r="UTB10" s="148"/>
      <c r="UTC10" s="148"/>
      <c r="UTD10" s="148"/>
      <c r="UTE10" s="148"/>
      <c r="UTF10" s="148"/>
      <c r="UTG10" s="148"/>
      <c r="UTH10" s="148"/>
      <c r="UTI10" s="148"/>
      <c r="UTJ10" s="148"/>
      <c r="UTK10" s="148"/>
      <c r="UTL10" s="148"/>
      <c r="UTM10" s="148"/>
      <c r="UTN10" s="148"/>
      <c r="UTO10" s="148"/>
      <c r="UTP10" s="148"/>
      <c r="UTQ10" s="148"/>
      <c r="UTR10" s="148"/>
      <c r="UTS10" s="148"/>
      <c r="UTT10" s="148"/>
      <c r="UTU10" s="148"/>
      <c r="UTV10" s="148"/>
      <c r="UTW10" s="148"/>
      <c r="UTX10" s="148"/>
      <c r="UTY10" s="148"/>
      <c r="UTZ10" s="148"/>
      <c r="UUA10" s="148"/>
      <c r="UUB10" s="148"/>
      <c r="UUC10" s="148"/>
      <c r="UUD10" s="148"/>
      <c r="UUE10" s="148"/>
      <c r="UUF10" s="148"/>
      <c r="UUG10" s="148"/>
      <c r="UUH10" s="148"/>
      <c r="UUI10" s="148"/>
      <c r="UUJ10" s="148"/>
      <c r="UUK10" s="148"/>
      <c r="UUL10" s="148"/>
      <c r="UUM10" s="148"/>
      <c r="UUN10" s="148"/>
      <c r="UUO10" s="148"/>
      <c r="UUP10" s="148"/>
      <c r="UUQ10" s="148"/>
      <c r="UUR10" s="148"/>
      <c r="UUS10" s="148"/>
      <c r="UUT10" s="148"/>
      <c r="UUU10" s="148"/>
      <c r="UUV10" s="148"/>
      <c r="UUW10" s="148"/>
      <c r="UUX10" s="148"/>
      <c r="UUY10" s="148"/>
      <c r="UUZ10" s="148"/>
      <c r="UVA10" s="148"/>
      <c r="UVB10" s="148"/>
      <c r="UVC10" s="148"/>
      <c r="UVD10" s="148"/>
      <c r="UVE10" s="148"/>
      <c r="UVF10" s="148"/>
      <c r="UVG10" s="148"/>
      <c r="UVH10" s="148"/>
      <c r="UVI10" s="148"/>
      <c r="UVJ10" s="148"/>
      <c r="UVK10" s="148"/>
      <c r="UVL10" s="148"/>
      <c r="UVM10" s="148"/>
      <c r="UVN10" s="148"/>
      <c r="UVO10" s="148"/>
      <c r="UVP10" s="148"/>
      <c r="UVQ10" s="148"/>
      <c r="UVR10" s="148"/>
      <c r="UVS10" s="148"/>
      <c r="UVT10" s="148"/>
      <c r="UVU10" s="148"/>
      <c r="UVV10" s="148"/>
      <c r="UVW10" s="148"/>
      <c r="UVX10" s="148"/>
      <c r="UVY10" s="148"/>
      <c r="UVZ10" s="148"/>
      <c r="UWA10" s="148"/>
      <c r="UWB10" s="148"/>
      <c r="UWC10" s="148"/>
      <c r="UWD10" s="148"/>
      <c r="UWE10" s="148"/>
      <c r="UWF10" s="148"/>
      <c r="UWG10" s="148"/>
      <c r="UWH10" s="148"/>
      <c r="UWI10" s="148"/>
      <c r="UWJ10" s="148"/>
      <c r="UWK10" s="148"/>
      <c r="UWL10" s="148"/>
      <c r="UWM10" s="148"/>
      <c r="UWN10" s="148"/>
      <c r="UWO10" s="148"/>
      <c r="UWP10" s="148"/>
      <c r="UWQ10" s="148"/>
      <c r="UWR10" s="148"/>
      <c r="UWS10" s="148"/>
      <c r="UWT10" s="148"/>
      <c r="UWU10" s="148"/>
      <c r="UWV10" s="148"/>
      <c r="UWW10" s="148"/>
      <c r="UWX10" s="148"/>
      <c r="UWY10" s="148"/>
      <c r="UWZ10" s="148"/>
      <c r="UXA10" s="148"/>
      <c r="UXB10" s="148"/>
      <c r="UXC10" s="148"/>
      <c r="UXD10" s="148"/>
      <c r="UXE10" s="148"/>
      <c r="UXF10" s="148"/>
      <c r="UXG10" s="148"/>
      <c r="UXH10" s="148"/>
      <c r="UXI10" s="148"/>
      <c r="UXJ10" s="148"/>
      <c r="UXK10" s="148"/>
      <c r="UXL10" s="148"/>
      <c r="UXM10" s="148"/>
      <c r="UXN10" s="148"/>
      <c r="UXO10" s="148"/>
      <c r="UXP10" s="148"/>
      <c r="UXQ10" s="148"/>
      <c r="UXR10" s="148"/>
      <c r="UXS10" s="148"/>
      <c r="UXT10" s="148"/>
      <c r="UXU10" s="148"/>
      <c r="UXV10" s="148"/>
      <c r="UXW10" s="148"/>
      <c r="UXX10" s="148"/>
      <c r="UXY10" s="148"/>
      <c r="UXZ10" s="148"/>
      <c r="UYA10" s="148"/>
      <c r="UYB10" s="148"/>
      <c r="UYC10" s="148"/>
      <c r="UYD10" s="148"/>
      <c r="UYE10" s="148"/>
      <c r="UYF10" s="148"/>
      <c r="UYG10" s="148"/>
      <c r="UYH10" s="148"/>
      <c r="UYI10" s="148"/>
      <c r="UYJ10" s="148"/>
      <c r="UYK10" s="148"/>
      <c r="UYL10" s="148"/>
      <c r="UYM10" s="148"/>
      <c r="UYN10" s="148"/>
      <c r="UYO10" s="148"/>
      <c r="UYP10" s="148"/>
      <c r="UYQ10" s="148"/>
      <c r="UYR10" s="148"/>
      <c r="UYS10" s="148"/>
      <c r="UYT10" s="148"/>
      <c r="UYU10" s="148"/>
      <c r="UYV10" s="148"/>
      <c r="UYW10" s="148"/>
      <c r="UYX10" s="148"/>
      <c r="UYY10" s="148"/>
      <c r="UYZ10" s="148"/>
      <c r="UZA10" s="148"/>
      <c r="UZB10" s="148"/>
      <c r="UZC10" s="148"/>
      <c r="UZD10" s="148"/>
      <c r="UZE10" s="148"/>
      <c r="UZF10" s="148"/>
      <c r="UZG10" s="148"/>
      <c r="UZH10" s="148"/>
      <c r="UZI10" s="148"/>
      <c r="UZJ10" s="148"/>
      <c r="UZK10" s="148"/>
      <c r="UZL10" s="148"/>
      <c r="UZM10" s="148"/>
      <c r="UZN10" s="148"/>
      <c r="UZO10" s="148"/>
      <c r="UZP10" s="148"/>
      <c r="UZQ10" s="148"/>
      <c r="UZR10" s="148"/>
      <c r="UZS10" s="148"/>
      <c r="UZT10" s="148"/>
      <c r="UZU10" s="148"/>
      <c r="UZV10" s="148"/>
      <c r="UZW10" s="148"/>
      <c r="UZX10" s="148"/>
      <c r="UZY10" s="148"/>
      <c r="UZZ10" s="148"/>
      <c r="VAA10" s="148"/>
      <c r="VAB10" s="148"/>
      <c r="VAC10" s="148"/>
      <c r="VAD10" s="148"/>
      <c r="VAE10" s="148"/>
      <c r="VAF10" s="148"/>
      <c r="VAG10" s="148"/>
      <c r="VAH10" s="148"/>
      <c r="VAI10" s="148"/>
      <c r="VAJ10" s="148"/>
      <c r="VAK10" s="148"/>
      <c r="VAL10" s="148"/>
      <c r="VAM10" s="148"/>
      <c r="VAN10" s="148"/>
      <c r="VAO10" s="148"/>
      <c r="VAP10" s="148"/>
      <c r="VAQ10" s="148"/>
      <c r="VAR10" s="148"/>
      <c r="VAS10" s="148"/>
      <c r="VAT10" s="148"/>
      <c r="VAU10" s="148"/>
      <c r="VAV10" s="148"/>
      <c r="VAW10" s="148"/>
      <c r="VAX10" s="148"/>
      <c r="VAY10" s="148"/>
      <c r="VAZ10" s="148"/>
      <c r="VBA10" s="148"/>
      <c r="VBB10" s="148"/>
      <c r="VBC10" s="148"/>
      <c r="VBD10" s="148"/>
      <c r="VBE10" s="148"/>
      <c r="VBF10" s="148"/>
      <c r="VBG10" s="148"/>
      <c r="VBH10" s="148"/>
      <c r="VBI10" s="148"/>
      <c r="VBJ10" s="148"/>
      <c r="VBK10" s="148"/>
      <c r="VBL10" s="148"/>
      <c r="VBM10" s="148"/>
      <c r="VBN10" s="148"/>
      <c r="VBO10" s="148"/>
      <c r="VBP10" s="148"/>
      <c r="VBQ10" s="148"/>
      <c r="VBR10" s="148"/>
      <c r="VBS10" s="148"/>
      <c r="VBT10" s="148"/>
      <c r="VBU10" s="148"/>
      <c r="VBV10" s="148"/>
      <c r="VBW10" s="148"/>
      <c r="VBX10" s="148"/>
      <c r="VBY10" s="148"/>
      <c r="VBZ10" s="148"/>
      <c r="VCA10" s="148"/>
      <c r="VCB10" s="148"/>
      <c r="VCC10" s="148"/>
      <c r="VCD10" s="148"/>
      <c r="VCE10" s="148"/>
      <c r="VCF10" s="148"/>
      <c r="VCG10" s="148"/>
      <c r="VCH10" s="148"/>
      <c r="VCI10" s="148"/>
      <c r="VCJ10" s="148"/>
      <c r="VCK10" s="148"/>
      <c r="VCL10" s="148"/>
      <c r="VCM10" s="148"/>
      <c r="VCN10" s="148"/>
      <c r="VCO10" s="148"/>
      <c r="VCP10" s="148"/>
      <c r="VCQ10" s="148"/>
      <c r="VCR10" s="148"/>
      <c r="VCS10" s="148"/>
      <c r="VCT10" s="148"/>
      <c r="VCU10" s="148"/>
      <c r="VCV10" s="148"/>
      <c r="VCW10" s="148"/>
      <c r="VCX10" s="148"/>
      <c r="VCY10" s="148"/>
      <c r="VCZ10" s="148"/>
      <c r="VDA10" s="148"/>
      <c r="VDB10" s="148"/>
      <c r="VDC10" s="148"/>
      <c r="VDD10" s="148"/>
      <c r="VDE10" s="148"/>
      <c r="VDF10" s="148"/>
      <c r="VDG10" s="148"/>
      <c r="VDH10" s="148"/>
      <c r="VDI10" s="148"/>
      <c r="VDJ10" s="148"/>
      <c r="VDK10" s="148"/>
      <c r="VDL10" s="148"/>
      <c r="VDM10" s="148"/>
      <c r="VDN10" s="148"/>
      <c r="VDO10" s="148"/>
      <c r="VDP10" s="148"/>
      <c r="VDQ10" s="148"/>
      <c r="VDR10" s="148"/>
      <c r="VDS10" s="148"/>
      <c r="VDT10" s="148"/>
      <c r="VDU10" s="148"/>
      <c r="VDV10" s="148"/>
      <c r="VDW10" s="148"/>
      <c r="VDX10" s="148"/>
      <c r="VDY10" s="148"/>
      <c r="VDZ10" s="148"/>
      <c r="VEA10" s="148"/>
      <c r="VEB10" s="148"/>
      <c r="VEC10" s="148"/>
      <c r="VED10" s="148"/>
      <c r="VEE10" s="148"/>
      <c r="VEF10" s="148"/>
      <c r="VEG10" s="148"/>
      <c r="VEH10" s="148"/>
      <c r="VEI10" s="148"/>
      <c r="VEJ10" s="148"/>
      <c r="VEK10" s="148"/>
      <c r="VEL10" s="148"/>
      <c r="VEM10" s="148"/>
      <c r="VEN10" s="148"/>
      <c r="VEO10" s="148"/>
      <c r="VEP10" s="148"/>
      <c r="VEQ10" s="148"/>
      <c r="VER10" s="148"/>
      <c r="VES10" s="148"/>
      <c r="VET10" s="148"/>
      <c r="VEU10" s="148"/>
      <c r="VEV10" s="148"/>
      <c r="VEW10" s="148"/>
      <c r="VEX10" s="148"/>
      <c r="VEY10" s="148"/>
      <c r="VEZ10" s="148"/>
      <c r="VFA10" s="148"/>
      <c r="VFB10" s="148"/>
      <c r="VFC10" s="148"/>
      <c r="VFD10" s="148"/>
      <c r="VFE10" s="148"/>
      <c r="VFF10" s="148"/>
      <c r="VFG10" s="148"/>
      <c r="VFH10" s="148"/>
      <c r="VFI10" s="148"/>
      <c r="VFJ10" s="148"/>
      <c r="VFK10" s="148"/>
      <c r="VFL10" s="148"/>
      <c r="VFM10" s="148"/>
      <c r="VFN10" s="148"/>
      <c r="VFO10" s="148"/>
      <c r="VFP10" s="148"/>
      <c r="VFQ10" s="148"/>
      <c r="VFR10" s="148"/>
      <c r="VFS10" s="148"/>
      <c r="VFT10" s="148"/>
      <c r="VFU10" s="148"/>
      <c r="VFV10" s="148"/>
      <c r="VFW10" s="148"/>
      <c r="VFX10" s="148"/>
      <c r="VFY10" s="148"/>
      <c r="VFZ10" s="148"/>
      <c r="VGA10" s="148"/>
      <c r="VGB10" s="148"/>
      <c r="VGC10" s="148"/>
      <c r="VGD10" s="148"/>
      <c r="VGE10" s="148"/>
      <c r="VGF10" s="148"/>
      <c r="VGG10" s="148"/>
      <c r="VGH10" s="148"/>
      <c r="VGI10" s="148"/>
      <c r="VGJ10" s="148"/>
      <c r="VGK10" s="148"/>
      <c r="VGL10" s="148"/>
      <c r="VGM10" s="148"/>
      <c r="VGN10" s="148"/>
      <c r="VGO10" s="148"/>
      <c r="VGP10" s="148"/>
      <c r="VGQ10" s="148"/>
      <c r="VGR10" s="148"/>
      <c r="VGS10" s="148"/>
      <c r="VGT10" s="148"/>
      <c r="VGU10" s="148"/>
      <c r="VGV10" s="148"/>
      <c r="VGW10" s="148"/>
      <c r="VGX10" s="148"/>
      <c r="VGY10" s="148"/>
      <c r="VGZ10" s="148"/>
      <c r="VHA10" s="148"/>
      <c r="VHB10" s="148"/>
      <c r="VHC10" s="148"/>
      <c r="VHD10" s="148"/>
      <c r="VHE10" s="148"/>
      <c r="VHF10" s="148"/>
      <c r="VHG10" s="148"/>
      <c r="VHH10" s="148"/>
      <c r="VHI10" s="148"/>
      <c r="VHJ10" s="148"/>
      <c r="VHK10" s="148"/>
      <c r="VHL10" s="148"/>
      <c r="VHM10" s="148"/>
      <c r="VHN10" s="148"/>
      <c r="VHO10" s="148"/>
      <c r="VHP10" s="148"/>
      <c r="VHQ10" s="148"/>
      <c r="VHR10" s="148"/>
      <c r="VHS10" s="148"/>
      <c r="VHT10" s="148"/>
      <c r="VHU10" s="148"/>
      <c r="VHV10" s="148"/>
      <c r="VHW10" s="148"/>
      <c r="VHX10" s="148"/>
      <c r="VHY10" s="148"/>
      <c r="VHZ10" s="148"/>
      <c r="VIA10" s="148"/>
      <c r="VIB10" s="148"/>
      <c r="VIC10" s="148"/>
      <c r="VID10" s="148"/>
      <c r="VIE10" s="148"/>
      <c r="VIF10" s="148"/>
      <c r="VIG10" s="148"/>
      <c r="VIH10" s="148"/>
      <c r="VII10" s="148"/>
      <c r="VIJ10" s="148"/>
      <c r="VIK10" s="148"/>
      <c r="VIL10" s="148"/>
      <c r="VIM10" s="148"/>
      <c r="VIN10" s="148"/>
      <c r="VIO10" s="148"/>
      <c r="VIP10" s="148"/>
      <c r="VIQ10" s="148"/>
      <c r="VIR10" s="148"/>
      <c r="VIS10" s="148"/>
      <c r="VIT10" s="148"/>
      <c r="VIU10" s="148"/>
      <c r="VIV10" s="148"/>
      <c r="VIW10" s="148"/>
      <c r="VIX10" s="148"/>
      <c r="VIY10" s="148"/>
      <c r="VIZ10" s="148"/>
      <c r="VJA10" s="148"/>
      <c r="VJB10" s="148"/>
      <c r="VJC10" s="148"/>
      <c r="VJD10" s="148"/>
      <c r="VJE10" s="148"/>
      <c r="VJF10" s="148"/>
      <c r="VJG10" s="148"/>
      <c r="VJH10" s="148"/>
      <c r="VJI10" s="148"/>
      <c r="VJJ10" s="148"/>
      <c r="VJK10" s="148"/>
      <c r="VJL10" s="148"/>
      <c r="VJM10" s="148"/>
      <c r="VJN10" s="148"/>
      <c r="VJO10" s="148"/>
      <c r="VJP10" s="148"/>
      <c r="VJQ10" s="148"/>
      <c r="VJR10" s="148"/>
      <c r="VJS10" s="148"/>
      <c r="VJT10" s="148"/>
      <c r="VJU10" s="148"/>
      <c r="VJV10" s="148"/>
      <c r="VJW10" s="148"/>
      <c r="VJX10" s="148"/>
      <c r="VJY10" s="148"/>
      <c r="VJZ10" s="148"/>
      <c r="VKA10" s="148"/>
      <c r="VKB10" s="148"/>
      <c r="VKC10" s="148"/>
      <c r="VKD10" s="148"/>
      <c r="VKE10" s="148"/>
      <c r="VKF10" s="148"/>
      <c r="VKG10" s="148"/>
      <c r="VKH10" s="148"/>
      <c r="VKI10" s="148"/>
      <c r="VKJ10" s="148"/>
      <c r="VKK10" s="148"/>
      <c r="VKL10" s="148"/>
      <c r="VKM10" s="148"/>
      <c r="VKN10" s="148"/>
      <c r="VKO10" s="148"/>
      <c r="VKP10" s="148"/>
      <c r="VKQ10" s="148"/>
      <c r="VKR10" s="148"/>
      <c r="VKS10" s="148"/>
      <c r="VKT10" s="148"/>
      <c r="VKU10" s="148"/>
      <c r="VKV10" s="148"/>
      <c r="VKW10" s="148"/>
      <c r="VKX10" s="148"/>
      <c r="VKY10" s="148"/>
      <c r="VKZ10" s="148"/>
      <c r="VLA10" s="148"/>
      <c r="VLB10" s="148"/>
      <c r="VLC10" s="148"/>
      <c r="VLD10" s="148"/>
      <c r="VLE10" s="148"/>
      <c r="VLF10" s="148"/>
      <c r="VLG10" s="148"/>
      <c r="VLH10" s="148"/>
      <c r="VLI10" s="148"/>
      <c r="VLJ10" s="148"/>
      <c r="VLK10" s="148"/>
      <c r="VLL10" s="148"/>
      <c r="VLM10" s="148"/>
      <c r="VLN10" s="148"/>
      <c r="VLO10" s="148"/>
      <c r="VLP10" s="148"/>
      <c r="VLQ10" s="148"/>
      <c r="VLR10" s="148"/>
      <c r="VLS10" s="148"/>
      <c r="VLT10" s="148"/>
      <c r="VLU10" s="148"/>
      <c r="VLV10" s="148"/>
      <c r="VLW10" s="148"/>
      <c r="VLX10" s="148"/>
      <c r="VLY10" s="148"/>
      <c r="VLZ10" s="148"/>
      <c r="VMA10" s="148"/>
      <c r="VMB10" s="148"/>
      <c r="VMC10" s="148"/>
      <c r="VMD10" s="148"/>
      <c r="VME10" s="148"/>
      <c r="VMF10" s="148"/>
      <c r="VMG10" s="148"/>
      <c r="VMH10" s="148"/>
      <c r="VMI10" s="148"/>
      <c r="VMJ10" s="148"/>
      <c r="VMK10" s="148"/>
      <c r="VML10" s="148"/>
      <c r="VMM10" s="148"/>
      <c r="VMN10" s="148"/>
      <c r="VMO10" s="148"/>
      <c r="VMP10" s="148"/>
      <c r="VMQ10" s="148"/>
      <c r="VMR10" s="148"/>
      <c r="VMS10" s="148"/>
      <c r="VMT10" s="148"/>
      <c r="VMU10" s="148"/>
      <c r="VMV10" s="148"/>
      <c r="VMW10" s="148"/>
      <c r="VMX10" s="148"/>
      <c r="VMY10" s="148"/>
      <c r="VMZ10" s="148"/>
      <c r="VNA10" s="148"/>
      <c r="VNB10" s="148"/>
      <c r="VNC10" s="148"/>
      <c r="VND10" s="148"/>
      <c r="VNE10" s="148"/>
      <c r="VNF10" s="148"/>
      <c r="VNG10" s="148"/>
      <c r="VNH10" s="148"/>
      <c r="VNI10" s="148"/>
      <c r="VNJ10" s="148"/>
      <c r="VNK10" s="148"/>
      <c r="VNL10" s="148"/>
      <c r="VNM10" s="148"/>
      <c r="VNN10" s="148"/>
      <c r="VNO10" s="148"/>
      <c r="VNP10" s="148"/>
      <c r="VNQ10" s="148"/>
      <c r="VNR10" s="148"/>
      <c r="VNS10" s="148"/>
      <c r="VNT10" s="148"/>
      <c r="VNU10" s="148"/>
      <c r="VNV10" s="148"/>
      <c r="VNW10" s="148"/>
      <c r="VNX10" s="148"/>
      <c r="VNY10" s="148"/>
      <c r="VNZ10" s="148"/>
      <c r="VOA10" s="148"/>
      <c r="VOB10" s="148"/>
      <c r="VOC10" s="148"/>
      <c r="VOD10" s="148"/>
      <c r="VOE10" s="148"/>
      <c r="VOF10" s="148"/>
      <c r="VOG10" s="148"/>
      <c r="VOH10" s="148"/>
      <c r="VOI10" s="148"/>
      <c r="VOJ10" s="148"/>
      <c r="VOK10" s="148"/>
      <c r="VOL10" s="148"/>
      <c r="VOM10" s="148"/>
      <c r="VON10" s="148"/>
      <c r="VOO10" s="148"/>
      <c r="VOP10" s="148"/>
      <c r="VOQ10" s="148"/>
      <c r="VOR10" s="148"/>
      <c r="VOS10" s="148"/>
      <c r="VOT10" s="148"/>
      <c r="VOU10" s="148"/>
      <c r="VOV10" s="148"/>
      <c r="VOW10" s="148"/>
      <c r="VOX10" s="148"/>
      <c r="VOY10" s="148"/>
      <c r="VOZ10" s="148"/>
      <c r="VPA10" s="148"/>
      <c r="VPB10" s="148"/>
      <c r="VPC10" s="148"/>
      <c r="VPD10" s="148"/>
      <c r="VPE10" s="148"/>
      <c r="VPF10" s="148"/>
      <c r="VPG10" s="148"/>
      <c r="VPH10" s="148"/>
      <c r="VPI10" s="148"/>
      <c r="VPJ10" s="148"/>
      <c r="VPK10" s="148"/>
      <c r="VPL10" s="148"/>
      <c r="VPM10" s="148"/>
      <c r="VPN10" s="148"/>
      <c r="VPO10" s="148"/>
      <c r="VPP10" s="148"/>
      <c r="VPQ10" s="148"/>
      <c r="VPR10" s="148"/>
      <c r="VPS10" s="148"/>
      <c r="VPT10" s="148"/>
      <c r="VPU10" s="148"/>
      <c r="VPV10" s="148"/>
      <c r="VPW10" s="148"/>
      <c r="VPX10" s="148"/>
      <c r="VPY10" s="148"/>
      <c r="VPZ10" s="148"/>
      <c r="VQA10" s="148"/>
      <c r="VQB10" s="148"/>
      <c r="VQC10" s="148"/>
      <c r="VQD10" s="148"/>
      <c r="VQE10" s="148"/>
      <c r="VQF10" s="148"/>
      <c r="VQG10" s="148"/>
      <c r="VQH10" s="148"/>
      <c r="VQI10" s="148"/>
      <c r="VQJ10" s="148"/>
      <c r="VQK10" s="148"/>
      <c r="VQL10" s="148"/>
      <c r="VQM10" s="148"/>
      <c r="VQN10" s="148"/>
      <c r="VQO10" s="148"/>
      <c r="VQP10" s="148"/>
      <c r="VQQ10" s="148"/>
      <c r="VQR10" s="148"/>
      <c r="VQS10" s="148"/>
      <c r="VQT10" s="148"/>
      <c r="VQU10" s="148"/>
      <c r="VQV10" s="148"/>
      <c r="VQW10" s="148"/>
      <c r="VQX10" s="148"/>
      <c r="VQY10" s="148"/>
      <c r="VQZ10" s="148"/>
      <c r="VRA10" s="148"/>
      <c r="VRB10" s="148"/>
      <c r="VRC10" s="148"/>
      <c r="VRD10" s="148"/>
      <c r="VRE10" s="148"/>
      <c r="VRF10" s="148"/>
      <c r="VRG10" s="148"/>
      <c r="VRH10" s="148"/>
      <c r="VRI10" s="148"/>
      <c r="VRJ10" s="148"/>
      <c r="VRK10" s="148"/>
      <c r="VRL10" s="148"/>
      <c r="VRM10" s="148"/>
      <c r="VRN10" s="148"/>
      <c r="VRO10" s="148"/>
      <c r="VRP10" s="148"/>
      <c r="VRQ10" s="148"/>
      <c r="VRR10" s="148"/>
      <c r="VRS10" s="148"/>
      <c r="VRT10" s="148"/>
      <c r="VRU10" s="148"/>
      <c r="VRV10" s="148"/>
      <c r="VRW10" s="148"/>
      <c r="VRX10" s="148"/>
      <c r="VRY10" s="148"/>
      <c r="VRZ10" s="148"/>
      <c r="VSA10" s="148"/>
      <c r="VSB10" s="148"/>
      <c r="VSC10" s="148"/>
      <c r="VSD10" s="148"/>
      <c r="VSE10" s="148"/>
      <c r="VSF10" s="148"/>
      <c r="VSG10" s="148"/>
      <c r="VSH10" s="148"/>
      <c r="VSI10" s="148"/>
      <c r="VSJ10" s="148"/>
      <c r="VSK10" s="148"/>
      <c r="VSL10" s="148"/>
      <c r="VSM10" s="148"/>
      <c r="VSN10" s="148"/>
      <c r="VSO10" s="148"/>
      <c r="VSP10" s="148"/>
      <c r="VSQ10" s="148"/>
      <c r="VSR10" s="148"/>
      <c r="VSS10" s="148"/>
      <c r="VST10" s="148"/>
      <c r="VSU10" s="148"/>
      <c r="VSV10" s="148"/>
      <c r="VSW10" s="148"/>
      <c r="VSX10" s="148"/>
      <c r="VSY10" s="148"/>
      <c r="VSZ10" s="148"/>
      <c r="VTA10" s="148"/>
      <c r="VTB10" s="148"/>
      <c r="VTC10" s="148"/>
      <c r="VTD10" s="148"/>
      <c r="VTE10" s="148"/>
      <c r="VTF10" s="148"/>
      <c r="VTG10" s="148"/>
      <c r="VTH10" s="148"/>
      <c r="VTI10" s="148"/>
      <c r="VTJ10" s="148"/>
      <c r="VTK10" s="148"/>
      <c r="VTL10" s="148"/>
      <c r="VTM10" s="148"/>
      <c r="VTN10" s="148"/>
      <c r="VTO10" s="148"/>
      <c r="VTP10" s="148"/>
      <c r="VTQ10" s="148"/>
      <c r="VTR10" s="148"/>
      <c r="VTS10" s="148"/>
      <c r="VTT10" s="148"/>
      <c r="VTU10" s="148"/>
      <c r="VTV10" s="148"/>
      <c r="VTW10" s="148"/>
      <c r="VTX10" s="148"/>
      <c r="VTY10" s="148"/>
      <c r="VTZ10" s="148"/>
      <c r="VUA10" s="148"/>
      <c r="VUB10" s="148"/>
      <c r="VUC10" s="148"/>
      <c r="VUD10" s="148"/>
      <c r="VUE10" s="148"/>
      <c r="VUF10" s="148"/>
      <c r="VUG10" s="148"/>
      <c r="VUH10" s="148"/>
      <c r="VUI10" s="148"/>
      <c r="VUJ10" s="148"/>
      <c r="VUK10" s="148"/>
      <c r="VUL10" s="148"/>
      <c r="VUM10" s="148"/>
      <c r="VUN10" s="148"/>
      <c r="VUO10" s="148"/>
      <c r="VUP10" s="148"/>
      <c r="VUQ10" s="148"/>
      <c r="VUR10" s="148"/>
      <c r="VUS10" s="148"/>
      <c r="VUT10" s="148"/>
      <c r="VUU10" s="148"/>
      <c r="VUV10" s="148"/>
      <c r="VUW10" s="148"/>
      <c r="VUX10" s="148"/>
      <c r="VUY10" s="148"/>
      <c r="VUZ10" s="148"/>
      <c r="VVA10" s="148"/>
      <c r="VVB10" s="148"/>
      <c r="VVC10" s="148"/>
      <c r="VVD10" s="148"/>
      <c r="VVE10" s="148"/>
      <c r="VVF10" s="148"/>
      <c r="VVG10" s="148"/>
      <c r="VVH10" s="148"/>
      <c r="VVI10" s="148"/>
      <c r="VVJ10" s="148"/>
      <c r="VVK10" s="148"/>
      <c r="VVL10" s="148"/>
      <c r="VVM10" s="148"/>
      <c r="VVN10" s="148"/>
      <c r="VVO10" s="148"/>
      <c r="VVP10" s="148"/>
      <c r="VVQ10" s="148"/>
      <c r="VVR10" s="148"/>
      <c r="VVS10" s="148"/>
      <c r="VVT10" s="148"/>
      <c r="VVU10" s="148"/>
      <c r="VVV10" s="148"/>
      <c r="VVW10" s="148"/>
      <c r="VVX10" s="148"/>
      <c r="VVY10" s="148"/>
      <c r="VVZ10" s="148"/>
      <c r="VWA10" s="148"/>
      <c r="VWB10" s="148"/>
      <c r="VWC10" s="148"/>
      <c r="VWD10" s="148"/>
      <c r="VWE10" s="148"/>
      <c r="VWF10" s="148"/>
      <c r="VWG10" s="148"/>
      <c r="VWH10" s="148"/>
      <c r="VWI10" s="148"/>
      <c r="VWJ10" s="148"/>
      <c r="VWK10" s="148"/>
      <c r="VWL10" s="148"/>
      <c r="VWM10" s="148"/>
      <c r="VWN10" s="148"/>
      <c r="VWO10" s="148"/>
      <c r="VWP10" s="148"/>
      <c r="VWQ10" s="148"/>
      <c r="VWR10" s="148"/>
      <c r="VWS10" s="148"/>
      <c r="VWT10" s="148"/>
      <c r="VWU10" s="148"/>
      <c r="VWV10" s="148"/>
      <c r="VWW10" s="148"/>
      <c r="VWX10" s="148"/>
      <c r="VWY10" s="148"/>
      <c r="VWZ10" s="148"/>
      <c r="VXA10" s="148"/>
      <c r="VXB10" s="148"/>
      <c r="VXC10" s="148"/>
      <c r="VXD10" s="148"/>
      <c r="VXE10" s="148"/>
      <c r="VXF10" s="148"/>
      <c r="VXG10" s="148"/>
      <c r="VXH10" s="148"/>
      <c r="VXI10" s="148"/>
      <c r="VXJ10" s="148"/>
      <c r="VXK10" s="148"/>
      <c r="VXL10" s="148"/>
      <c r="VXM10" s="148"/>
      <c r="VXN10" s="148"/>
      <c r="VXO10" s="148"/>
      <c r="VXP10" s="148"/>
      <c r="VXQ10" s="148"/>
      <c r="VXR10" s="148"/>
      <c r="VXS10" s="148"/>
      <c r="VXT10" s="148"/>
      <c r="VXU10" s="148"/>
      <c r="VXV10" s="148"/>
      <c r="VXW10" s="148"/>
      <c r="VXX10" s="148"/>
      <c r="VXY10" s="148"/>
      <c r="VXZ10" s="148"/>
      <c r="VYA10" s="148"/>
      <c r="VYB10" s="148"/>
      <c r="VYC10" s="148"/>
      <c r="VYD10" s="148"/>
      <c r="VYE10" s="148"/>
      <c r="VYF10" s="148"/>
      <c r="VYG10" s="148"/>
      <c r="VYH10" s="148"/>
      <c r="VYI10" s="148"/>
      <c r="VYJ10" s="148"/>
      <c r="VYK10" s="148"/>
      <c r="VYL10" s="148"/>
      <c r="VYM10" s="148"/>
      <c r="VYN10" s="148"/>
      <c r="VYO10" s="148"/>
      <c r="VYP10" s="148"/>
      <c r="VYQ10" s="148"/>
      <c r="VYR10" s="148"/>
      <c r="VYS10" s="148"/>
      <c r="VYT10" s="148"/>
      <c r="VYU10" s="148"/>
      <c r="VYV10" s="148"/>
      <c r="VYW10" s="148"/>
      <c r="VYX10" s="148"/>
      <c r="VYY10" s="148"/>
      <c r="VYZ10" s="148"/>
      <c r="VZA10" s="148"/>
      <c r="VZB10" s="148"/>
      <c r="VZC10" s="148"/>
      <c r="VZD10" s="148"/>
      <c r="VZE10" s="148"/>
      <c r="VZF10" s="148"/>
      <c r="VZG10" s="148"/>
      <c r="VZH10" s="148"/>
      <c r="VZI10" s="148"/>
      <c r="VZJ10" s="148"/>
      <c r="VZK10" s="148"/>
      <c r="VZL10" s="148"/>
      <c r="VZM10" s="148"/>
      <c r="VZN10" s="148"/>
      <c r="VZO10" s="148"/>
      <c r="VZP10" s="148"/>
      <c r="VZQ10" s="148"/>
      <c r="VZR10" s="148"/>
      <c r="VZS10" s="148"/>
      <c r="VZT10" s="148"/>
      <c r="VZU10" s="148"/>
      <c r="VZV10" s="148"/>
      <c r="VZW10" s="148"/>
      <c r="VZX10" s="148"/>
      <c r="VZY10" s="148"/>
      <c r="VZZ10" s="148"/>
      <c r="WAA10" s="148"/>
      <c r="WAB10" s="148"/>
      <c r="WAC10" s="148"/>
      <c r="WAD10" s="148"/>
      <c r="WAE10" s="148"/>
      <c r="WAF10" s="148"/>
      <c r="WAG10" s="148"/>
      <c r="WAH10" s="148"/>
      <c r="WAI10" s="148"/>
      <c r="WAJ10" s="148"/>
      <c r="WAK10" s="148"/>
      <c r="WAL10" s="148"/>
      <c r="WAM10" s="148"/>
      <c r="WAN10" s="148"/>
      <c r="WAO10" s="148"/>
      <c r="WAP10" s="148"/>
      <c r="WAQ10" s="148"/>
      <c r="WAR10" s="148"/>
      <c r="WAS10" s="148"/>
      <c r="WAT10" s="148"/>
      <c r="WAU10" s="148"/>
      <c r="WAV10" s="148"/>
      <c r="WAW10" s="148"/>
      <c r="WAX10" s="148"/>
      <c r="WAY10" s="148"/>
      <c r="WAZ10" s="148"/>
      <c r="WBA10" s="148"/>
      <c r="WBB10" s="148"/>
      <c r="WBC10" s="148"/>
      <c r="WBD10" s="148"/>
      <c r="WBE10" s="148"/>
      <c r="WBF10" s="148"/>
      <c r="WBG10" s="148"/>
      <c r="WBH10" s="148"/>
      <c r="WBI10" s="148"/>
      <c r="WBJ10" s="148"/>
      <c r="WBK10" s="148"/>
      <c r="WBL10" s="148"/>
      <c r="WBM10" s="148"/>
      <c r="WBN10" s="148"/>
      <c r="WBO10" s="148"/>
      <c r="WBP10" s="148"/>
      <c r="WBQ10" s="148"/>
      <c r="WBR10" s="148"/>
      <c r="WBS10" s="148"/>
      <c r="WBT10" s="148"/>
      <c r="WBU10" s="148"/>
      <c r="WBV10" s="148"/>
      <c r="WBW10" s="148"/>
      <c r="WBX10" s="148"/>
      <c r="WBY10" s="148"/>
      <c r="WBZ10" s="148"/>
      <c r="WCA10" s="148"/>
      <c r="WCB10" s="148"/>
      <c r="WCC10" s="148"/>
      <c r="WCD10" s="148"/>
      <c r="WCE10" s="148"/>
      <c r="WCF10" s="148"/>
      <c r="WCG10" s="148"/>
      <c r="WCH10" s="148"/>
      <c r="WCI10" s="148"/>
      <c r="WCJ10" s="148"/>
      <c r="WCK10" s="148"/>
      <c r="WCL10" s="148"/>
      <c r="WCM10" s="148"/>
      <c r="WCN10" s="148"/>
      <c r="WCO10" s="148"/>
      <c r="WCP10" s="148"/>
      <c r="WCQ10" s="148"/>
      <c r="WCR10" s="148"/>
      <c r="WCS10" s="148"/>
      <c r="WCT10" s="148"/>
      <c r="WCU10" s="148"/>
      <c r="WCV10" s="148"/>
      <c r="WCW10" s="148"/>
      <c r="WCX10" s="148"/>
      <c r="WCY10" s="148"/>
      <c r="WCZ10" s="148"/>
      <c r="WDA10" s="148"/>
      <c r="WDB10" s="148"/>
      <c r="WDC10" s="148"/>
      <c r="WDD10" s="148"/>
      <c r="WDE10" s="148"/>
      <c r="WDF10" s="148"/>
      <c r="WDG10" s="148"/>
      <c r="WDH10" s="148"/>
      <c r="WDI10" s="148"/>
      <c r="WDJ10" s="148"/>
      <c r="WDK10" s="148"/>
      <c r="WDL10" s="148"/>
      <c r="WDM10" s="148"/>
      <c r="WDN10" s="148"/>
      <c r="WDO10" s="148"/>
      <c r="WDP10" s="148"/>
      <c r="WDQ10" s="148"/>
      <c r="WDR10" s="148"/>
      <c r="WDS10" s="148"/>
      <c r="WDT10" s="148"/>
      <c r="WDU10" s="148"/>
      <c r="WDV10" s="148"/>
      <c r="WDW10" s="148"/>
      <c r="WDX10" s="148"/>
      <c r="WDY10" s="148"/>
      <c r="WDZ10" s="148"/>
      <c r="WEA10" s="148"/>
      <c r="WEB10" s="148"/>
      <c r="WEC10" s="148"/>
      <c r="WED10" s="148"/>
      <c r="WEE10" s="148"/>
      <c r="WEF10" s="148"/>
      <c r="WEG10" s="148"/>
      <c r="WEH10" s="148"/>
      <c r="WEI10" s="148"/>
      <c r="WEJ10" s="148"/>
      <c r="WEK10" s="148"/>
      <c r="WEL10" s="148"/>
      <c r="WEM10" s="148"/>
      <c r="WEN10" s="148"/>
      <c r="WEO10" s="148"/>
      <c r="WEP10" s="148"/>
      <c r="WEQ10" s="148"/>
      <c r="WER10" s="148"/>
      <c r="WES10" s="148"/>
      <c r="WET10" s="148"/>
      <c r="WEU10" s="148"/>
      <c r="WEV10" s="148"/>
      <c r="WEW10" s="148"/>
      <c r="WEX10" s="148"/>
      <c r="WEY10" s="148"/>
      <c r="WEZ10" s="148"/>
      <c r="WFA10" s="148"/>
      <c r="WFB10" s="148"/>
      <c r="WFC10" s="148"/>
      <c r="WFD10" s="148"/>
      <c r="WFE10" s="148"/>
      <c r="WFF10" s="148"/>
      <c r="WFG10" s="148"/>
      <c r="WFH10" s="148"/>
      <c r="WFI10" s="148"/>
      <c r="WFJ10" s="148"/>
      <c r="WFK10" s="148"/>
      <c r="WFL10" s="148"/>
      <c r="WFM10" s="148"/>
      <c r="WFN10" s="148"/>
      <c r="WFO10" s="148"/>
      <c r="WFP10" s="148"/>
      <c r="WFQ10" s="148"/>
      <c r="WFR10" s="148"/>
      <c r="WFS10" s="148"/>
      <c r="WFT10" s="148"/>
      <c r="WFU10" s="148"/>
      <c r="WFV10" s="148"/>
      <c r="WFW10" s="148"/>
      <c r="WFX10" s="148"/>
      <c r="WFY10" s="148"/>
      <c r="WFZ10" s="148"/>
      <c r="WGA10" s="148"/>
      <c r="WGB10" s="148"/>
      <c r="WGC10" s="148"/>
      <c r="WGD10" s="148"/>
      <c r="WGE10" s="148"/>
      <c r="WGF10" s="148"/>
      <c r="WGG10" s="148"/>
      <c r="WGH10" s="148"/>
      <c r="WGI10" s="148"/>
      <c r="WGJ10" s="148"/>
      <c r="WGK10" s="148"/>
      <c r="WGL10" s="148"/>
      <c r="WGM10" s="148"/>
      <c r="WGN10" s="148"/>
      <c r="WGO10" s="148"/>
      <c r="WGP10" s="148"/>
      <c r="WGQ10" s="148"/>
      <c r="WGR10" s="148"/>
      <c r="WGS10" s="148"/>
      <c r="WGT10" s="148"/>
      <c r="WGU10" s="148"/>
      <c r="WGV10" s="148"/>
      <c r="WGW10" s="148"/>
      <c r="WGX10" s="148"/>
      <c r="WGY10" s="148"/>
      <c r="WGZ10" s="148"/>
      <c r="WHA10" s="148"/>
      <c r="WHB10" s="148"/>
      <c r="WHC10" s="148"/>
      <c r="WHD10" s="148"/>
      <c r="WHE10" s="148"/>
      <c r="WHF10" s="148"/>
      <c r="WHG10" s="148"/>
      <c r="WHH10" s="148"/>
      <c r="WHI10" s="148"/>
      <c r="WHJ10" s="148"/>
      <c r="WHK10" s="148"/>
      <c r="WHL10" s="148"/>
      <c r="WHM10" s="148"/>
      <c r="WHN10" s="148"/>
      <c r="WHO10" s="148"/>
      <c r="WHP10" s="148"/>
      <c r="WHQ10" s="148"/>
      <c r="WHR10" s="148"/>
      <c r="WHS10" s="148"/>
      <c r="WHT10" s="148"/>
      <c r="WHU10" s="148"/>
      <c r="WHV10" s="148"/>
      <c r="WHW10" s="148"/>
      <c r="WHX10" s="148"/>
      <c r="WHY10" s="148"/>
      <c r="WHZ10" s="148"/>
      <c r="WIA10" s="148"/>
      <c r="WIB10" s="148"/>
      <c r="WIC10" s="148"/>
      <c r="WID10" s="148"/>
      <c r="WIE10" s="148"/>
      <c r="WIF10" s="148"/>
      <c r="WIG10" s="148"/>
      <c r="WIH10" s="148"/>
      <c r="WII10" s="148"/>
      <c r="WIJ10" s="148"/>
      <c r="WIK10" s="148"/>
      <c r="WIL10" s="148"/>
      <c r="WIM10" s="148"/>
      <c r="WIN10" s="148"/>
      <c r="WIO10" s="148"/>
      <c r="WIP10" s="148"/>
      <c r="WIQ10" s="148"/>
      <c r="WIR10" s="148"/>
      <c r="WIS10" s="148"/>
      <c r="WIT10" s="148"/>
      <c r="WIU10" s="148"/>
      <c r="WIV10" s="148"/>
      <c r="WIW10" s="148"/>
      <c r="WIX10" s="148"/>
      <c r="WIY10" s="148"/>
      <c r="WIZ10" s="148"/>
      <c r="WJA10" s="148"/>
      <c r="WJB10" s="148"/>
      <c r="WJC10" s="148"/>
      <c r="WJD10" s="148"/>
      <c r="WJE10" s="148"/>
      <c r="WJF10" s="148"/>
      <c r="WJG10" s="148"/>
      <c r="WJH10" s="148"/>
      <c r="WJI10" s="148"/>
      <c r="WJJ10" s="148"/>
      <c r="WJK10" s="148"/>
      <c r="WJL10" s="148"/>
      <c r="WJM10" s="148"/>
      <c r="WJN10" s="148"/>
      <c r="WJO10" s="148"/>
      <c r="WJP10" s="148"/>
      <c r="WJQ10" s="148"/>
      <c r="WJR10" s="148"/>
      <c r="WJS10" s="148"/>
      <c r="WJT10" s="148"/>
      <c r="WJU10" s="148"/>
      <c r="WJV10" s="148"/>
      <c r="WJW10" s="148"/>
      <c r="WJX10" s="148"/>
      <c r="WJY10" s="148"/>
      <c r="WJZ10" s="148"/>
      <c r="WKA10" s="148"/>
      <c r="WKB10" s="148"/>
      <c r="WKC10" s="148"/>
      <c r="WKD10" s="148"/>
      <c r="WKE10" s="148"/>
      <c r="WKF10" s="148"/>
      <c r="WKG10" s="148"/>
      <c r="WKH10" s="148"/>
      <c r="WKI10" s="148"/>
      <c r="WKJ10" s="148"/>
      <c r="WKK10" s="148"/>
      <c r="WKL10" s="148"/>
      <c r="WKM10" s="148"/>
      <c r="WKN10" s="148"/>
      <c r="WKO10" s="148"/>
      <c r="WKP10" s="148"/>
      <c r="WKQ10" s="148"/>
      <c r="WKR10" s="148"/>
      <c r="WKS10" s="148"/>
      <c r="WKT10" s="148"/>
      <c r="WKU10" s="148"/>
      <c r="WKV10" s="148"/>
      <c r="WKW10" s="148"/>
      <c r="WKX10" s="148"/>
      <c r="WKY10" s="148"/>
      <c r="WKZ10" s="148"/>
      <c r="WLA10" s="148"/>
      <c r="WLB10" s="148"/>
      <c r="WLC10" s="148"/>
      <c r="WLD10" s="148"/>
      <c r="WLE10" s="148"/>
      <c r="WLF10" s="148"/>
      <c r="WLG10" s="148"/>
      <c r="WLH10" s="148"/>
      <c r="WLI10" s="148"/>
      <c r="WLJ10" s="148"/>
      <c r="WLK10" s="148"/>
      <c r="WLL10" s="148"/>
      <c r="WLM10" s="148"/>
      <c r="WLN10" s="148"/>
      <c r="WLO10" s="148"/>
      <c r="WLP10" s="148"/>
      <c r="WLQ10" s="148"/>
      <c r="WLR10" s="148"/>
      <c r="WLS10" s="148"/>
      <c r="WLT10" s="148"/>
      <c r="WLU10" s="148"/>
      <c r="WLV10" s="148"/>
      <c r="WLW10" s="148"/>
      <c r="WLX10" s="148"/>
      <c r="WLY10" s="148"/>
      <c r="WLZ10" s="148"/>
      <c r="WMA10" s="148"/>
      <c r="WMB10" s="148"/>
      <c r="WMC10" s="148"/>
      <c r="WMD10" s="148"/>
      <c r="WME10" s="148"/>
      <c r="WMF10" s="148"/>
      <c r="WMG10" s="148"/>
      <c r="WMH10" s="148"/>
      <c r="WMI10" s="148"/>
      <c r="WMJ10" s="148"/>
      <c r="WMK10" s="148"/>
      <c r="WML10" s="148"/>
      <c r="WMM10" s="148"/>
      <c r="WMN10" s="148"/>
      <c r="WMO10" s="148"/>
      <c r="WMP10" s="148"/>
      <c r="WMQ10" s="148"/>
      <c r="WMR10" s="148"/>
      <c r="WMS10" s="148"/>
      <c r="WMT10" s="148"/>
      <c r="WMU10" s="148"/>
      <c r="WMV10" s="148"/>
      <c r="WMW10" s="148"/>
      <c r="WMX10" s="148"/>
      <c r="WMY10" s="148"/>
      <c r="WMZ10" s="148"/>
      <c r="WNA10" s="148"/>
      <c r="WNB10" s="148"/>
      <c r="WNC10" s="148"/>
      <c r="WND10" s="148"/>
      <c r="WNE10" s="148"/>
      <c r="WNF10" s="148"/>
      <c r="WNG10" s="148"/>
      <c r="WNH10" s="148"/>
      <c r="WNI10" s="148"/>
      <c r="WNJ10" s="148"/>
      <c r="WNK10" s="148"/>
      <c r="WNL10" s="148"/>
      <c r="WNM10" s="148"/>
      <c r="WNN10" s="148"/>
      <c r="WNO10" s="148"/>
      <c r="WNP10" s="148"/>
      <c r="WNQ10" s="148"/>
      <c r="WNR10" s="148"/>
      <c r="WNS10" s="148"/>
      <c r="WNT10" s="148"/>
      <c r="WNU10" s="148"/>
      <c r="WNV10" s="148"/>
      <c r="WNW10" s="148"/>
      <c r="WNX10" s="148"/>
      <c r="WNY10" s="148"/>
      <c r="WNZ10" s="148"/>
      <c r="WOA10" s="148"/>
      <c r="WOB10" s="148"/>
      <c r="WOC10" s="148"/>
      <c r="WOD10" s="148"/>
      <c r="WOE10" s="148"/>
      <c r="WOF10" s="148"/>
      <c r="WOG10" s="148"/>
      <c r="WOH10" s="148"/>
      <c r="WOI10" s="148"/>
      <c r="WOJ10" s="148"/>
      <c r="WOK10" s="148"/>
      <c r="WOL10" s="148"/>
      <c r="WOM10" s="148"/>
      <c r="WON10" s="148"/>
      <c r="WOO10" s="148"/>
      <c r="WOP10" s="148"/>
      <c r="WOQ10" s="148"/>
      <c r="WOR10" s="148"/>
      <c r="WOS10" s="148"/>
      <c r="WOT10" s="148"/>
      <c r="WOU10" s="148"/>
      <c r="WOV10" s="148"/>
      <c r="WOW10" s="148"/>
      <c r="WOX10" s="148"/>
      <c r="WOY10" s="148"/>
      <c r="WOZ10" s="148"/>
      <c r="WPA10" s="148"/>
      <c r="WPB10" s="148"/>
      <c r="WPC10" s="148"/>
      <c r="WPD10" s="148"/>
      <c r="WPE10" s="148"/>
      <c r="WPF10" s="148"/>
      <c r="WPG10" s="148"/>
      <c r="WPH10" s="148"/>
      <c r="WPI10" s="148"/>
      <c r="WPJ10" s="148"/>
      <c r="WPK10" s="148"/>
      <c r="WPL10" s="148"/>
      <c r="WPM10" s="148"/>
      <c r="WPN10" s="148"/>
      <c r="WPO10" s="148"/>
      <c r="WPP10" s="148"/>
      <c r="WPQ10" s="148"/>
      <c r="WPR10" s="148"/>
      <c r="WPS10" s="148"/>
      <c r="WPT10" s="148"/>
      <c r="WPU10" s="148"/>
      <c r="WPV10" s="148"/>
      <c r="WPW10" s="148"/>
      <c r="WPX10" s="148"/>
      <c r="WPY10" s="148"/>
      <c r="WPZ10" s="148"/>
      <c r="WQA10" s="148"/>
      <c r="WQB10" s="148"/>
      <c r="WQC10" s="148"/>
      <c r="WQD10" s="148"/>
      <c r="WQE10" s="148"/>
      <c r="WQF10" s="148"/>
      <c r="WQG10" s="148"/>
      <c r="WQH10" s="148"/>
      <c r="WQI10" s="148"/>
      <c r="WQJ10" s="148"/>
      <c r="WQK10" s="148"/>
      <c r="WQL10" s="148"/>
      <c r="WQM10" s="148"/>
      <c r="WQN10" s="148"/>
      <c r="WQO10" s="148"/>
      <c r="WQP10" s="148"/>
      <c r="WQQ10" s="148"/>
      <c r="WQR10" s="148"/>
      <c r="WQS10" s="148"/>
      <c r="WQT10" s="148"/>
      <c r="WQU10" s="148"/>
      <c r="WQV10" s="148"/>
      <c r="WQW10" s="148"/>
      <c r="WQX10" s="148"/>
      <c r="WQY10" s="148"/>
      <c r="WQZ10" s="148"/>
      <c r="WRA10" s="148"/>
      <c r="WRB10" s="148"/>
      <c r="WRC10" s="148"/>
      <c r="WRD10" s="148"/>
      <c r="WRE10" s="148"/>
      <c r="WRF10" s="148"/>
      <c r="WRG10" s="148"/>
      <c r="WRH10" s="148"/>
      <c r="WRI10" s="148"/>
      <c r="WRJ10" s="148"/>
      <c r="WRK10" s="148"/>
      <c r="WRL10" s="148"/>
      <c r="WRM10" s="148"/>
      <c r="WRN10" s="148"/>
      <c r="WRO10" s="148"/>
      <c r="WRP10" s="148"/>
      <c r="WRQ10" s="148"/>
      <c r="WRR10" s="148"/>
      <c r="WRS10" s="148"/>
      <c r="WRT10" s="148"/>
      <c r="WRU10" s="148"/>
      <c r="WRV10" s="148"/>
      <c r="WRW10" s="148"/>
      <c r="WRX10" s="148"/>
      <c r="WRY10" s="148"/>
      <c r="WRZ10" s="148"/>
      <c r="WSA10" s="148"/>
      <c r="WSB10" s="148"/>
      <c r="WSC10" s="148"/>
      <c r="WSD10" s="148"/>
      <c r="WSE10" s="148"/>
      <c r="WSF10" s="148"/>
      <c r="WSG10" s="148"/>
      <c r="WSH10" s="148"/>
      <c r="WSI10" s="148"/>
      <c r="WSJ10" s="148"/>
      <c r="WSK10" s="148"/>
      <c r="WSL10" s="148"/>
      <c r="WSM10" s="148"/>
      <c r="WSN10" s="148"/>
      <c r="WSO10" s="148"/>
      <c r="WSP10" s="148"/>
      <c r="WSQ10" s="148"/>
      <c r="WSR10" s="148"/>
      <c r="WSS10" s="148"/>
      <c r="WST10" s="148"/>
      <c r="WSU10" s="148"/>
      <c r="WSV10" s="148"/>
      <c r="WSW10" s="148"/>
      <c r="WSX10" s="148"/>
      <c r="WSY10" s="148"/>
      <c r="WSZ10" s="148"/>
      <c r="WTA10" s="148"/>
      <c r="WTB10" s="148"/>
      <c r="WTC10" s="148"/>
      <c r="WTD10" s="148"/>
      <c r="WTE10" s="148"/>
      <c r="WTF10" s="148"/>
      <c r="WTG10" s="148"/>
      <c r="WTH10" s="148"/>
      <c r="WTI10" s="148"/>
      <c r="WTJ10" s="148"/>
      <c r="WTK10" s="148"/>
      <c r="WTL10" s="148"/>
      <c r="WTM10" s="148"/>
      <c r="WTN10" s="148"/>
      <c r="WTO10" s="148"/>
      <c r="WTP10" s="148"/>
      <c r="WTQ10" s="148"/>
      <c r="WTR10" s="148"/>
      <c r="WTS10" s="148"/>
      <c r="WTT10" s="148"/>
      <c r="WTU10" s="148"/>
      <c r="WTV10" s="148"/>
      <c r="WTW10" s="148"/>
      <c r="WTX10" s="148"/>
      <c r="WTY10" s="148"/>
      <c r="WTZ10" s="148"/>
      <c r="WUA10" s="148"/>
      <c r="WUB10" s="148"/>
      <c r="WUC10" s="148"/>
      <c r="WUD10" s="148"/>
      <c r="WUE10" s="148"/>
      <c r="WUF10" s="148"/>
      <c r="WUG10" s="148"/>
      <c r="WUH10" s="148"/>
      <c r="WUI10" s="148"/>
      <c r="WUJ10" s="148"/>
      <c r="WUK10" s="148"/>
      <c r="WUL10" s="148"/>
      <c r="WUM10" s="148"/>
      <c r="WUN10" s="148"/>
      <c r="WUO10" s="148"/>
      <c r="WUP10" s="148"/>
      <c r="WUQ10" s="148"/>
      <c r="WUR10" s="148"/>
      <c r="WUS10" s="148"/>
      <c r="WUT10" s="148"/>
      <c r="WUU10" s="148"/>
      <c r="WUV10" s="148"/>
      <c r="WUW10" s="148"/>
      <c r="WUX10" s="148"/>
      <c r="WUY10" s="148"/>
      <c r="WUZ10" s="148"/>
      <c r="WVA10" s="148"/>
      <c r="WVB10" s="148"/>
      <c r="WVC10" s="148"/>
      <c r="WVD10" s="148"/>
      <c r="WVE10" s="148"/>
      <c r="WVF10" s="148"/>
      <c r="WVG10" s="148"/>
      <c r="WVH10" s="148"/>
      <c r="WVI10" s="148"/>
      <c r="WVJ10" s="148"/>
      <c r="WVK10" s="148"/>
      <c r="WVL10" s="148"/>
      <c r="WVM10" s="148"/>
      <c r="WVN10" s="148"/>
      <c r="WVO10" s="148"/>
      <c r="WVP10" s="148"/>
      <c r="WVQ10" s="148"/>
      <c r="WVR10" s="148"/>
      <c r="WVS10" s="148"/>
      <c r="WVT10" s="148"/>
      <c r="WVU10" s="148"/>
      <c r="WVV10" s="148"/>
      <c r="WVW10" s="148"/>
      <c r="WVX10" s="148"/>
      <c r="WVY10" s="148"/>
      <c r="WVZ10" s="148"/>
      <c r="WWA10" s="148"/>
      <c r="WWB10" s="148"/>
      <c r="WWC10" s="148"/>
      <c r="WWD10" s="148"/>
      <c r="WWE10" s="148"/>
      <c r="WWF10" s="148"/>
      <c r="WWG10" s="148"/>
      <c r="WWH10" s="148"/>
      <c r="WWI10" s="148"/>
      <c r="WWJ10" s="148"/>
      <c r="WWK10" s="148"/>
      <c r="WWL10" s="148"/>
      <c r="WWM10" s="148"/>
      <c r="WWN10" s="148"/>
      <c r="WWO10" s="148"/>
      <c r="WWP10" s="148"/>
      <c r="WWQ10" s="148"/>
      <c r="WWR10" s="148"/>
      <c r="WWS10" s="148"/>
      <c r="WWT10" s="148"/>
      <c r="WWU10" s="148"/>
      <c r="WWV10" s="148"/>
      <c r="WWW10" s="148"/>
      <c r="WWX10" s="148"/>
      <c r="WWY10" s="148"/>
      <c r="WWZ10" s="148"/>
      <c r="WXA10" s="148"/>
      <c r="WXB10" s="148"/>
      <c r="WXC10" s="148"/>
      <c r="WXD10" s="148"/>
      <c r="WXE10" s="148"/>
      <c r="WXF10" s="148"/>
      <c r="WXG10" s="148"/>
      <c r="WXH10" s="148"/>
      <c r="WXI10" s="148"/>
      <c r="WXJ10" s="148"/>
      <c r="WXK10" s="148"/>
      <c r="WXL10" s="148"/>
      <c r="WXM10" s="148"/>
      <c r="WXN10" s="148"/>
      <c r="WXO10" s="148"/>
      <c r="WXP10" s="148"/>
      <c r="WXQ10" s="148"/>
      <c r="WXR10" s="148"/>
      <c r="WXS10" s="148"/>
      <c r="WXT10" s="148"/>
      <c r="WXU10" s="148"/>
      <c r="WXV10" s="148"/>
      <c r="WXW10" s="148"/>
      <c r="WXX10" s="148"/>
      <c r="WXY10" s="148"/>
      <c r="WXZ10" s="148"/>
      <c r="WYA10" s="148"/>
      <c r="WYB10" s="148"/>
      <c r="WYC10" s="148"/>
      <c r="WYD10" s="148"/>
      <c r="WYE10" s="148"/>
      <c r="WYF10" s="148"/>
      <c r="WYG10" s="148"/>
      <c r="WYH10" s="148"/>
      <c r="WYI10" s="148"/>
      <c r="WYJ10" s="148"/>
      <c r="WYK10" s="148"/>
      <c r="WYL10" s="148"/>
      <c r="WYM10" s="148"/>
      <c r="WYN10" s="148"/>
      <c r="WYO10" s="148"/>
      <c r="WYP10" s="148"/>
      <c r="WYQ10" s="148"/>
      <c r="WYR10" s="148"/>
      <c r="WYS10" s="148"/>
      <c r="WYT10" s="148"/>
      <c r="WYU10" s="148"/>
      <c r="WYV10" s="148"/>
      <c r="WYW10" s="148"/>
      <c r="WYX10" s="148"/>
      <c r="WYY10" s="148"/>
      <c r="WYZ10" s="148"/>
      <c r="WZA10" s="148"/>
      <c r="WZB10" s="148"/>
      <c r="WZC10" s="148"/>
      <c r="WZD10" s="148"/>
      <c r="WZE10" s="148"/>
      <c r="WZF10" s="148"/>
      <c r="WZG10" s="148"/>
      <c r="WZH10" s="148"/>
      <c r="WZI10" s="148"/>
      <c r="WZJ10" s="148"/>
      <c r="WZK10" s="148"/>
      <c r="WZL10" s="148"/>
      <c r="WZM10" s="148"/>
      <c r="WZN10" s="148"/>
      <c r="WZO10" s="148"/>
      <c r="WZP10" s="148"/>
      <c r="WZQ10" s="148"/>
      <c r="WZR10" s="148"/>
      <c r="WZS10" s="148"/>
      <c r="WZT10" s="148"/>
      <c r="WZU10" s="148"/>
      <c r="WZV10" s="148"/>
      <c r="WZW10" s="148"/>
      <c r="WZX10" s="148"/>
      <c r="WZY10" s="148"/>
      <c r="WZZ10" s="148"/>
      <c r="XAA10" s="148"/>
      <c r="XAB10" s="148"/>
      <c r="XAC10" s="148"/>
      <c r="XAD10" s="148"/>
      <c r="XAE10" s="148"/>
      <c r="XAF10" s="148"/>
      <c r="XAG10" s="148"/>
      <c r="XAH10" s="148"/>
      <c r="XAI10" s="148"/>
      <c r="XAJ10" s="148"/>
      <c r="XAK10" s="148"/>
      <c r="XAL10" s="148"/>
      <c r="XAM10" s="148"/>
      <c r="XAN10" s="148"/>
      <c r="XAO10" s="148"/>
      <c r="XAP10" s="148"/>
      <c r="XAQ10" s="148"/>
      <c r="XAR10" s="148"/>
      <c r="XAS10" s="148"/>
      <c r="XAT10" s="148"/>
      <c r="XAU10" s="148"/>
      <c r="XAV10" s="148"/>
      <c r="XAW10" s="148"/>
      <c r="XAX10" s="148"/>
      <c r="XAY10" s="148"/>
      <c r="XAZ10" s="148"/>
      <c r="XBA10" s="148"/>
      <c r="XBB10" s="148"/>
      <c r="XBC10" s="148"/>
      <c r="XBD10" s="148"/>
      <c r="XBE10" s="148"/>
      <c r="XBF10" s="148"/>
      <c r="XBG10" s="148"/>
      <c r="XBH10" s="148"/>
      <c r="XBI10" s="148"/>
      <c r="XBJ10" s="148"/>
      <c r="XBK10" s="148"/>
      <c r="XBL10" s="148"/>
      <c r="XBM10" s="148"/>
      <c r="XBN10" s="148"/>
      <c r="XBO10" s="148"/>
      <c r="XBP10" s="148"/>
      <c r="XBQ10" s="148"/>
      <c r="XBR10" s="148"/>
      <c r="XBS10" s="148"/>
      <c r="XBT10" s="148"/>
      <c r="XBU10" s="148"/>
      <c r="XBV10" s="148"/>
      <c r="XBW10" s="148"/>
      <c r="XBX10" s="148"/>
      <c r="XBY10" s="148"/>
      <c r="XBZ10" s="148"/>
      <c r="XCA10" s="148"/>
      <c r="XCB10" s="148"/>
      <c r="XCC10" s="148"/>
      <c r="XCD10" s="148"/>
      <c r="XCE10" s="148"/>
      <c r="XCF10" s="148"/>
      <c r="XCG10" s="148"/>
      <c r="XCH10" s="148"/>
      <c r="XCI10" s="148"/>
      <c r="XCJ10" s="148"/>
      <c r="XCK10" s="148"/>
      <c r="XCL10" s="148"/>
      <c r="XCM10" s="148"/>
      <c r="XCN10" s="148"/>
      <c r="XCO10" s="148"/>
      <c r="XCP10" s="148"/>
      <c r="XCQ10" s="148"/>
      <c r="XCR10" s="148"/>
      <c r="XCS10" s="148"/>
      <c r="XCT10" s="148"/>
      <c r="XCU10" s="148"/>
      <c r="XCV10" s="148"/>
      <c r="XCW10" s="148"/>
      <c r="XCX10" s="148"/>
      <c r="XCY10" s="148"/>
      <c r="XCZ10" s="148"/>
      <c r="XDA10" s="148"/>
      <c r="XDB10" s="148"/>
      <c r="XDC10" s="148"/>
      <c r="XDD10" s="148"/>
      <c r="XDE10" s="148"/>
      <c r="XDF10" s="148"/>
      <c r="XDG10" s="148"/>
      <c r="XDH10" s="148"/>
      <c r="XDI10" s="148"/>
      <c r="XDJ10" s="148"/>
      <c r="XDK10" s="148"/>
      <c r="XDL10" s="148"/>
      <c r="XDM10" s="148"/>
      <c r="XDN10" s="148"/>
      <c r="XDO10" s="148"/>
      <c r="XDP10" s="148"/>
      <c r="XDQ10" s="148"/>
      <c r="XDR10" s="148"/>
      <c r="XDS10" s="148"/>
      <c r="XDT10" s="148"/>
      <c r="XDU10" s="148"/>
      <c r="XDV10" s="148"/>
      <c r="XDW10" s="148"/>
      <c r="XDX10" s="148"/>
      <c r="XDY10" s="148"/>
      <c r="XDZ10" s="148"/>
      <c r="XEA10" s="148"/>
      <c r="XEB10" s="148"/>
      <c r="XEC10" s="148"/>
      <c r="XED10" s="148"/>
      <c r="XEE10" s="148"/>
      <c r="XEF10" s="148"/>
      <c r="XEG10" s="148"/>
      <c r="XEH10" s="148"/>
      <c r="XEI10" s="148"/>
      <c r="XEJ10" s="148"/>
      <c r="XEK10" s="148"/>
      <c r="XEL10" s="148"/>
      <c r="XEM10" s="148"/>
      <c r="XEN10" s="148"/>
      <c r="XEO10" s="148"/>
      <c r="XEP10" s="148"/>
      <c r="XEQ10" s="148"/>
      <c r="XER10" s="148"/>
      <c r="XES10" s="148"/>
      <c r="XET10" s="148"/>
      <c r="XEU10" s="148"/>
      <c r="XEV10" s="148"/>
      <c r="XEW10" s="148"/>
      <c r="XEX10" s="148"/>
      <c r="XEY10" s="148"/>
      <c r="XEZ10" s="148"/>
      <c r="XFA10" s="148"/>
      <c r="XFB10" s="148"/>
      <c r="XFC10" s="148"/>
      <c r="XFD10" s="148"/>
    </row>
    <row r="11" spans="1:16384" s="149" customFormat="1" ht="229.9" customHeight="1" thickBot="1">
      <c r="A11" s="156" t="str">
        <f ca="1">IF(AND($M$20="M",A1=TODAY(),A1&gt;$B$20+7,A1&lt;$B$20+12),CONCATENATE($A$20,"B",CHAR(10),"------",CHAR(10),TEXT(($B$20),"dd-mmm")),IF(AND($O$20="N",A1=TODAY(),A1&gt;$B$20+44,A1&lt;$B$20+55),CONCATENATE($A$20,"R",CHAR(10),"------",CHAR(10),TEXT(($B$20),"dd-mmm")),IF(AND(A1=$M$20,A1&gt;$B$20+7,A1&lt;$B$20+12),CONCATENATE($A$20,"BC",CHAR(10),"------",CHAR(10),TEXT(($B$20),"dd-mmm")),IF(AND(A1=$O$20,A1&gt;$B$20+44,A1&lt;$B$20+55),CONCATENATE($A$20,"RC",CHAR(10),"------",CHAR(10),TEXT(($B$20),"dd-mmm")),""))))</f>
        <v/>
      </c>
      <c r="B11" s="156" t="str">
        <f t="shared" ref="B11:AE11" ca="1" si="10">IF(AND($M$20="M",B1=TODAY(),B1&gt;$B$20+7,B1&lt;$B$20+12),CONCATENATE($A$20,"B",CHAR(10),"------",CHAR(10),TEXT(($B$20),"dd-mmm")),IF(AND($O$20="N",B1=TODAY(),B1&gt;$B$20+44,B1&lt;$B$20+55),CONCATENATE($A$20,"R",CHAR(10),"------",CHAR(10),TEXT(($B$20),"dd-mmm")),IF(AND(B1=$M$20,B1&gt;$B$20+7,B1&lt;$B$20+12),CONCATENATE($A$20,"BC",CHAR(10),"------",CHAR(10),TEXT(($B$20),"dd-mmm")),IF(AND(B1=$O$20,B1&gt;$B$20+44,B1&lt;$B$20+55),CONCATENATE($A$20,"RC",CHAR(10),"------",CHAR(10),TEXT(($B$20),"dd-mmm")),""))))</f>
        <v/>
      </c>
      <c r="C11" s="156" t="str">
        <f t="shared" ca="1" si="10"/>
        <v/>
      </c>
      <c r="D11" s="156" t="str">
        <f t="shared" ca="1" si="10"/>
        <v/>
      </c>
      <c r="E11" s="156" t="str">
        <f t="shared" ca="1" si="10"/>
        <v/>
      </c>
      <c r="F11" s="156" t="str">
        <f t="shared" ca="1" si="10"/>
        <v/>
      </c>
      <c r="G11" s="156" t="str">
        <f t="shared" ca="1" si="10"/>
        <v/>
      </c>
      <c r="H11" s="156" t="str">
        <f t="shared" ca="1" si="10"/>
        <v/>
      </c>
      <c r="I11" s="156" t="str">
        <f t="shared" ca="1" si="10"/>
        <v/>
      </c>
      <c r="J11" s="156" t="str">
        <f t="shared" ca="1" si="10"/>
        <v/>
      </c>
      <c r="K11" s="156" t="str">
        <f t="shared" ca="1" si="10"/>
        <v/>
      </c>
      <c r="L11" s="156" t="str">
        <f t="shared" ca="1" si="10"/>
        <v/>
      </c>
      <c r="M11" s="156" t="str">
        <f t="shared" ca="1" si="10"/>
        <v/>
      </c>
      <c r="N11" s="156" t="str">
        <f t="shared" ca="1" si="10"/>
        <v/>
      </c>
      <c r="O11" s="156" t="str">
        <f t="shared" ca="1" si="10"/>
        <v/>
      </c>
      <c r="P11" s="156" t="str">
        <f t="shared" ca="1" si="10"/>
        <v/>
      </c>
      <c r="Q11" s="156" t="str">
        <f t="shared" ca="1" si="10"/>
        <v/>
      </c>
      <c r="R11" s="156" t="str">
        <f t="shared" ca="1" si="10"/>
        <v/>
      </c>
      <c r="S11" s="156" t="str">
        <f t="shared" ca="1" si="10"/>
        <v/>
      </c>
      <c r="T11" s="156" t="str">
        <f t="shared" ca="1" si="10"/>
        <v/>
      </c>
      <c r="U11" s="156" t="str">
        <f t="shared" ca="1" si="10"/>
        <v/>
      </c>
      <c r="V11" s="156" t="str">
        <f t="shared" ca="1" si="10"/>
        <v/>
      </c>
      <c r="W11" s="156" t="str">
        <f t="shared" ca="1" si="10"/>
        <v/>
      </c>
      <c r="X11" s="156" t="str">
        <f t="shared" ca="1" si="10"/>
        <v/>
      </c>
      <c r="Y11" s="156" t="str">
        <f t="shared" ca="1" si="10"/>
        <v/>
      </c>
      <c r="Z11" s="156" t="str">
        <f t="shared" ca="1" si="10"/>
        <v/>
      </c>
      <c r="AA11" s="156" t="str">
        <f t="shared" ca="1" si="10"/>
        <v/>
      </c>
      <c r="AB11" s="156" t="str">
        <f t="shared" ca="1" si="10"/>
        <v/>
      </c>
      <c r="AC11" s="156" t="str">
        <f t="shared" ca="1" si="10"/>
        <v/>
      </c>
      <c r="AD11" s="156" t="str">
        <f t="shared" ca="1" si="10"/>
        <v/>
      </c>
      <c r="AE11" s="157" t="str">
        <f t="shared" ca="1" si="10"/>
        <v/>
      </c>
    </row>
    <row r="12" spans="1:16384" s="147" customFormat="1" ht="229.9" customHeight="1">
      <c r="A12" s="142" t="str">
        <f ca="1">IF(A1=$B$24,CONCATENATE($A$24,"W",CHAR(10),"------",CHAR(10),TEXT(($B$24),"dd-mmm")),IF(AND($M$24="M",A1&gt;$B$24,A1=$B$24+7,A1&gt;TODAY()-1),CONCATENATE($A$24,"B",CHAR(10),"------",CHAR(10),TEXT(($B$24),"dd-mmm")),IF(AND($O$24="N",A1&gt;$B$24,A1=$B$24+44,A1&gt;TODAY()-1),CONCATENATE($A$24,"R",CHAR(10),"------",CHAR(10),TEXT(($B$24),"dd-mmm")),IF(AND(A1=$M$24,A1&gt;$B$24,A1&lt;$B$24+8),CONCATENATE($A$24,"BC",CHAR(10),"------",CHAR(10),TEXT(($B$24),"dd-mmm")),IF(AND(A1=$O$24,A1&gt;$B$24,A1&lt;$B$24+45),CONCATENATE($A$24,"RC",CHAR(10),"------",CHAR(10),TEXT(($B$24),"dd-mmm")),"")))))</f>
        <v/>
      </c>
      <c r="B12" s="142" t="str">
        <f t="shared" ref="B12:AE12" ca="1" si="11">IF(B1=$B$24,CONCATENATE($A$24,"W",CHAR(10),"------",CHAR(10),TEXT(($B$24),"dd-mmm")),IF(AND($M$24="M",B1&gt;$B$24,B1=$B$24+7,B1&gt;TODAY()-1),CONCATENATE($A$24,"B",CHAR(10),"------",CHAR(10),TEXT(($B$24),"dd-mmm")),IF(AND($O$24="N",B1&gt;$B$24,B1=$B$24+44,B1&gt;TODAY()-1),CONCATENATE($A$24,"R",CHAR(10),"------",CHAR(10),TEXT(($B$24),"dd-mmm")),IF(AND(B1=$M$24,B1&gt;$B$24,B1&lt;$B$24+8),CONCATENATE($A$24,"BC",CHAR(10),"------",CHAR(10),TEXT(($B$24),"dd-mmm")),IF(AND(B1=$O$24,B1&gt;$B$24,B1&lt;$B$24+45),CONCATENATE($A$24,"RC",CHAR(10),"------",CHAR(10),TEXT(($B$24),"dd-mmm")),"")))))</f>
        <v/>
      </c>
      <c r="C12" s="142" t="str">
        <f t="shared" ca="1" si="11"/>
        <v/>
      </c>
      <c r="D12" s="142" t="str">
        <f t="shared" ca="1" si="11"/>
        <v/>
      </c>
      <c r="E12" s="142" t="str">
        <f t="shared" ca="1" si="11"/>
        <v/>
      </c>
      <c r="F12" s="142" t="str">
        <f t="shared" ca="1" si="11"/>
        <v/>
      </c>
      <c r="G12" s="142" t="str">
        <f t="shared" ca="1" si="11"/>
        <v/>
      </c>
      <c r="H12" s="142" t="str">
        <f t="shared" ca="1" si="11"/>
        <v/>
      </c>
      <c r="I12" s="142" t="str">
        <f t="shared" ca="1" si="11"/>
        <v/>
      </c>
      <c r="J12" s="142" t="str">
        <f t="shared" ca="1" si="11"/>
        <v/>
      </c>
      <c r="K12" s="142" t="str">
        <f t="shared" ca="1" si="11"/>
        <v/>
      </c>
      <c r="L12" s="142" t="str">
        <f t="shared" ca="1" si="11"/>
        <v/>
      </c>
      <c r="M12" s="142" t="str">
        <f t="shared" ca="1" si="11"/>
        <v/>
      </c>
      <c r="N12" s="142" t="str">
        <f t="shared" ca="1" si="11"/>
        <v/>
      </c>
      <c r="O12" s="142" t="str">
        <f t="shared" ca="1" si="11"/>
        <v/>
      </c>
      <c r="P12" s="142" t="str">
        <f t="shared" ca="1" si="11"/>
        <v/>
      </c>
      <c r="Q12" s="142" t="str">
        <f t="shared" ca="1" si="11"/>
        <v/>
      </c>
      <c r="R12" s="142" t="str">
        <f t="shared" ca="1" si="11"/>
        <v/>
      </c>
      <c r="S12" s="142" t="str">
        <f t="shared" ca="1" si="11"/>
        <v/>
      </c>
      <c r="T12" s="142" t="str">
        <f t="shared" ca="1" si="11"/>
        <v/>
      </c>
      <c r="U12" s="142" t="str">
        <f t="shared" ca="1" si="11"/>
        <v/>
      </c>
      <c r="V12" s="142" t="str">
        <f t="shared" ca="1" si="11"/>
        <v/>
      </c>
      <c r="W12" s="142" t="str">
        <f t="shared" ca="1" si="11"/>
        <v/>
      </c>
      <c r="X12" s="142" t="str">
        <f t="shared" ca="1" si="11"/>
        <v/>
      </c>
      <c r="Y12" s="142" t="str">
        <f t="shared" ca="1" si="11"/>
        <v/>
      </c>
      <c r="Z12" s="142" t="str">
        <f t="shared" ca="1" si="11"/>
        <v/>
      </c>
      <c r="AA12" s="142" t="str">
        <f t="shared" ca="1" si="11"/>
        <v/>
      </c>
      <c r="AB12" s="142" t="str">
        <f t="shared" ca="1" si="11"/>
        <v/>
      </c>
      <c r="AC12" s="142" t="str">
        <f t="shared" ca="1" si="11"/>
        <v/>
      </c>
      <c r="AD12" s="142" t="str">
        <f t="shared" ca="1" si="11"/>
        <v/>
      </c>
      <c r="AE12" s="143" t="str">
        <f t="shared" ca="1" si="11"/>
        <v/>
      </c>
    </row>
    <row r="13" spans="1:16384" s="147" customFormat="1" ht="229.9" customHeight="1">
      <c r="A13" s="141" t="str">
        <f ca="1">IF(A1=$B$23,CONCATENATE($A$23,"W",CHAR(10),"------",CHAR(10),TEXT(($B$23),"dd-mmm")),IF(AND($M$23="M",A1&gt;$B$23,A1=$B$23+7,A1&gt;TODAY()-1),CONCATENATE($A$23,"B",CHAR(10),"------",CHAR(10),TEXT(($B$23),"dd-mmm")),IF(AND($O$23="N",A1&gt;$B$23,A1=$B$23+44,A1&gt;TODAY()-1),CONCATENATE($A$23,"R",CHAR(10),"------",CHAR(10),TEXT(($B$23),"dd-mmm")),IF(AND(A1=$M$23,A1&gt;$B$23,A1&lt;$B$23+8),CONCATENATE($A$23,"BC",CHAR(10),"------",CHAR(10),TEXT(($B$23),"dd-mmm")),IF(AND(A1=$O$23,A1&gt;$B$23,A1&lt;$B$23+45),CONCATENATE($A$23,"RC",CHAR(10),"------",CHAR(10),TEXT(($B$23),"dd-mmm")),"")))))</f>
        <v/>
      </c>
      <c r="B13" s="141" t="str">
        <f t="shared" ref="B13:AE13" ca="1" si="12">IF(B1=$B$23,CONCATENATE($A$23,"W",CHAR(10),"------",CHAR(10),TEXT(($B$23),"dd-mmm")),IF(AND($M$23="M",B1&gt;$B$23,B1=$B$23+7,B1&gt;TODAY()-1),CONCATENATE($A$23,"B",CHAR(10),"------",CHAR(10),TEXT(($B$23),"dd-mmm")),IF(AND($O$23="N",B1&gt;$B$23,B1=$B$23+44,B1&gt;TODAY()-1),CONCATENATE($A$23,"R",CHAR(10),"------",CHAR(10),TEXT(($B$23),"dd-mmm")),IF(AND(B1=$M$23,B1&gt;$B$23,B1&lt;$B$23+8),CONCATENATE($A$23,"BC",CHAR(10),"------",CHAR(10),TEXT(($B$23),"dd-mmm")),IF(AND(B1=$O$23,B1&gt;$B$23,B1&lt;$B$23+45),CONCATENATE($A$23,"RC",CHAR(10),"------",CHAR(10),TEXT(($B$23),"dd-mmm")),"")))))</f>
        <v/>
      </c>
      <c r="C13" s="141" t="str">
        <f t="shared" ca="1" si="12"/>
        <v/>
      </c>
      <c r="D13" s="141" t="str">
        <f t="shared" ca="1" si="12"/>
        <v/>
      </c>
      <c r="E13" s="141" t="str">
        <f t="shared" ca="1" si="12"/>
        <v/>
      </c>
      <c r="F13" s="141" t="str">
        <f t="shared" ca="1" si="12"/>
        <v/>
      </c>
      <c r="G13" s="141" t="str">
        <f t="shared" ca="1" si="12"/>
        <v/>
      </c>
      <c r="H13" s="141" t="str">
        <f t="shared" ca="1" si="12"/>
        <v/>
      </c>
      <c r="I13" s="141" t="str">
        <f t="shared" ca="1" si="12"/>
        <v/>
      </c>
      <c r="J13" s="141" t="str">
        <f t="shared" ca="1" si="12"/>
        <v/>
      </c>
      <c r="K13" s="141" t="str">
        <f t="shared" ca="1" si="12"/>
        <v/>
      </c>
      <c r="L13" s="141" t="str">
        <f t="shared" ca="1" si="12"/>
        <v/>
      </c>
      <c r="M13" s="141" t="str">
        <f t="shared" ca="1" si="12"/>
        <v/>
      </c>
      <c r="N13" s="141" t="str">
        <f t="shared" ca="1" si="12"/>
        <v/>
      </c>
      <c r="O13" s="141" t="str">
        <f t="shared" ca="1" si="12"/>
        <v/>
      </c>
      <c r="P13" s="141" t="str">
        <f t="shared" ca="1" si="12"/>
        <v/>
      </c>
      <c r="Q13" s="141" t="str">
        <f t="shared" ca="1" si="12"/>
        <v/>
      </c>
      <c r="R13" s="141" t="str">
        <f t="shared" ca="1" si="12"/>
        <v/>
      </c>
      <c r="S13" s="141" t="str">
        <f t="shared" ca="1" si="12"/>
        <v/>
      </c>
      <c r="T13" s="141" t="str">
        <f t="shared" ca="1" si="12"/>
        <v/>
      </c>
      <c r="U13" s="141" t="str">
        <f t="shared" ca="1" si="12"/>
        <v/>
      </c>
      <c r="V13" s="141" t="str">
        <f t="shared" ca="1" si="12"/>
        <v/>
      </c>
      <c r="W13" s="141" t="str">
        <f t="shared" ca="1" si="12"/>
        <v/>
      </c>
      <c r="X13" s="141" t="str">
        <f t="shared" ca="1" si="12"/>
        <v/>
      </c>
      <c r="Y13" s="141" t="str">
        <f t="shared" ca="1" si="12"/>
        <v/>
      </c>
      <c r="Z13" s="141" t="str">
        <f t="shared" ca="1" si="12"/>
        <v/>
      </c>
      <c r="AA13" s="141" t="str">
        <f t="shared" ca="1" si="12"/>
        <v/>
      </c>
      <c r="AB13" s="141" t="str">
        <f t="shared" ca="1" si="12"/>
        <v/>
      </c>
      <c r="AC13" s="141" t="str">
        <f t="shared" ca="1" si="12"/>
        <v/>
      </c>
      <c r="AD13" s="141" t="str">
        <f t="shared" ca="1" si="12"/>
        <v/>
      </c>
      <c r="AE13" s="144" t="str">
        <f t="shared" ca="1" si="12"/>
        <v/>
      </c>
    </row>
    <row r="14" spans="1:16384" s="147" customFormat="1" ht="229.9" customHeight="1">
      <c r="A14" s="141" t="str">
        <f ca="1">IF(A1=$B$22,CONCATENATE($A$22,"W",CHAR(10),"------",CHAR(10),TEXT(($B$22),"dd-mmm")),IF(AND($M$22="M",A1&gt;$B$22,A1=$B$22+7,A1&gt;TODAY()-1),CONCATENATE($A$22,"B",CHAR(10),"------",CHAR(10),TEXT(($B$22),"dd-mmm")),IF(AND($O$22="N",A1&gt;$B$22,A1=$B$22+44,A1&gt;TODAY()-1),CONCATENATE($A$22,"R",CHAR(10),"------",CHAR(10),TEXT(($B$22),"dd-mmm")),IF(AND(A1=$M$22,A1&gt;$B$22,A1&lt;$B$22+8),CONCATENATE($A$22,"BC",CHAR(10),"------",CHAR(10),TEXT(($B$22),"dd-mmm")),IF(AND(A1=$O$22,A1&gt;$B$22,A1&lt;$B$22+45),CONCATENATE($A$22,"RC",CHAR(10),"------",CHAR(10),TEXT(($B$22),"dd-mmm")),"")))))</f>
        <v/>
      </c>
      <c r="B14" s="141" t="str">
        <f t="shared" ref="B14:AE14" ca="1" si="13">IF(B1=$B$22,CONCATENATE($A$22,"W",CHAR(10),"------",CHAR(10),TEXT(($B$22),"dd-mmm")),IF(AND($M$22="M",B1&gt;$B$22,B1=$B$22+7,B1&gt;TODAY()-1),CONCATENATE($A$22,"B",CHAR(10),"------",CHAR(10),TEXT(($B$22),"dd-mmm")),IF(AND($O$22="N",B1&gt;$B$22,B1=$B$22+44,B1&gt;TODAY()-1),CONCATENATE($A$22,"R",CHAR(10),"------",CHAR(10),TEXT(($B$22),"dd-mmm")),IF(AND(B1=$M$22,B1&gt;$B$22,B1&lt;$B$22+8),CONCATENATE($A$22,"BC",CHAR(10),"------",CHAR(10),TEXT(($B$22),"dd-mmm")),IF(AND(B1=$O$22,B1&gt;$B$22,B1&lt;$B$22+45),CONCATENATE($A$22,"RC",CHAR(10),"------",CHAR(10),TEXT(($B$22),"dd-mmm")),"")))))</f>
        <v/>
      </c>
      <c r="C14" s="141" t="str">
        <f t="shared" ca="1" si="13"/>
        <v/>
      </c>
      <c r="D14" s="141" t="str">
        <f t="shared" ca="1" si="13"/>
        <v/>
      </c>
      <c r="E14" s="141" t="str">
        <f t="shared" ca="1" si="13"/>
        <v/>
      </c>
      <c r="F14" s="141" t="str">
        <f t="shared" ca="1" si="13"/>
        <v/>
      </c>
      <c r="G14" s="141" t="str">
        <f t="shared" ca="1" si="13"/>
        <v/>
      </c>
      <c r="H14" s="141" t="str">
        <f t="shared" ca="1" si="13"/>
        <v/>
      </c>
      <c r="I14" s="141" t="str">
        <f t="shared" ca="1" si="13"/>
        <v/>
      </c>
      <c r="J14" s="141" t="str">
        <f t="shared" ca="1" si="13"/>
        <v/>
      </c>
      <c r="K14" s="141" t="str">
        <f t="shared" ca="1" si="13"/>
        <v/>
      </c>
      <c r="L14" s="141" t="str">
        <f t="shared" ca="1" si="13"/>
        <v/>
      </c>
      <c r="M14" s="141" t="str">
        <f t="shared" ca="1" si="13"/>
        <v/>
      </c>
      <c r="N14" s="141" t="str">
        <f t="shared" ca="1" si="13"/>
        <v/>
      </c>
      <c r="O14" s="141" t="str">
        <f t="shared" ca="1" si="13"/>
        <v/>
      </c>
      <c r="P14" s="141" t="str">
        <f t="shared" ca="1" si="13"/>
        <v/>
      </c>
      <c r="Q14" s="141" t="str">
        <f t="shared" ca="1" si="13"/>
        <v/>
      </c>
      <c r="R14" s="141" t="str">
        <f t="shared" ca="1" si="13"/>
        <v/>
      </c>
      <c r="S14" s="141" t="str">
        <f t="shared" ca="1" si="13"/>
        <v/>
      </c>
      <c r="T14" s="141" t="str">
        <f t="shared" ca="1" si="13"/>
        <v/>
      </c>
      <c r="U14" s="141" t="str">
        <f t="shared" ca="1" si="13"/>
        <v/>
      </c>
      <c r="V14" s="141" t="str">
        <f t="shared" ca="1" si="13"/>
        <v/>
      </c>
      <c r="W14" s="141" t="str">
        <f t="shared" ca="1" si="13"/>
        <v/>
      </c>
      <c r="X14" s="141" t="str">
        <f t="shared" ca="1" si="13"/>
        <v/>
      </c>
      <c r="Y14" s="141" t="str">
        <f t="shared" ca="1" si="13"/>
        <v/>
      </c>
      <c r="Z14" s="141" t="str">
        <f t="shared" ca="1" si="13"/>
        <v/>
      </c>
      <c r="AA14" s="141" t="str">
        <f t="shared" ca="1" si="13"/>
        <v/>
      </c>
      <c r="AB14" s="141" t="str">
        <f t="shared" ca="1" si="13"/>
        <v/>
      </c>
      <c r="AC14" s="141" t="str">
        <f t="shared" ca="1" si="13"/>
        <v/>
      </c>
      <c r="AD14" s="141" t="str">
        <f t="shared" ca="1" si="13"/>
        <v/>
      </c>
      <c r="AE14" s="144" t="str">
        <f t="shared" ca="1" si="13"/>
        <v/>
      </c>
    </row>
    <row r="15" spans="1:16384" s="147" customFormat="1" ht="229.9" customHeight="1">
      <c r="A15" s="141" t="str">
        <f ca="1">IF(A1=$B$21,CONCATENATE($A$21,"W",CHAR(10),"------",CHAR(10),TEXT(($B$21),"dd-mmm")),IF(AND($M$21="M",A1&gt;$B$21,A1=$B$21+7,A1&gt;TODAY()-1),CONCATENATE($A$21,"B",CHAR(10),"------",CHAR(10),TEXT(($B$21),"dd-mmm")),IF(AND($O$21="N",A1&gt;$B$21,A1=$B$21+44,A1&gt;TODAY()-1),CONCATENATE($A$21,"R",CHAR(10),"------",CHAR(10),TEXT(($B$21),"dd-mmm")),IF(AND(A1=$M$21,A1&gt;$B$21,A1&lt;$B$21+8),CONCATENATE($A$21,"BC",CHAR(10),"------",CHAR(10),TEXT(($B$21),"dd-mmm")),IF(AND(A1=$O$21,A1&gt;$B$21,A1&lt;$B$21+45),CONCATENATE($A$21,"RC",CHAR(10),"------",CHAR(10),TEXT(($B$21),"dd-mmm")),"")))))</f>
        <v/>
      </c>
      <c r="B15" s="141" t="str">
        <f t="shared" ref="B15:AE15" ca="1" si="14">IF(B1=$B$21,CONCATENATE($A$21,"W",CHAR(10),"------",CHAR(10),TEXT(($B$21),"dd-mmm")),IF(AND($M$21="M",B1&gt;$B$21,B1=$B$21+7,B1&gt;TODAY()-1),CONCATENATE($A$21,"B",CHAR(10),"------",CHAR(10),TEXT(($B$21),"dd-mmm")),IF(AND($O$21="N",B1&gt;$B$21,B1=$B$21+44,B1&gt;TODAY()-1),CONCATENATE($A$21,"R",CHAR(10),"------",CHAR(10),TEXT(($B$21),"dd-mmm")),IF(AND(B1=$M$21,B1&gt;$B$21,B1&lt;$B$21+8),CONCATENATE($A$21,"BC",CHAR(10),"------",CHAR(10),TEXT(($B$21),"dd-mmm")),IF(AND(B1=$O$21,B1&gt;$B$21,B1&lt;$B$21+45),CONCATENATE($A$21,"RC",CHAR(10),"------",CHAR(10),TEXT(($B$21),"dd-mmm")),"")))))</f>
        <v/>
      </c>
      <c r="C15" s="141" t="str">
        <f t="shared" ca="1" si="14"/>
        <v/>
      </c>
      <c r="D15" s="141" t="str">
        <f t="shared" ca="1" si="14"/>
        <v/>
      </c>
      <c r="E15" s="141" t="str">
        <f t="shared" ca="1" si="14"/>
        <v/>
      </c>
      <c r="F15" s="141" t="str">
        <f t="shared" ca="1" si="14"/>
        <v/>
      </c>
      <c r="G15" s="141" t="str">
        <f t="shared" ca="1" si="14"/>
        <v/>
      </c>
      <c r="H15" s="141" t="str">
        <f t="shared" ca="1" si="14"/>
        <v/>
      </c>
      <c r="I15" s="141" t="str">
        <f t="shared" ca="1" si="14"/>
        <v/>
      </c>
      <c r="J15" s="141" t="str">
        <f t="shared" ca="1" si="14"/>
        <v/>
      </c>
      <c r="K15" s="141" t="str">
        <f t="shared" ca="1" si="14"/>
        <v/>
      </c>
      <c r="L15" s="141" t="str">
        <f t="shared" ca="1" si="14"/>
        <v/>
      </c>
      <c r="M15" s="141" t="str">
        <f t="shared" ca="1" si="14"/>
        <v/>
      </c>
      <c r="N15" s="141" t="str">
        <f t="shared" ca="1" si="14"/>
        <v/>
      </c>
      <c r="O15" s="141" t="str">
        <f t="shared" ca="1" si="14"/>
        <v/>
      </c>
      <c r="P15" s="141" t="str">
        <f t="shared" ca="1" si="14"/>
        <v/>
      </c>
      <c r="Q15" s="141" t="str">
        <f t="shared" ca="1" si="14"/>
        <v/>
      </c>
      <c r="R15" s="141" t="str">
        <f t="shared" ca="1" si="14"/>
        <v/>
      </c>
      <c r="S15" s="141" t="str">
        <f t="shared" ca="1" si="14"/>
        <v/>
      </c>
      <c r="T15" s="141" t="str">
        <f t="shared" ca="1" si="14"/>
        <v/>
      </c>
      <c r="U15" s="141" t="str">
        <f t="shared" ca="1" si="14"/>
        <v/>
      </c>
      <c r="V15" s="141" t="str">
        <f t="shared" ca="1" si="14"/>
        <v/>
      </c>
      <c r="W15" s="141" t="str">
        <f t="shared" ca="1" si="14"/>
        <v/>
      </c>
      <c r="X15" s="141" t="str">
        <f t="shared" ca="1" si="14"/>
        <v/>
      </c>
      <c r="Y15" s="141" t="str">
        <f t="shared" ca="1" si="14"/>
        <v/>
      </c>
      <c r="Z15" s="141" t="str">
        <f t="shared" ca="1" si="14"/>
        <v/>
      </c>
      <c r="AA15" s="141" t="str">
        <f t="shared" ca="1" si="14"/>
        <v/>
      </c>
      <c r="AB15" s="141" t="str">
        <f t="shared" ca="1" si="14"/>
        <v/>
      </c>
      <c r="AC15" s="141" t="str">
        <f t="shared" ca="1" si="14"/>
        <v/>
      </c>
      <c r="AD15" s="141" t="str">
        <f t="shared" ca="1" si="14"/>
        <v/>
      </c>
      <c r="AE15" s="144" t="str">
        <f t="shared" ca="1" si="14"/>
        <v/>
      </c>
      <c r="AF15" s="148"/>
      <c r="AG15" s="148"/>
      <c r="AH15" s="148"/>
      <c r="AI15" s="148"/>
      <c r="AJ15" s="148"/>
      <c r="AK15" s="148"/>
      <c r="AL15" s="148"/>
      <c r="AM15" s="148"/>
      <c r="AN15" s="148"/>
      <c r="AO15" s="148"/>
      <c r="AP15" s="148"/>
      <c r="AQ15" s="148"/>
      <c r="AR15" s="148"/>
      <c r="AS15" s="148"/>
      <c r="AT15" s="148"/>
      <c r="AU15" s="148"/>
      <c r="AV15" s="148"/>
      <c r="AW15" s="148"/>
      <c r="AX15" s="148"/>
      <c r="AY15" s="148"/>
      <c r="AZ15" s="148"/>
      <c r="BA15" s="148"/>
      <c r="BB15" s="148"/>
      <c r="BC15" s="148"/>
      <c r="BD15" s="148"/>
      <c r="BE15" s="148"/>
      <c r="BF15" s="148"/>
      <c r="BG15" s="148"/>
      <c r="BH15" s="148"/>
      <c r="BI15" s="148"/>
      <c r="BJ15" s="148"/>
      <c r="BK15" s="148"/>
      <c r="BL15" s="148"/>
      <c r="BM15" s="148"/>
      <c r="BN15" s="148"/>
      <c r="BO15" s="148"/>
      <c r="BP15" s="148"/>
      <c r="BQ15" s="148"/>
      <c r="BR15" s="148"/>
      <c r="BS15" s="148"/>
      <c r="BT15" s="148"/>
      <c r="BU15" s="148"/>
      <c r="BV15" s="148"/>
      <c r="BW15" s="148"/>
      <c r="BX15" s="148"/>
      <c r="BY15" s="148"/>
      <c r="BZ15" s="148"/>
      <c r="CA15" s="148"/>
      <c r="CB15" s="148"/>
      <c r="CC15" s="148"/>
      <c r="CD15" s="148"/>
      <c r="CE15" s="148"/>
      <c r="CF15" s="148"/>
      <c r="CG15" s="148"/>
      <c r="CH15" s="148"/>
      <c r="CI15" s="148"/>
      <c r="CJ15" s="148"/>
      <c r="CK15" s="148"/>
      <c r="CL15" s="148"/>
      <c r="CM15" s="148"/>
      <c r="CN15" s="148"/>
      <c r="CO15" s="148"/>
      <c r="CP15" s="148"/>
      <c r="CQ15" s="148"/>
      <c r="CR15" s="148"/>
      <c r="CS15" s="148"/>
      <c r="CT15" s="148"/>
      <c r="CU15" s="148"/>
      <c r="CV15" s="148"/>
      <c r="CW15" s="148"/>
      <c r="CX15" s="148"/>
      <c r="CY15" s="148"/>
      <c r="CZ15" s="148"/>
      <c r="DA15" s="148"/>
      <c r="DB15" s="148"/>
      <c r="DC15" s="148"/>
      <c r="DD15" s="148"/>
      <c r="DE15" s="148"/>
      <c r="DF15" s="148"/>
      <c r="DG15" s="148"/>
      <c r="DH15" s="148"/>
      <c r="DI15" s="148"/>
      <c r="DJ15" s="148"/>
      <c r="DK15" s="148"/>
      <c r="DL15" s="148"/>
      <c r="DM15" s="148"/>
      <c r="DN15" s="148"/>
      <c r="DO15" s="148"/>
      <c r="DP15" s="148"/>
      <c r="DQ15" s="148"/>
      <c r="DR15" s="148"/>
      <c r="DS15" s="148"/>
      <c r="DT15" s="148"/>
      <c r="DU15" s="148"/>
      <c r="DV15" s="148"/>
      <c r="DW15" s="148"/>
      <c r="DX15" s="148"/>
      <c r="DY15" s="148"/>
      <c r="DZ15" s="148"/>
      <c r="EA15" s="148"/>
      <c r="EB15" s="148"/>
      <c r="EC15" s="148"/>
      <c r="ED15" s="148"/>
      <c r="EE15" s="148"/>
      <c r="EF15" s="148"/>
      <c r="EG15" s="148"/>
      <c r="EH15" s="148"/>
      <c r="EI15" s="148"/>
      <c r="EJ15" s="148"/>
      <c r="EK15" s="148"/>
      <c r="EL15" s="148"/>
      <c r="EM15" s="148"/>
      <c r="EN15" s="148"/>
      <c r="EO15" s="148"/>
      <c r="EP15" s="148"/>
      <c r="EQ15" s="148"/>
      <c r="ER15" s="148"/>
      <c r="ES15" s="148"/>
      <c r="ET15" s="148"/>
      <c r="EU15" s="148"/>
      <c r="EV15" s="148"/>
      <c r="EW15" s="148"/>
      <c r="EX15" s="148"/>
      <c r="EY15" s="148"/>
      <c r="EZ15" s="148"/>
      <c r="FA15" s="148"/>
      <c r="FB15" s="148"/>
      <c r="FC15" s="148"/>
      <c r="FD15" s="148"/>
      <c r="FE15" s="148"/>
      <c r="FF15" s="148"/>
      <c r="FG15" s="148"/>
      <c r="FH15" s="148"/>
      <c r="FI15" s="148"/>
      <c r="FJ15" s="148"/>
      <c r="FK15" s="148"/>
      <c r="FL15" s="148"/>
      <c r="FM15" s="148"/>
      <c r="FN15" s="148"/>
      <c r="FO15" s="148"/>
      <c r="FP15" s="148"/>
      <c r="FQ15" s="148"/>
      <c r="FR15" s="148"/>
      <c r="FS15" s="148"/>
      <c r="FT15" s="148"/>
      <c r="FU15" s="148"/>
      <c r="FV15" s="148"/>
      <c r="FW15" s="148"/>
      <c r="FX15" s="148"/>
      <c r="FY15" s="148"/>
      <c r="FZ15" s="148"/>
      <c r="GA15" s="148"/>
      <c r="GB15" s="148"/>
      <c r="GC15" s="148"/>
      <c r="GD15" s="148"/>
      <c r="GE15" s="148"/>
      <c r="GF15" s="148"/>
      <c r="GG15" s="148"/>
      <c r="GH15" s="148"/>
      <c r="GI15" s="148"/>
      <c r="GJ15" s="148"/>
      <c r="GK15" s="148"/>
      <c r="GL15" s="148"/>
      <c r="GM15" s="148"/>
      <c r="GN15" s="148"/>
      <c r="GO15" s="148"/>
      <c r="GP15" s="148"/>
      <c r="GQ15" s="148"/>
      <c r="GR15" s="148"/>
      <c r="GS15" s="148"/>
      <c r="GT15" s="148"/>
      <c r="GU15" s="148"/>
      <c r="GV15" s="148"/>
      <c r="GW15" s="148"/>
      <c r="GX15" s="148"/>
      <c r="GY15" s="148"/>
      <c r="GZ15" s="148"/>
      <c r="HA15" s="148"/>
      <c r="HB15" s="148"/>
      <c r="HC15" s="148"/>
      <c r="HD15" s="148"/>
      <c r="HE15" s="148"/>
      <c r="HF15" s="148"/>
      <c r="HG15" s="148"/>
      <c r="HH15" s="148"/>
      <c r="HI15" s="148"/>
      <c r="HJ15" s="148"/>
      <c r="HK15" s="148"/>
      <c r="HL15" s="148"/>
      <c r="HM15" s="148"/>
      <c r="HN15" s="148"/>
      <c r="HO15" s="148"/>
      <c r="HP15" s="148"/>
      <c r="HQ15" s="148"/>
      <c r="HR15" s="148"/>
      <c r="HS15" s="148"/>
      <c r="HT15" s="148"/>
      <c r="HU15" s="148"/>
      <c r="HV15" s="148"/>
      <c r="HW15" s="148"/>
      <c r="HX15" s="148"/>
      <c r="HY15" s="148"/>
      <c r="HZ15" s="148"/>
      <c r="IA15" s="148"/>
      <c r="IB15" s="148"/>
      <c r="IC15" s="148"/>
      <c r="ID15" s="148"/>
      <c r="IE15" s="148"/>
      <c r="IF15" s="148"/>
      <c r="IG15" s="148"/>
      <c r="IH15" s="148"/>
      <c r="II15" s="148"/>
      <c r="IJ15" s="148"/>
      <c r="IK15" s="148"/>
      <c r="IL15" s="148"/>
      <c r="IM15" s="148"/>
      <c r="IN15" s="148"/>
      <c r="IO15" s="148"/>
      <c r="IP15" s="148"/>
      <c r="IQ15" s="148"/>
      <c r="IR15" s="148"/>
      <c r="IS15" s="148"/>
      <c r="IT15" s="148"/>
      <c r="IU15" s="148"/>
      <c r="IV15" s="148"/>
      <c r="IW15" s="148"/>
      <c r="IX15" s="148"/>
      <c r="IY15" s="148"/>
      <c r="IZ15" s="148"/>
      <c r="JA15" s="148"/>
      <c r="JB15" s="148"/>
      <c r="JC15" s="148"/>
      <c r="JD15" s="148"/>
      <c r="JE15" s="148"/>
      <c r="JF15" s="148"/>
      <c r="JG15" s="148"/>
      <c r="JH15" s="148"/>
      <c r="JI15" s="148"/>
      <c r="JJ15" s="148"/>
      <c r="JK15" s="148"/>
      <c r="JL15" s="148"/>
      <c r="JM15" s="148"/>
      <c r="JN15" s="148"/>
      <c r="JO15" s="148"/>
      <c r="JP15" s="148"/>
      <c r="JQ15" s="148"/>
      <c r="JR15" s="148"/>
      <c r="JS15" s="148"/>
      <c r="JT15" s="148"/>
      <c r="JU15" s="148"/>
      <c r="JV15" s="148"/>
      <c r="JW15" s="148"/>
      <c r="JX15" s="148"/>
      <c r="JY15" s="148"/>
      <c r="JZ15" s="148"/>
      <c r="KA15" s="148"/>
      <c r="KB15" s="148"/>
      <c r="KC15" s="148"/>
      <c r="KD15" s="148"/>
      <c r="KE15" s="148"/>
      <c r="KF15" s="148"/>
      <c r="KG15" s="148"/>
      <c r="KH15" s="148"/>
      <c r="KI15" s="148"/>
      <c r="KJ15" s="148"/>
      <c r="KK15" s="148"/>
      <c r="KL15" s="148"/>
      <c r="KM15" s="148"/>
      <c r="KN15" s="148"/>
      <c r="KO15" s="148"/>
      <c r="KP15" s="148"/>
      <c r="KQ15" s="148"/>
      <c r="KR15" s="148"/>
      <c r="KS15" s="148"/>
      <c r="KT15" s="148"/>
      <c r="KU15" s="148"/>
      <c r="KV15" s="148"/>
      <c r="KW15" s="148"/>
      <c r="KX15" s="148"/>
      <c r="KY15" s="148"/>
      <c r="KZ15" s="148"/>
      <c r="LA15" s="148"/>
      <c r="LB15" s="148"/>
      <c r="LC15" s="148"/>
      <c r="LD15" s="148"/>
      <c r="LE15" s="148"/>
      <c r="LF15" s="148"/>
      <c r="LG15" s="148"/>
      <c r="LH15" s="148"/>
      <c r="LI15" s="148"/>
      <c r="LJ15" s="148"/>
      <c r="LK15" s="148"/>
      <c r="LL15" s="148"/>
      <c r="LM15" s="148"/>
      <c r="LN15" s="148"/>
      <c r="LO15" s="148"/>
      <c r="LP15" s="148"/>
      <c r="LQ15" s="148"/>
      <c r="LR15" s="148"/>
      <c r="LS15" s="148"/>
      <c r="LT15" s="148"/>
      <c r="LU15" s="148"/>
      <c r="LV15" s="148"/>
      <c r="LW15" s="148"/>
      <c r="LX15" s="148"/>
      <c r="LY15" s="148"/>
      <c r="LZ15" s="148"/>
      <c r="MA15" s="148"/>
      <c r="MB15" s="148"/>
      <c r="MC15" s="148"/>
      <c r="MD15" s="148"/>
      <c r="ME15" s="148"/>
      <c r="MF15" s="148"/>
      <c r="MG15" s="148"/>
      <c r="MH15" s="148"/>
      <c r="MI15" s="148"/>
      <c r="MJ15" s="148"/>
      <c r="MK15" s="148"/>
      <c r="ML15" s="148"/>
      <c r="MM15" s="148"/>
      <c r="MN15" s="148"/>
      <c r="MO15" s="148"/>
      <c r="MP15" s="148"/>
      <c r="MQ15" s="148"/>
      <c r="MR15" s="148"/>
      <c r="MS15" s="148"/>
      <c r="MT15" s="148"/>
      <c r="MU15" s="148"/>
      <c r="MV15" s="148"/>
      <c r="MW15" s="148"/>
      <c r="MX15" s="148"/>
      <c r="MY15" s="148"/>
      <c r="MZ15" s="148"/>
      <c r="NA15" s="148"/>
      <c r="NB15" s="148"/>
      <c r="NC15" s="148"/>
      <c r="ND15" s="148"/>
      <c r="NE15" s="148"/>
      <c r="NF15" s="148"/>
      <c r="NG15" s="148"/>
      <c r="NH15" s="148"/>
      <c r="NI15" s="148"/>
      <c r="NJ15" s="148"/>
      <c r="NK15" s="148"/>
      <c r="NL15" s="148"/>
      <c r="NM15" s="148"/>
      <c r="NN15" s="148"/>
      <c r="NO15" s="148"/>
      <c r="NP15" s="148"/>
      <c r="NQ15" s="148"/>
      <c r="NR15" s="148"/>
      <c r="NS15" s="148"/>
      <c r="NT15" s="148"/>
      <c r="NU15" s="148"/>
      <c r="NV15" s="148"/>
      <c r="NW15" s="148"/>
      <c r="NX15" s="148"/>
      <c r="NY15" s="148"/>
      <c r="NZ15" s="148"/>
      <c r="OA15" s="148"/>
      <c r="OB15" s="148"/>
      <c r="OC15" s="148"/>
      <c r="OD15" s="148"/>
      <c r="OE15" s="148"/>
      <c r="OF15" s="148"/>
      <c r="OG15" s="148"/>
      <c r="OH15" s="148"/>
      <c r="OI15" s="148"/>
      <c r="OJ15" s="148"/>
      <c r="OK15" s="148"/>
      <c r="OL15" s="148"/>
      <c r="OM15" s="148"/>
      <c r="ON15" s="148"/>
      <c r="OO15" s="148"/>
      <c r="OP15" s="148"/>
      <c r="OQ15" s="148"/>
      <c r="OR15" s="148"/>
      <c r="OS15" s="148"/>
      <c r="OT15" s="148"/>
      <c r="OU15" s="148"/>
      <c r="OV15" s="148"/>
      <c r="OW15" s="148"/>
      <c r="OX15" s="148"/>
      <c r="OY15" s="148"/>
      <c r="OZ15" s="148"/>
      <c r="PA15" s="148"/>
      <c r="PB15" s="148"/>
      <c r="PC15" s="148"/>
      <c r="PD15" s="148"/>
      <c r="PE15" s="148"/>
      <c r="PF15" s="148"/>
      <c r="PG15" s="148"/>
      <c r="PH15" s="148"/>
      <c r="PI15" s="148"/>
      <c r="PJ15" s="148"/>
      <c r="PK15" s="148"/>
      <c r="PL15" s="148"/>
      <c r="PM15" s="148"/>
      <c r="PN15" s="148"/>
      <c r="PO15" s="148"/>
      <c r="PP15" s="148"/>
      <c r="PQ15" s="148"/>
      <c r="PR15" s="148"/>
      <c r="PS15" s="148"/>
      <c r="PT15" s="148"/>
      <c r="PU15" s="148"/>
      <c r="PV15" s="148"/>
      <c r="PW15" s="148"/>
      <c r="PX15" s="148"/>
      <c r="PY15" s="148"/>
      <c r="PZ15" s="148"/>
      <c r="QA15" s="148"/>
      <c r="QB15" s="148"/>
      <c r="QC15" s="148"/>
      <c r="QD15" s="148"/>
      <c r="QE15" s="148"/>
      <c r="QF15" s="148"/>
      <c r="QG15" s="148"/>
      <c r="QH15" s="148"/>
      <c r="QI15" s="148"/>
      <c r="QJ15" s="148"/>
      <c r="QK15" s="148"/>
      <c r="QL15" s="148"/>
      <c r="QM15" s="148"/>
      <c r="QN15" s="148"/>
      <c r="QO15" s="148"/>
      <c r="QP15" s="148"/>
      <c r="QQ15" s="148"/>
      <c r="QR15" s="148"/>
      <c r="QS15" s="148"/>
      <c r="QT15" s="148"/>
      <c r="QU15" s="148"/>
      <c r="QV15" s="148"/>
      <c r="QW15" s="148"/>
      <c r="QX15" s="148"/>
      <c r="QY15" s="148"/>
      <c r="QZ15" s="148"/>
      <c r="RA15" s="148"/>
      <c r="RB15" s="148"/>
      <c r="RC15" s="148"/>
      <c r="RD15" s="148"/>
      <c r="RE15" s="148"/>
      <c r="RF15" s="148"/>
      <c r="RG15" s="148"/>
      <c r="RH15" s="148"/>
      <c r="RI15" s="148"/>
      <c r="RJ15" s="148"/>
      <c r="RK15" s="148"/>
      <c r="RL15" s="148"/>
      <c r="RM15" s="148"/>
      <c r="RN15" s="148"/>
      <c r="RO15" s="148"/>
      <c r="RP15" s="148"/>
      <c r="RQ15" s="148"/>
      <c r="RR15" s="148"/>
      <c r="RS15" s="148"/>
      <c r="RT15" s="148"/>
      <c r="RU15" s="148"/>
      <c r="RV15" s="148"/>
      <c r="RW15" s="148"/>
      <c r="RX15" s="148"/>
      <c r="RY15" s="148"/>
      <c r="RZ15" s="148"/>
      <c r="SA15" s="148"/>
      <c r="SB15" s="148"/>
      <c r="SC15" s="148"/>
      <c r="SD15" s="148"/>
      <c r="SE15" s="148"/>
      <c r="SF15" s="148"/>
      <c r="SG15" s="148"/>
      <c r="SH15" s="148"/>
      <c r="SI15" s="148"/>
      <c r="SJ15" s="148"/>
      <c r="SK15" s="148"/>
      <c r="SL15" s="148"/>
      <c r="SM15" s="148"/>
      <c r="SN15" s="148"/>
      <c r="SO15" s="148"/>
      <c r="SP15" s="148"/>
      <c r="SQ15" s="148"/>
      <c r="SR15" s="148"/>
      <c r="SS15" s="148"/>
      <c r="ST15" s="148"/>
      <c r="SU15" s="148"/>
      <c r="SV15" s="148"/>
      <c r="SW15" s="148"/>
      <c r="SX15" s="148"/>
      <c r="SY15" s="148"/>
      <c r="SZ15" s="148"/>
      <c r="TA15" s="148"/>
      <c r="TB15" s="148"/>
      <c r="TC15" s="148"/>
      <c r="TD15" s="148"/>
      <c r="TE15" s="148"/>
      <c r="TF15" s="148"/>
      <c r="TG15" s="148"/>
      <c r="TH15" s="148"/>
      <c r="TI15" s="148"/>
      <c r="TJ15" s="148"/>
      <c r="TK15" s="148"/>
      <c r="TL15" s="148"/>
      <c r="TM15" s="148"/>
      <c r="TN15" s="148"/>
      <c r="TO15" s="148"/>
      <c r="TP15" s="148"/>
      <c r="TQ15" s="148"/>
      <c r="TR15" s="148"/>
      <c r="TS15" s="148"/>
      <c r="TT15" s="148"/>
      <c r="TU15" s="148"/>
      <c r="TV15" s="148"/>
      <c r="TW15" s="148"/>
      <c r="TX15" s="148"/>
      <c r="TY15" s="148"/>
      <c r="TZ15" s="148"/>
      <c r="UA15" s="148"/>
      <c r="UB15" s="148"/>
      <c r="UC15" s="148"/>
      <c r="UD15" s="148"/>
      <c r="UE15" s="148"/>
      <c r="UF15" s="148"/>
      <c r="UG15" s="148"/>
      <c r="UH15" s="148"/>
      <c r="UI15" s="148"/>
      <c r="UJ15" s="148"/>
      <c r="UK15" s="148"/>
      <c r="UL15" s="148"/>
      <c r="UM15" s="148"/>
      <c r="UN15" s="148"/>
      <c r="UO15" s="148"/>
      <c r="UP15" s="148"/>
      <c r="UQ15" s="148"/>
      <c r="UR15" s="148"/>
      <c r="US15" s="148"/>
      <c r="UT15" s="148"/>
      <c r="UU15" s="148"/>
      <c r="UV15" s="148"/>
      <c r="UW15" s="148"/>
      <c r="UX15" s="148"/>
      <c r="UY15" s="148"/>
      <c r="UZ15" s="148"/>
      <c r="VA15" s="148"/>
      <c r="VB15" s="148"/>
      <c r="VC15" s="148"/>
      <c r="VD15" s="148"/>
      <c r="VE15" s="148"/>
      <c r="VF15" s="148"/>
      <c r="VG15" s="148"/>
      <c r="VH15" s="148"/>
      <c r="VI15" s="148"/>
      <c r="VJ15" s="148"/>
      <c r="VK15" s="148"/>
      <c r="VL15" s="148"/>
      <c r="VM15" s="148"/>
      <c r="VN15" s="148"/>
      <c r="VO15" s="148"/>
      <c r="VP15" s="148"/>
      <c r="VQ15" s="148"/>
      <c r="VR15" s="148"/>
      <c r="VS15" s="148"/>
      <c r="VT15" s="148"/>
      <c r="VU15" s="148"/>
      <c r="VV15" s="148"/>
      <c r="VW15" s="148"/>
      <c r="VX15" s="148"/>
      <c r="VY15" s="148"/>
      <c r="VZ15" s="148"/>
      <c r="WA15" s="148"/>
      <c r="WB15" s="148"/>
      <c r="WC15" s="148"/>
      <c r="WD15" s="148"/>
      <c r="WE15" s="148"/>
      <c r="WF15" s="148"/>
      <c r="WG15" s="148"/>
      <c r="WH15" s="148"/>
      <c r="WI15" s="148"/>
      <c r="WJ15" s="148"/>
      <c r="WK15" s="148"/>
      <c r="WL15" s="148"/>
      <c r="WM15" s="148"/>
      <c r="WN15" s="148"/>
      <c r="WO15" s="148"/>
      <c r="WP15" s="148"/>
      <c r="WQ15" s="148"/>
      <c r="WR15" s="148"/>
      <c r="WS15" s="148"/>
      <c r="WT15" s="148"/>
      <c r="WU15" s="148"/>
      <c r="WV15" s="148"/>
      <c r="WW15" s="148"/>
      <c r="WX15" s="148"/>
      <c r="WY15" s="148"/>
      <c r="WZ15" s="148"/>
      <c r="XA15" s="148"/>
      <c r="XB15" s="148"/>
      <c r="XC15" s="148"/>
      <c r="XD15" s="148"/>
      <c r="XE15" s="148"/>
      <c r="XF15" s="148"/>
      <c r="XG15" s="148"/>
      <c r="XH15" s="148"/>
      <c r="XI15" s="148"/>
      <c r="XJ15" s="148"/>
      <c r="XK15" s="148"/>
      <c r="XL15" s="148"/>
      <c r="XM15" s="148"/>
      <c r="XN15" s="148"/>
      <c r="XO15" s="148"/>
      <c r="XP15" s="148"/>
      <c r="XQ15" s="148"/>
      <c r="XR15" s="148"/>
      <c r="XS15" s="148"/>
      <c r="XT15" s="148"/>
      <c r="XU15" s="148"/>
      <c r="XV15" s="148"/>
      <c r="XW15" s="148"/>
      <c r="XX15" s="148"/>
      <c r="XY15" s="148"/>
      <c r="XZ15" s="148"/>
      <c r="YA15" s="148"/>
      <c r="YB15" s="148"/>
      <c r="YC15" s="148"/>
      <c r="YD15" s="148"/>
      <c r="YE15" s="148"/>
      <c r="YF15" s="148"/>
      <c r="YG15" s="148"/>
      <c r="YH15" s="148"/>
      <c r="YI15" s="148"/>
      <c r="YJ15" s="148"/>
      <c r="YK15" s="148"/>
      <c r="YL15" s="148"/>
      <c r="YM15" s="148"/>
      <c r="YN15" s="148"/>
      <c r="YO15" s="148"/>
      <c r="YP15" s="148"/>
      <c r="YQ15" s="148"/>
      <c r="YR15" s="148"/>
      <c r="YS15" s="148"/>
      <c r="YT15" s="148"/>
      <c r="YU15" s="148"/>
      <c r="YV15" s="148"/>
      <c r="YW15" s="148"/>
      <c r="YX15" s="148"/>
      <c r="YY15" s="148"/>
      <c r="YZ15" s="148"/>
      <c r="ZA15" s="148"/>
      <c r="ZB15" s="148"/>
      <c r="ZC15" s="148"/>
      <c r="ZD15" s="148"/>
      <c r="ZE15" s="148"/>
      <c r="ZF15" s="148"/>
      <c r="ZG15" s="148"/>
      <c r="ZH15" s="148"/>
      <c r="ZI15" s="148"/>
      <c r="ZJ15" s="148"/>
      <c r="ZK15" s="148"/>
      <c r="ZL15" s="148"/>
      <c r="ZM15" s="148"/>
      <c r="ZN15" s="148"/>
      <c r="ZO15" s="148"/>
      <c r="ZP15" s="148"/>
      <c r="ZQ15" s="148"/>
      <c r="ZR15" s="148"/>
      <c r="ZS15" s="148"/>
      <c r="ZT15" s="148"/>
      <c r="ZU15" s="148"/>
      <c r="ZV15" s="148"/>
      <c r="ZW15" s="148"/>
      <c r="ZX15" s="148"/>
      <c r="ZY15" s="148"/>
      <c r="ZZ15" s="148"/>
      <c r="AAA15" s="148"/>
      <c r="AAB15" s="148"/>
      <c r="AAC15" s="148"/>
      <c r="AAD15" s="148"/>
      <c r="AAE15" s="148"/>
      <c r="AAF15" s="148"/>
      <c r="AAG15" s="148"/>
      <c r="AAH15" s="148"/>
      <c r="AAI15" s="148"/>
      <c r="AAJ15" s="148"/>
      <c r="AAK15" s="148"/>
      <c r="AAL15" s="148"/>
      <c r="AAM15" s="148"/>
      <c r="AAN15" s="148"/>
      <c r="AAO15" s="148"/>
      <c r="AAP15" s="148"/>
      <c r="AAQ15" s="148"/>
      <c r="AAR15" s="148"/>
      <c r="AAS15" s="148"/>
      <c r="AAT15" s="148"/>
      <c r="AAU15" s="148"/>
      <c r="AAV15" s="148"/>
      <c r="AAW15" s="148"/>
      <c r="AAX15" s="148"/>
      <c r="AAY15" s="148"/>
      <c r="AAZ15" s="148"/>
      <c r="ABA15" s="148"/>
      <c r="ABB15" s="148"/>
      <c r="ABC15" s="148"/>
      <c r="ABD15" s="148"/>
      <c r="ABE15" s="148"/>
      <c r="ABF15" s="148"/>
      <c r="ABG15" s="148"/>
      <c r="ABH15" s="148"/>
      <c r="ABI15" s="148"/>
      <c r="ABJ15" s="148"/>
      <c r="ABK15" s="148"/>
      <c r="ABL15" s="148"/>
      <c r="ABM15" s="148"/>
      <c r="ABN15" s="148"/>
      <c r="ABO15" s="148"/>
      <c r="ABP15" s="148"/>
      <c r="ABQ15" s="148"/>
      <c r="ABR15" s="148"/>
      <c r="ABS15" s="148"/>
      <c r="ABT15" s="148"/>
      <c r="ABU15" s="148"/>
      <c r="ABV15" s="148"/>
      <c r="ABW15" s="148"/>
      <c r="ABX15" s="148"/>
      <c r="ABY15" s="148"/>
      <c r="ABZ15" s="148"/>
      <c r="ACA15" s="148"/>
      <c r="ACB15" s="148"/>
      <c r="ACC15" s="148"/>
      <c r="ACD15" s="148"/>
      <c r="ACE15" s="148"/>
      <c r="ACF15" s="148"/>
      <c r="ACG15" s="148"/>
      <c r="ACH15" s="148"/>
      <c r="ACI15" s="148"/>
      <c r="ACJ15" s="148"/>
      <c r="ACK15" s="148"/>
      <c r="ACL15" s="148"/>
      <c r="ACM15" s="148"/>
      <c r="ACN15" s="148"/>
      <c r="ACO15" s="148"/>
      <c r="ACP15" s="148"/>
      <c r="ACQ15" s="148"/>
      <c r="ACR15" s="148"/>
      <c r="ACS15" s="148"/>
      <c r="ACT15" s="148"/>
      <c r="ACU15" s="148"/>
      <c r="ACV15" s="148"/>
      <c r="ACW15" s="148"/>
      <c r="ACX15" s="148"/>
      <c r="ACY15" s="148"/>
      <c r="ACZ15" s="148"/>
      <c r="ADA15" s="148"/>
      <c r="ADB15" s="148"/>
      <c r="ADC15" s="148"/>
      <c r="ADD15" s="148"/>
      <c r="ADE15" s="148"/>
      <c r="ADF15" s="148"/>
      <c r="ADG15" s="148"/>
      <c r="ADH15" s="148"/>
      <c r="ADI15" s="148"/>
      <c r="ADJ15" s="148"/>
      <c r="ADK15" s="148"/>
      <c r="ADL15" s="148"/>
      <c r="ADM15" s="148"/>
      <c r="ADN15" s="148"/>
      <c r="ADO15" s="148"/>
      <c r="ADP15" s="148"/>
      <c r="ADQ15" s="148"/>
      <c r="ADR15" s="148"/>
      <c r="ADS15" s="148"/>
      <c r="ADT15" s="148"/>
      <c r="ADU15" s="148"/>
      <c r="ADV15" s="148"/>
      <c r="ADW15" s="148"/>
      <c r="ADX15" s="148"/>
      <c r="ADY15" s="148"/>
      <c r="ADZ15" s="148"/>
      <c r="AEA15" s="148"/>
      <c r="AEB15" s="148"/>
      <c r="AEC15" s="148"/>
      <c r="AED15" s="148"/>
      <c r="AEE15" s="148"/>
      <c r="AEF15" s="148"/>
      <c r="AEG15" s="148"/>
      <c r="AEH15" s="148"/>
      <c r="AEI15" s="148"/>
      <c r="AEJ15" s="148"/>
      <c r="AEK15" s="148"/>
      <c r="AEL15" s="148"/>
      <c r="AEM15" s="148"/>
      <c r="AEN15" s="148"/>
      <c r="AEO15" s="148"/>
      <c r="AEP15" s="148"/>
      <c r="AEQ15" s="148"/>
      <c r="AER15" s="148"/>
      <c r="AES15" s="148"/>
      <c r="AET15" s="148"/>
      <c r="AEU15" s="148"/>
      <c r="AEV15" s="148"/>
      <c r="AEW15" s="148"/>
      <c r="AEX15" s="148"/>
      <c r="AEY15" s="148"/>
      <c r="AEZ15" s="148"/>
      <c r="AFA15" s="148"/>
      <c r="AFB15" s="148"/>
      <c r="AFC15" s="148"/>
      <c r="AFD15" s="148"/>
      <c r="AFE15" s="148"/>
      <c r="AFF15" s="148"/>
      <c r="AFG15" s="148"/>
      <c r="AFH15" s="148"/>
      <c r="AFI15" s="148"/>
      <c r="AFJ15" s="148"/>
      <c r="AFK15" s="148"/>
      <c r="AFL15" s="148"/>
      <c r="AFM15" s="148"/>
      <c r="AFN15" s="148"/>
      <c r="AFO15" s="148"/>
      <c r="AFP15" s="148"/>
      <c r="AFQ15" s="148"/>
      <c r="AFR15" s="148"/>
      <c r="AFS15" s="148"/>
      <c r="AFT15" s="148"/>
      <c r="AFU15" s="148"/>
      <c r="AFV15" s="148"/>
      <c r="AFW15" s="148"/>
      <c r="AFX15" s="148"/>
      <c r="AFY15" s="148"/>
      <c r="AFZ15" s="148"/>
      <c r="AGA15" s="148"/>
      <c r="AGB15" s="148"/>
      <c r="AGC15" s="148"/>
      <c r="AGD15" s="148"/>
      <c r="AGE15" s="148"/>
      <c r="AGF15" s="148"/>
      <c r="AGG15" s="148"/>
      <c r="AGH15" s="148"/>
      <c r="AGI15" s="148"/>
      <c r="AGJ15" s="148"/>
      <c r="AGK15" s="148"/>
      <c r="AGL15" s="148"/>
      <c r="AGM15" s="148"/>
      <c r="AGN15" s="148"/>
      <c r="AGO15" s="148"/>
      <c r="AGP15" s="148"/>
      <c r="AGQ15" s="148"/>
      <c r="AGR15" s="148"/>
      <c r="AGS15" s="148"/>
      <c r="AGT15" s="148"/>
      <c r="AGU15" s="148"/>
      <c r="AGV15" s="148"/>
      <c r="AGW15" s="148"/>
      <c r="AGX15" s="148"/>
      <c r="AGY15" s="148"/>
      <c r="AGZ15" s="148"/>
      <c r="AHA15" s="148"/>
      <c r="AHB15" s="148"/>
      <c r="AHC15" s="148"/>
      <c r="AHD15" s="148"/>
      <c r="AHE15" s="148"/>
      <c r="AHF15" s="148"/>
      <c r="AHG15" s="148"/>
      <c r="AHH15" s="148"/>
      <c r="AHI15" s="148"/>
      <c r="AHJ15" s="148"/>
      <c r="AHK15" s="148"/>
      <c r="AHL15" s="148"/>
      <c r="AHM15" s="148"/>
      <c r="AHN15" s="148"/>
      <c r="AHO15" s="148"/>
      <c r="AHP15" s="148"/>
      <c r="AHQ15" s="148"/>
      <c r="AHR15" s="148"/>
      <c r="AHS15" s="148"/>
      <c r="AHT15" s="148"/>
      <c r="AHU15" s="148"/>
      <c r="AHV15" s="148"/>
      <c r="AHW15" s="148"/>
      <c r="AHX15" s="148"/>
      <c r="AHY15" s="148"/>
      <c r="AHZ15" s="148"/>
      <c r="AIA15" s="148"/>
      <c r="AIB15" s="148"/>
      <c r="AIC15" s="148"/>
      <c r="AID15" s="148"/>
      <c r="AIE15" s="148"/>
      <c r="AIF15" s="148"/>
      <c r="AIG15" s="148"/>
      <c r="AIH15" s="148"/>
      <c r="AII15" s="148"/>
      <c r="AIJ15" s="148"/>
      <c r="AIK15" s="148"/>
      <c r="AIL15" s="148"/>
      <c r="AIM15" s="148"/>
      <c r="AIN15" s="148"/>
      <c r="AIO15" s="148"/>
      <c r="AIP15" s="148"/>
      <c r="AIQ15" s="148"/>
      <c r="AIR15" s="148"/>
      <c r="AIS15" s="148"/>
      <c r="AIT15" s="148"/>
      <c r="AIU15" s="148"/>
      <c r="AIV15" s="148"/>
      <c r="AIW15" s="148"/>
      <c r="AIX15" s="148"/>
      <c r="AIY15" s="148"/>
      <c r="AIZ15" s="148"/>
      <c r="AJA15" s="148"/>
      <c r="AJB15" s="148"/>
      <c r="AJC15" s="148"/>
      <c r="AJD15" s="148"/>
      <c r="AJE15" s="148"/>
      <c r="AJF15" s="148"/>
      <c r="AJG15" s="148"/>
      <c r="AJH15" s="148"/>
      <c r="AJI15" s="148"/>
      <c r="AJJ15" s="148"/>
      <c r="AJK15" s="148"/>
      <c r="AJL15" s="148"/>
      <c r="AJM15" s="148"/>
      <c r="AJN15" s="148"/>
      <c r="AJO15" s="148"/>
      <c r="AJP15" s="148"/>
      <c r="AJQ15" s="148"/>
      <c r="AJR15" s="148"/>
      <c r="AJS15" s="148"/>
      <c r="AJT15" s="148"/>
      <c r="AJU15" s="148"/>
      <c r="AJV15" s="148"/>
      <c r="AJW15" s="148"/>
      <c r="AJX15" s="148"/>
      <c r="AJY15" s="148"/>
      <c r="AJZ15" s="148"/>
      <c r="AKA15" s="148"/>
      <c r="AKB15" s="148"/>
      <c r="AKC15" s="148"/>
      <c r="AKD15" s="148"/>
      <c r="AKE15" s="148"/>
      <c r="AKF15" s="148"/>
      <c r="AKG15" s="148"/>
      <c r="AKH15" s="148"/>
      <c r="AKI15" s="148"/>
      <c r="AKJ15" s="148"/>
      <c r="AKK15" s="148"/>
      <c r="AKL15" s="148"/>
      <c r="AKM15" s="148"/>
      <c r="AKN15" s="148"/>
      <c r="AKO15" s="148"/>
      <c r="AKP15" s="148"/>
      <c r="AKQ15" s="148"/>
      <c r="AKR15" s="148"/>
      <c r="AKS15" s="148"/>
      <c r="AKT15" s="148"/>
      <c r="AKU15" s="148"/>
      <c r="AKV15" s="148"/>
      <c r="AKW15" s="148"/>
      <c r="AKX15" s="148"/>
      <c r="AKY15" s="148"/>
      <c r="AKZ15" s="148"/>
      <c r="ALA15" s="148"/>
      <c r="ALB15" s="148"/>
      <c r="ALC15" s="148"/>
      <c r="ALD15" s="148"/>
      <c r="ALE15" s="148"/>
      <c r="ALF15" s="148"/>
      <c r="ALG15" s="148"/>
      <c r="ALH15" s="148"/>
      <c r="ALI15" s="148"/>
      <c r="ALJ15" s="148"/>
      <c r="ALK15" s="148"/>
      <c r="ALL15" s="148"/>
      <c r="ALM15" s="148"/>
      <c r="ALN15" s="148"/>
      <c r="ALO15" s="148"/>
      <c r="ALP15" s="148"/>
      <c r="ALQ15" s="148"/>
      <c r="ALR15" s="148"/>
      <c r="ALS15" s="148"/>
      <c r="ALT15" s="148"/>
      <c r="ALU15" s="148"/>
      <c r="ALV15" s="148"/>
      <c r="ALW15" s="148"/>
      <c r="ALX15" s="148"/>
      <c r="ALY15" s="148"/>
      <c r="ALZ15" s="148"/>
      <c r="AMA15" s="148"/>
      <c r="AMB15" s="148"/>
      <c r="AMC15" s="148"/>
      <c r="AMD15" s="148"/>
      <c r="AME15" s="148"/>
      <c r="AMF15" s="148"/>
      <c r="AMG15" s="148"/>
      <c r="AMH15" s="148"/>
      <c r="AMI15" s="148"/>
      <c r="AMJ15" s="148"/>
      <c r="AMK15" s="148"/>
      <c r="AML15" s="148"/>
      <c r="AMM15" s="148"/>
      <c r="AMN15" s="148"/>
      <c r="AMO15" s="148"/>
      <c r="AMP15" s="148"/>
      <c r="AMQ15" s="148"/>
      <c r="AMR15" s="148"/>
      <c r="AMS15" s="148"/>
      <c r="AMT15" s="148"/>
      <c r="AMU15" s="148"/>
      <c r="AMV15" s="148"/>
      <c r="AMW15" s="148"/>
      <c r="AMX15" s="148"/>
      <c r="AMY15" s="148"/>
      <c r="AMZ15" s="148"/>
      <c r="ANA15" s="148"/>
      <c r="ANB15" s="148"/>
      <c r="ANC15" s="148"/>
      <c r="AND15" s="148"/>
      <c r="ANE15" s="148"/>
      <c r="ANF15" s="148"/>
      <c r="ANG15" s="148"/>
      <c r="ANH15" s="148"/>
      <c r="ANI15" s="148"/>
      <c r="ANJ15" s="148"/>
      <c r="ANK15" s="148"/>
      <c r="ANL15" s="148"/>
      <c r="ANM15" s="148"/>
      <c r="ANN15" s="148"/>
      <c r="ANO15" s="148"/>
      <c r="ANP15" s="148"/>
      <c r="ANQ15" s="148"/>
      <c r="ANR15" s="148"/>
      <c r="ANS15" s="148"/>
      <c r="ANT15" s="148"/>
      <c r="ANU15" s="148"/>
      <c r="ANV15" s="148"/>
      <c r="ANW15" s="148"/>
      <c r="ANX15" s="148"/>
      <c r="ANY15" s="148"/>
      <c r="ANZ15" s="148"/>
      <c r="AOA15" s="148"/>
      <c r="AOB15" s="148"/>
      <c r="AOC15" s="148"/>
      <c r="AOD15" s="148"/>
      <c r="AOE15" s="148"/>
      <c r="AOF15" s="148"/>
      <c r="AOG15" s="148"/>
      <c r="AOH15" s="148"/>
      <c r="AOI15" s="148"/>
      <c r="AOJ15" s="148"/>
      <c r="AOK15" s="148"/>
      <c r="AOL15" s="148"/>
      <c r="AOM15" s="148"/>
      <c r="AON15" s="148"/>
      <c r="AOO15" s="148"/>
      <c r="AOP15" s="148"/>
      <c r="AOQ15" s="148"/>
      <c r="AOR15" s="148"/>
      <c r="AOS15" s="148"/>
      <c r="AOT15" s="148"/>
      <c r="AOU15" s="148"/>
      <c r="AOV15" s="148"/>
      <c r="AOW15" s="148"/>
      <c r="AOX15" s="148"/>
      <c r="AOY15" s="148"/>
      <c r="AOZ15" s="148"/>
      <c r="APA15" s="148"/>
      <c r="APB15" s="148"/>
      <c r="APC15" s="148"/>
      <c r="APD15" s="148"/>
      <c r="APE15" s="148"/>
      <c r="APF15" s="148"/>
      <c r="APG15" s="148"/>
      <c r="APH15" s="148"/>
      <c r="API15" s="148"/>
      <c r="APJ15" s="148"/>
      <c r="APK15" s="148"/>
      <c r="APL15" s="148"/>
      <c r="APM15" s="148"/>
      <c r="APN15" s="148"/>
      <c r="APO15" s="148"/>
      <c r="APP15" s="148"/>
      <c r="APQ15" s="148"/>
      <c r="APR15" s="148"/>
      <c r="APS15" s="148"/>
      <c r="APT15" s="148"/>
      <c r="APU15" s="148"/>
      <c r="APV15" s="148"/>
      <c r="APW15" s="148"/>
      <c r="APX15" s="148"/>
      <c r="APY15" s="148"/>
      <c r="APZ15" s="148"/>
      <c r="AQA15" s="148"/>
      <c r="AQB15" s="148"/>
      <c r="AQC15" s="148"/>
      <c r="AQD15" s="148"/>
      <c r="AQE15" s="148"/>
      <c r="AQF15" s="148"/>
      <c r="AQG15" s="148"/>
      <c r="AQH15" s="148"/>
      <c r="AQI15" s="148"/>
      <c r="AQJ15" s="148"/>
      <c r="AQK15" s="148"/>
      <c r="AQL15" s="148"/>
      <c r="AQM15" s="148"/>
      <c r="AQN15" s="148"/>
      <c r="AQO15" s="148"/>
      <c r="AQP15" s="148"/>
      <c r="AQQ15" s="148"/>
      <c r="AQR15" s="148"/>
      <c r="AQS15" s="148"/>
      <c r="AQT15" s="148"/>
      <c r="AQU15" s="148"/>
      <c r="AQV15" s="148"/>
      <c r="AQW15" s="148"/>
      <c r="AQX15" s="148"/>
      <c r="AQY15" s="148"/>
      <c r="AQZ15" s="148"/>
      <c r="ARA15" s="148"/>
      <c r="ARB15" s="148"/>
      <c r="ARC15" s="148"/>
      <c r="ARD15" s="148"/>
      <c r="ARE15" s="148"/>
      <c r="ARF15" s="148"/>
      <c r="ARG15" s="148"/>
      <c r="ARH15" s="148"/>
      <c r="ARI15" s="148"/>
      <c r="ARJ15" s="148"/>
      <c r="ARK15" s="148"/>
      <c r="ARL15" s="148"/>
      <c r="ARM15" s="148"/>
      <c r="ARN15" s="148"/>
      <c r="ARO15" s="148"/>
      <c r="ARP15" s="148"/>
      <c r="ARQ15" s="148"/>
      <c r="ARR15" s="148"/>
      <c r="ARS15" s="148"/>
      <c r="ART15" s="148"/>
      <c r="ARU15" s="148"/>
      <c r="ARV15" s="148"/>
      <c r="ARW15" s="148"/>
      <c r="ARX15" s="148"/>
      <c r="ARY15" s="148"/>
      <c r="ARZ15" s="148"/>
      <c r="ASA15" s="148"/>
      <c r="ASB15" s="148"/>
      <c r="ASC15" s="148"/>
      <c r="ASD15" s="148"/>
      <c r="ASE15" s="148"/>
      <c r="ASF15" s="148"/>
      <c r="ASG15" s="148"/>
      <c r="ASH15" s="148"/>
      <c r="ASI15" s="148"/>
      <c r="ASJ15" s="148"/>
      <c r="ASK15" s="148"/>
      <c r="ASL15" s="148"/>
      <c r="ASM15" s="148"/>
      <c r="ASN15" s="148"/>
      <c r="ASO15" s="148"/>
      <c r="ASP15" s="148"/>
      <c r="ASQ15" s="148"/>
      <c r="ASR15" s="148"/>
      <c r="ASS15" s="148"/>
      <c r="AST15" s="148"/>
      <c r="ASU15" s="148"/>
      <c r="ASV15" s="148"/>
      <c r="ASW15" s="148"/>
      <c r="ASX15" s="148"/>
      <c r="ASY15" s="148"/>
      <c r="ASZ15" s="148"/>
      <c r="ATA15" s="148"/>
      <c r="ATB15" s="148"/>
      <c r="ATC15" s="148"/>
      <c r="ATD15" s="148"/>
      <c r="ATE15" s="148"/>
      <c r="ATF15" s="148"/>
      <c r="ATG15" s="148"/>
      <c r="ATH15" s="148"/>
      <c r="ATI15" s="148"/>
      <c r="ATJ15" s="148"/>
      <c r="ATK15" s="148"/>
      <c r="ATL15" s="148"/>
      <c r="ATM15" s="148"/>
      <c r="ATN15" s="148"/>
      <c r="ATO15" s="148"/>
      <c r="ATP15" s="148"/>
      <c r="ATQ15" s="148"/>
      <c r="ATR15" s="148"/>
      <c r="ATS15" s="148"/>
      <c r="ATT15" s="148"/>
      <c r="ATU15" s="148"/>
      <c r="ATV15" s="148"/>
      <c r="ATW15" s="148"/>
      <c r="ATX15" s="148"/>
      <c r="ATY15" s="148"/>
      <c r="ATZ15" s="148"/>
      <c r="AUA15" s="148"/>
      <c r="AUB15" s="148"/>
      <c r="AUC15" s="148"/>
      <c r="AUD15" s="148"/>
      <c r="AUE15" s="148"/>
      <c r="AUF15" s="148"/>
      <c r="AUG15" s="148"/>
      <c r="AUH15" s="148"/>
      <c r="AUI15" s="148"/>
      <c r="AUJ15" s="148"/>
      <c r="AUK15" s="148"/>
      <c r="AUL15" s="148"/>
      <c r="AUM15" s="148"/>
      <c r="AUN15" s="148"/>
      <c r="AUO15" s="148"/>
      <c r="AUP15" s="148"/>
      <c r="AUQ15" s="148"/>
      <c r="AUR15" s="148"/>
      <c r="AUS15" s="148"/>
      <c r="AUT15" s="148"/>
      <c r="AUU15" s="148"/>
      <c r="AUV15" s="148"/>
      <c r="AUW15" s="148"/>
      <c r="AUX15" s="148"/>
      <c r="AUY15" s="148"/>
      <c r="AUZ15" s="148"/>
      <c r="AVA15" s="148"/>
      <c r="AVB15" s="148"/>
      <c r="AVC15" s="148"/>
      <c r="AVD15" s="148"/>
      <c r="AVE15" s="148"/>
      <c r="AVF15" s="148"/>
      <c r="AVG15" s="148"/>
      <c r="AVH15" s="148"/>
      <c r="AVI15" s="148"/>
      <c r="AVJ15" s="148"/>
      <c r="AVK15" s="148"/>
      <c r="AVL15" s="148"/>
      <c r="AVM15" s="148"/>
      <c r="AVN15" s="148"/>
      <c r="AVO15" s="148"/>
      <c r="AVP15" s="148"/>
      <c r="AVQ15" s="148"/>
      <c r="AVR15" s="148"/>
      <c r="AVS15" s="148"/>
      <c r="AVT15" s="148"/>
      <c r="AVU15" s="148"/>
      <c r="AVV15" s="148"/>
      <c r="AVW15" s="148"/>
      <c r="AVX15" s="148"/>
      <c r="AVY15" s="148"/>
      <c r="AVZ15" s="148"/>
      <c r="AWA15" s="148"/>
      <c r="AWB15" s="148"/>
      <c r="AWC15" s="148"/>
      <c r="AWD15" s="148"/>
      <c r="AWE15" s="148"/>
      <c r="AWF15" s="148"/>
      <c r="AWG15" s="148"/>
      <c r="AWH15" s="148"/>
      <c r="AWI15" s="148"/>
      <c r="AWJ15" s="148"/>
      <c r="AWK15" s="148"/>
      <c r="AWL15" s="148"/>
      <c r="AWM15" s="148"/>
      <c r="AWN15" s="148"/>
      <c r="AWO15" s="148"/>
      <c r="AWP15" s="148"/>
      <c r="AWQ15" s="148"/>
      <c r="AWR15" s="148"/>
      <c r="AWS15" s="148"/>
      <c r="AWT15" s="148"/>
      <c r="AWU15" s="148"/>
      <c r="AWV15" s="148"/>
      <c r="AWW15" s="148"/>
      <c r="AWX15" s="148"/>
      <c r="AWY15" s="148"/>
      <c r="AWZ15" s="148"/>
      <c r="AXA15" s="148"/>
      <c r="AXB15" s="148"/>
      <c r="AXC15" s="148"/>
      <c r="AXD15" s="148"/>
      <c r="AXE15" s="148"/>
      <c r="AXF15" s="148"/>
      <c r="AXG15" s="148"/>
      <c r="AXH15" s="148"/>
      <c r="AXI15" s="148"/>
      <c r="AXJ15" s="148"/>
      <c r="AXK15" s="148"/>
      <c r="AXL15" s="148"/>
      <c r="AXM15" s="148"/>
      <c r="AXN15" s="148"/>
      <c r="AXO15" s="148"/>
      <c r="AXP15" s="148"/>
      <c r="AXQ15" s="148"/>
      <c r="AXR15" s="148"/>
      <c r="AXS15" s="148"/>
      <c r="AXT15" s="148"/>
      <c r="AXU15" s="148"/>
      <c r="AXV15" s="148"/>
      <c r="AXW15" s="148"/>
      <c r="AXX15" s="148"/>
      <c r="AXY15" s="148"/>
      <c r="AXZ15" s="148"/>
      <c r="AYA15" s="148"/>
      <c r="AYB15" s="148"/>
      <c r="AYC15" s="148"/>
      <c r="AYD15" s="148"/>
      <c r="AYE15" s="148"/>
      <c r="AYF15" s="148"/>
      <c r="AYG15" s="148"/>
      <c r="AYH15" s="148"/>
      <c r="AYI15" s="148"/>
      <c r="AYJ15" s="148"/>
      <c r="AYK15" s="148"/>
      <c r="AYL15" s="148"/>
      <c r="AYM15" s="148"/>
      <c r="AYN15" s="148"/>
      <c r="AYO15" s="148"/>
      <c r="AYP15" s="148"/>
      <c r="AYQ15" s="148"/>
      <c r="AYR15" s="148"/>
      <c r="AYS15" s="148"/>
      <c r="AYT15" s="148"/>
      <c r="AYU15" s="148"/>
      <c r="AYV15" s="148"/>
      <c r="AYW15" s="148"/>
      <c r="AYX15" s="148"/>
      <c r="AYY15" s="148"/>
      <c r="AYZ15" s="148"/>
      <c r="AZA15" s="148"/>
      <c r="AZB15" s="148"/>
      <c r="AZC15" s="148"/>
      <c r="AZD15" s="148"/>
      <c r="AZE15" s="148"/>
      <c r="AZF15" s="148"/>
      <c r="AZG15" s="148"/>
      <c r="AZH15" s="148"/>
      <c r="AZI15" s="148"/>
      <c r="AZJ15" s="148"/>
      <c r="AZK15" s="148"/>
      <c r="AZL15" s="148"/>
      <c r="AZM15" s="148"/>
      <c r="AZN15" s="148"/>
      <c r="AZO15" s="148"/>
      <c r="AZP15" s="148"/>
      <c r="AZQ15" s="148"/>
      <c r="AZR15" s="148"/>
      <c r="AZS15" s="148"/>
      <c r="AZT15" s="148"/>
      <c r="AZU15" s="148"/>
      <c r="AZV15" s="148"/>
      <c r="AZW15" s="148"/>
      <c r="AZX15" s="148"/>
      <c r="AZY15" s="148"/>
      <c r="AZZ15" s="148"/>
      <c r="BAA15" s="148"/>
      <c r="BAB15" s="148"/>
      <c r="BAC15" s="148"/>
      <c r="BAD15" s="148"/>
      <c r="BAE15" s="148"/>
      <c r="BAF15" s="148"/>
      <c r="BAG15" s="148"/>
      <c r="BAH15" s="148"/>
      <c r="BAI15" s="148"/>
      <c r="BAJ15" s="148"/>
      <c r="BAK15" s="148"/>
      <c r="BAL15" s="148"/>
      <c r="BAM15" s="148"/>
      <c r="BAN15" s="148"/>
      <c r="BAO15" s="148"/>
      <c r="BAP15" s="148"/>
      <c r="BAQ15" s="148"/>
      <c r="BAR15" s="148"/>
      <c r="BAS15" s="148"/>
      <c r="BAT15" s="148"/>
      <c r="BAU15" s="148"/>
      <c r="BAV15" s="148"/>
      <c r="BAW15" s="148"/>
      <c r="BAX15" s="148"/>
      <c r="BAY15" s="148"/>
      <c r="BAZ15" s="148"/>
      <c r="BBA15" s="148"/>
      <c r="BBB15" s="148"/>
      <c r="BBC15" s="148"/>
      <c r="BBD15" s="148"/>
      <c r="BBE15" s="148"/>
      <c r="BBF15" s="148"/>
      <c r="BBG15" s="148"/>
      <c r="BBH15" s="148"/>
      <c r="BBI15" s="148"/>
      <c r="BBJ15" s="148"/>
      <c r="BBK15" s="148"/>
      <c r="BBL15" s="148"/>
      <c r="BBM15" s="148"/>
      <c r="BBN15" s="148"/>
      <c r="BBO15" s="148"/>
      <c r="BBP15" s="148"/>
      <c r="BBQ15" s="148"/>
      <c r="BBR15" s="148"/>
      <c r="BBS15" s="148"/>
      <c r="BBT15" s="148"/>
      <c r="BBU15" s="148"/>
      <c r="BBV15" s="148"/>
      <c r="BBW15" s="148"/>
      <c r="BBX15" s="148"/>
      <c r="BBY15" s="148"/>
      <c r="BBZ15" s="148"/>
      <c r="BCA15" s="148"/>
      <c r="BCB15" s="148"/>
      <c r="BCC15" s="148"/>
      <c r="BCD15" s="148"/>
      <c r="BCE15" s="148"/>
      <c r="BCF15" s="148"/>
      <c r="BCG15" s="148"/>
      <c r="BCH15" s="148"/>
      <c r="BCI15" s="148"/>
      <c r="BCJ15" s="148"/>
      <c r="BCK15" s="148"/>
      <c r="BCL15" s="148"/>
      <c r="BCM15" s="148"/>
      <c r="BCN15" s="148"/>
      <c r="BCO15" s="148"/>
      <c r="BCP15" s="148"/>
      <c r="BCQ15" s="148"/>
      <c r="BCR15" s="148"/>
      <c r="BCS15" s="148"/>
      <c r="BCT15" s="148"/>
      <c r="BCU15" s="148"/>
      <c r="BCV15" s="148"/>
      <c r="BCW15" s="148"/>
      <c r="BCX15" s="148"/>
      <c r="BCY15" s="148"/>
      <c r="BCZ15" s="148"/>
      <c r="BDA15" s="148"/>
      <c r="BDB15" s="148"/>
      <c r="BDC15" s="148"/>
      <c r="BDD15" s="148"/>
      <c r="BDE15" s="148"/>
      <c r="BDF15" s="148"/>
      <c r="BDG15" s="148"/>
      <c r="BDH15" s="148"/>
      <c r="BDI15" s="148"/>
      <c r="BDJ15" s="148"/>
      <c r="BDK15" s="148"/>
      <c r="BDL15" s="148"/>
      <c r="BDM15" s="148"/>
      <c r="BDN15" s="148"/>
      <c r="BDO15" s="148"/>
      <c r="BDP15" s="148"/>
      <c r="BDQ15" s="148"/>
      <c r="BDR15" s="148"/>
      <c r="BDS15" s="148"/>
      <c r="BDT15" s="148"/>
      <c r="BDU15" s="148"/>
      <c r="BDV15" s="148"/>
      <c r="BDW15" s="148"/>
      <c r="BDX15" s="148"/>
      <c r="BDY15" s="148"/>
      <c r="BDZ15" s="148"/>
      <c r="BEA15" s="148"/>
      <c r="BEB15" s="148"/>
      <c r="BEC15" s="148"/>
      <c r="BED15" s="148"/>
      <c r="BEE15" s="148"/>
      <c r="BEF15" s="148"/>
      <c r="BEG15" s="148"/>
      <c r="BEH15" s="148"/>
      <c r="BEI15" s="148"/>
      <c r="BEJ15" s="148"/>
      <c r="BEK15" s="148"/>
      <c r="BEL15" s="148"/>
      <c r="BEM15" s="148"/>
      <c r="BEN15" s="148"/>
      <c r="BEO15" s="148"/>
      <c r="BEP15" s="148"/>
      <c r="BEQ15" s="148"/>
      <c r="BER15" s="148"/>
      <c r="BES15" s="148"/>
      <c r="BET15" s="148"/>
      <c r="BEU15" s="148"/>
      <c r="BEV15" s="148"/>
      <c r="BEW15" s="148"/>
      <c r="BEX15" s="148"/>
      <c r="BEY15" s="148"/>
      <c r="BEZ15" s="148"/>
      <c r="BFA15" s="148"/>
      <c r="BFB15" s="148"/>
      <c r="BFC15" s="148"/>
      <c r="BFD15" s="148"/>
      <c r="BFE15" s="148"/>
      <c r="BFF15" s="148"/>
      <c r="BFG15" s="148"/>
      <c r="BFH15" s="148"/>
      <c r="BFI15" s="148"/>
      <c r="BFJ15" s="148"/>
      <c r="BFK15" s="148"/>
      <c r="BFL15" s="148"/>
      <c r="BFM15" s="148"/>
      <c r="BFN15" s="148"/>
      <c r="BFO15" s="148"/>
      <c r="BFP15" s="148"/>
      <c r="BFQ15" s="148"/>
      <c r="BFR15" s="148"/>
      <c r="BFS15" s="148"/>
      <c r="BFT15" s="148"/>
      <c r="BFU15" s="148"/>
      <c r="BFV15" s="148"/>
      <c r="BFW15" s="148"/>
      <c r="BFX15" s="148"/>
      <c r="BFY15" s="148"/>
      <c r="BFZ15" s="148"/>
      <c r="BGA15" s="148"/>
      <c r="BGB15" s="148"/>
      <c r="BGC15" s="148"/>
      <c r="BGD15" s="148"/>
      <c r="BGE15" s="148"/>
      <c r="BGF15" s="148"/>
      <c r="BGG15" s="148"/>
      <c r="BGH15" s="148"/>
      <c r="BGI15" s="148"/>
      <c r="BGJ15" s="148"/>
      <c r="BGK15" s="148"/>
      <c r="BGL15" s="148"/>
      <c r="BGM15" s="148"/>
      <c r="BGN15" s="148"/>
      <c r="BGO15" s="148"/>
      <c r="BGP15" s="148"/>
      <c r="BGQ15" s="148"/>
      <c r="BGR15" s="148"/>
      <c r="BGS15" s="148"/>
      <c r="BGT15" s="148"/>
      <c r="BGU15" s="148"/>
      <c r="BGV15" s="148"/>
      <c r="BGW15" s="148"/>
      <c r="BGX15" s="148"/>
      <c r="BGY15" s="148"/>
      <c r="BGZ15" s="148"/>
      <c r="BHA15" s="148"/>
      <c r="BHB15" s="148"/>
      <c r="BHC15" s="148"/>
      <c r="BHD15" s="148"/>
      <c r="BHE15" s="148"/>
      <c r="BHF15" s="148"/>
      <c r="BHG15" s="148"/>
      <c r="BHH15" s="148"/>
      <c r="BHI15" s="148"/>
      <c r="BHJ15" s="148"/>
      <c r="BHK15" s="148"/>
      <c r="BHL15" s="148"/>
      <c r="BHM15" s="148"/>
      <c r="BHN15" s="148"/>
      <c r="BHO15" s="148"/>
      <c r="BHP15" s="148"/>
      <c r="BHQ15" s="148"/>
      <c r="BHR15" s="148"/>
      <c r="BHS15" s="148"/>
      <c r="BHT15" s="148"/>
      <c r="BHU15" s="148"/>
      <c r="BHV15" s="148"/>
      <c r="BHW15" s="148"/>
      <c r="BHX15" s="148"/>
      <c r="BHY15" s="148"/>
      <c r="BHZ15" s="148"/>
      <c r="BIA15" s="148"/>
      <c r="BIB15" s="148"/>
      <c r="BIC15" s="148"/>
      <c r="BID15" s="148"/>
      <c r="BIE15" s="148"/>
      <c r="BIF15" s="148"/>
      <c r="BIG15" s="148"/>
      <c r="BIH15" s="148"/>
      <c r="BII15" s="148"/>
      <c r="BIJ15" s="148"/>
      <c r="BIK15" s="148"/>
      <c r="BIL15" s="148"/>
      <c r="BIM15" s="148"/>
      <c r="BIN15" s="148"/>
      <c r="BIO15" s="148"/>
      <c r="BIP15" s="148"/>
      <c r="BIQ15" s="148"/>
      <c r="BIR15" s="148"/>
      <c r="BIS15" s="148"/>
      <c r="BIT15" s="148"/>
      <c r="BIU15" s="148"/>
      <c r="BIV15" s="148"/>
      <c r="BIW15" s="148"/>
      <c r="BIX15" s="148"/>
      <c r="BIY15" s="148"/>
      <c r="BIZ15" s="148"/>
      <c r="BJA15" s="148"/>
      <c r="BJB15" s="148"/>
      <c r="BJC15" s="148"/>
      <c r="BJD15" s="148"/>
      <c r="BJE15" s="148"/>
      <c r="BJF15" s="148"/>
      <c r="BJG15" s="148"/>
      <c r="BJH15" s="148"/>
      <c r="BJI15" s="148"/>
      <c r="BJJ15" s="148"/>
      <c r="BJK15" s="148"/>
      <c r="BJL15" s="148"/>
      <c r="BJM15" s="148"/>
      <c r="BJN15" s="148"/>
      <c r="BJO15" s="148"/>
      <c r="BJP15" s="148"/>
      <c r="BJQ15" s="148"/>
      <c r="BJR15" s="148"/>
      <c r="BJS15" s="148"/>
      <c r="BJT15" s="148"/>
      <c r="BJU15" s="148"/>
      <c r="BJV15" s="148"/>
      <c r="BJW15" s="148"/>
      <c r="BJX15" s="148"/>
      <c r="BJY15" s="148"/>
      <c r="BJZ15" s="148"/>
      <c r="BKA15" s="148"/>
      <c r="BKB15" s="148"/>
      <c r="BKC15" s="148"/>
      <c r="BKD15" s="148"/>
      <c r="BKE15" s="148"/>
      <c r="BKF15" s="148"/>
      <c r="BKG15" s="148"/>
      <c r="BKH15" s="148"/>
      <c r="BKI15" s="148"/>
      <c r="BKJ15" s="148"/>
      <c r="BKK15" s="148"/>
      <c r="BKL15" s="148"/>
      <c r="BKM15" s="148"/>
      <c r="BKN15" s="148"/>
      <c r="BKO15" s="148"/>
      <c r="BKP15" s="148"/>
      <c r="BKQ15" s="148"/>
      <c r="BKR15" s="148"/>
      <c r="BKS15" s="148"/>
      <c r="BKT15" s="148"/>
      <c r="BKU15" s="148"/>
      <c r="BKV15" s="148"/>
      <c r="BKW15" s="148"/>
      <c r="BKX15" s="148"/>
      <c r="BKY15" s="148"/>
      <c r="BKZ15" s="148"/>
      <c r="BLA15" s="148"/>
      <c r="BLB15" s="148"/>
      <c r="BLC15" s="148"/>
      <c r="BLD15" s="148"/>
      <c r="BLE15" s="148"/>
      <c r="BLF15" s="148"/>
      <c r="BLG15" s="148"/>
      <c r="BLH15" s="148"/>
      <c r="BLI15" s="148"/>
      <c r="BLJ15" s="148"/>
      <c r="BLK15" s="148"/>
      <c r="BLL15" s="148"/>
      <c r="BLM15" s="148"/>
      <c r="BLN15" s="148"/>
      <c r="BLO15" s="148"/>
      <c r="BLP15" s="148"/>
      <c r="BLQ15" s="148"/>
      <c r="BLR15" s="148"/>
      <c r="BLS15" s="148"/>
      <c r="BLT15" s="148"/>
      <c r="BLU15" s="148"/>
      <c r="BLV15" s="148"/>
      <c r="BLW15" s="148"/>
      <c r="BLX15" s="148"/>
      <c r="BLY15" s="148"/>
      <c r="BLZ15" s="148"/>
      <c r="BMA15" s="148"/>
      <c r="BMB15" s="148"/>
      <c r="BMC15" s="148"/>
      <c r="BMD15" s="148"/>
      <c r="BME15" s="148"/>
      <c r="BMF15" s="148"/>
      <c r="BMG15" s="148"/>
      <c r="BMH15" s="148"/>
      <c r="BMI15" s="148"/>
      <c r="BMJ15" s="148"/>
      <c r="BMK15" s="148"/>
      <c r="BML15" s="148"/>
      <c r="BMM15" s="148"/>
      <c r="BMN15" s="148"/>
      <c r="BMO15" s="148"/>
      <c r="BMP15" s="148"/>
      <c r="BMQ15" s="148"/>
      <c r="BMR15" s="148"/>
      <c r="BMS15" s="148"/>
      <c r="BMT15" s="148"/>
      <c r="BMU15" s="148"/>
      <c r="BMV15" s="148"/>
      <c r="BMW15" s="148"/>
      <c r="BMX15" s="148"/>
      <c r="BMY15" s="148"/>
      <c r="BMZ15" s="148"/>
      <c r="BNA15" s="148"/>
      <c r="BNB15" s="148"/>
      <c r="BNC15" s="148"/>
      <c r="BND15" s="148"/>
      <c r="BNE15" s="148"/>
      <c r="BNF15" s="148"/>
      <c r="BNG15" s="148"/>
      <c r="BNH15" s="148"/>
      <c r="BNI15" s="148"/>
      <c r="BNJ15" s="148"/>
      <c r="BNK15" s="148"/>
      <c r="BNL15" s="148"/>
      <c r="BNM15" s="148"/>
      <c r="BNN15" s="148"/>
      <c r="BNO15" s="148"/>
      <c r="BNP15" s="148"/>
      <c r="BNQ15" s="148"/>
      <c r="BNR15" s="148"/>
      <c r="BNS15" s="148"/>
      <c r="BNT15" s="148"/>
      <c r="BNU15" s="148"/>
      <c r="BNV15" s="148"/>
      <c r="BNW15" s="148"/>
      <c r="BNX15" s="148"/>
      <c r="BNY15" s="148"/>
      <c r="BNZ15" s="148"/>
      <c r="BOA15" s="148"/>
      <c r="BOB15" s="148"/>
      <c r="BOC15" s="148"/>
      <c r="BOD15" s="148"/>
      <c r="BOE15" s="148"/>
      <c r="BOF15" s="148"/>
      <c r="BOG15" s="148"/>
      <c r="BOH15" s="148"/>
      <c r="BOI15" s="148"/>
      <c r="BOJ15" s="148"/>
      <c r="BOK15" s="148"/>
      <c r="BOL15" s="148"/>
      <c r="BOM15" s="148"/>
      <c r="BON15" s="148"/>
      <c r="BOO15" s="148"/>
      <c r="BOP15" s="148"/>
      <c r="BOQ15" s="148"/>
      <c r="BOR15" s="148"/>
      <c r="BOS15" s="148"/>
      <c r="BOT15" s="148"/>
      <c r="BOU15" s="148"/>
      <c r="BOV15" s="148"/>
      <c r="BOW15" s="148"/>
      <c r="BOX15" s="148"/>
      <c r="BOY15" s="148"/>
      <c r="BOZ15" s="148"/>
      <c r="BPA15" s="148"/>
      <c r="BPB15" s="148"/>
      <c r="BPC15" s="148"/>
      <c r="BPD15" s="148"/>
      <c r="BPE15" s="148"/>
      <c r="BPF15" s="148"/>
      <c r="BPG15" s="148"/>
      <c r="BPH15" s="148"/>
      <c r="BPI15" s="148"/>
      <c r="BPJ15" s="148"/>
      <c r="BPK15" s="148"/>
      <c r="BPL15" s="148"/>
      <c r="BPM15" s="148"/>
      <c r="BPN15" s="148"/>
      <c r="BPO15" s="148"/>
      <c r="BPP15" s="148"/>
      <c r="BPQ15" s="148"/>
      <c r="BPR15" s="148"/>
      <c r="BPS15" s="148"/>
      <c r="BPT15" s="148"/>
      <c r="BPU15" s="148"/>
      <c r="BPV15" s="148"/>
      <c r="BPW15" s="148"/>
      <c r="BPX15" s="148"/>
      <c r="BPY15" s="148"/>
      <c r="BPZ15" s="148"/>
      <c r="BQA15" s="148"/>
      <c r="BQB15" s="148"/>
      <c r="BQC15" s="148"/>
      <c r="BQD15" s="148"/>
      <c r="BQE15" s="148"/>
      <c r="BQF15" s="148"/>
      <c r="BQG15" s="148"/>
      <c r="BQH15" s="148"/>
      <c r="BQI15" s="148"/>
      <c r="BQJ15" s="148"/>
      <c r="BQK15" s="148"/>
      <c r="BQL15" s="148"/>
      <c r="BQM15" s="148"/>
      <c r="BQN15" s="148"/>
      <c r="BQO15" s="148"/>
      <c r="BQP15" s="148"/>
      <c r="BQQ15" s="148"/>
      <c r="BQR15" s="148"/>
      <c r="BQS15" s="148"/>
      <c r="BQT15" s="148"/>
      <c r="BQU15" s="148"/>
      <c r="BQV15" s="148"/>
      <c r="BQW15" s="148"/>
      <c r="BQX15" s="148"/>
      <c r="BQY15" s="148"/>
      <c r="BQZ15" s="148"/>
      <c r="BRA15" s="148"/>
      <c r="BRB15" s="148"/>
      <c r="BRC15" s="148"/>
      <c r="BRD15" s="148"/>
      <c r="BRE15" s="148"/>
      <c r="BRF15" s="148"/>
      <c r="BRG15" s="148"/>
      <c r="BRH15" s="148"/>
      <c r="BRI15" s="148"/>
      <c r="BRJ15" s="148"/>
      <c r="BRK15" s="148"/>
      <c r="BRL15" s="148"/>
      <c r="BRM15" s="148"/>
      <c r="BRN15" s="148"/>
      <c r="BRO15" s="148"/>
      <c r="BRP15" s="148"/>
      <c r="BRQ15" s="148"/>
      <c r="BRR15" s="148"/>
      <c r="BRS15" s="148"/>
      <c r="BRT15" s="148"/>
      <c r="BRU15" s="148"/>
      <c r="BRV15" s="148"/>
      <c r="BRW15" s="148"/>
      <c r="BRX15" s="148"/>
      <c r="BRY15" s="148"/>
      <c r="BRZ15" s="148"/>
      <c r="BSA15" s="148"/>
      <c r="BSB15" s="148"/>
      <c r="BSC15" s="148"/>
      <c r="BSD15" s="148"/>
      <c r="BSE15" s="148"/>
      <c r="BSF15" s="148"/>
      <c r="BSG15" s="148"/>
      <c r="BSH15" s="148"/>
      <c r="BSI15" s="148"/>
      <c r="BSJ15" s="148"/>
      <c r="BSK15" s="148"/>
      <c r="BSL15" s="148"/>
      <c r="BSM15" s="148"/>
      <c r="BSN15" s="148"/>
      <c r="BSO15" s="148"/>
      <c r="BSP15" s="148"/>
      <c r="BSQ15" s="148"/>
      <c r="BSR15" s="148"/>
      <c r="BSS15" s="148"/>
      <c r="BST15" s="148"/>
      <c r="BSU15" s="148"/>
      <c r="BSV15" s="148"/>
      <c r="BSW15" s="148"/>
      <c r="BSX15" s="148"/>
      <c r="BSY15" s="148"/>
      <c r="BSZ15" s="148"/>
      <c r="BTA15" s="148"/>
      <c r="BTB15" s="148"/>
      <c r="BTC15" s="148"/>
      <c r="BTD15" s="148"/>
      <c r="BTE15" s="148"/>
      <c r="BTF15" s="148"/>
      <c r="BTG15" s="148"/>
      <c r="BTH15" s="148"/>
      <c r="BTI15" s="148"/>
      <c r="BTJ15" s="148"/>
      <c r="BTK15" s="148"/>
      <c r="BTL15" s="148"/>
      <c r="BTM15" s="148"/>
      <c r="BTN15" s="148"/>
      <c r="BTO15" s="148"/>
      <c r="BTP15" s="148"/>
      <c r="BTQ15" s="148"/>
      <c r="BTR15" s="148"/>
      <c r="BTS15" s="148"/>
      <c r="BTT15" s="148"/>
      <c r="BTU15" s="148"/>
      <c r="BTV15" s="148"/>
      <c r="BTW15" s="148"/>
      <c r="BTX15" s="148"/>
      <c r="BTY15" s="148"/>
      <c r="BTZ15" s="148"/>
      <c r="BUA15" s="148"/>
      <c r="BUB15" s="148"/>
      <c r="BUC15" s="148"/>
      <c r="BUD15" s="148"/>
      <c r="BUE15" s="148"/>
      <c r="BUF15" s="148"/>
      <c r="BUG15" s="148"/>
      <c r="BUH15" s="148"/>
      <c r="BUI15" s="148"/>
      <c r="BUJ15" s="148"/>
      <c r="BUK15" s="148"/>
      <c r="BUL15" s="148"/>
      <c r="BUM15" s="148"/>
      <c r="BUN15" s="148"/>
      <c r="BUO15" s="148"/>
      <c r="BUP15" s="148"/>
      <c r="BUQ15" s="148"/>
      <c r="BUR15" s="148"/>
      <c r="BUS15" s="148"/>
      <c r="BUT15" s="148"/>
      <c r="BUU15" s="148"/>
      <c r="BUV15" s="148"/>
      <c r="BUW15" s="148"/>
      <c r="BUX15" s="148"/>
      <c r="BUY15" s="148"/>
      <c r="BUZ15" s="148"/>
      <c r="BVA15" s="148"/>
      <c r="BVB15" s="148"/>
      <c r="BVC15" s="148"/>
      <c r="BVD15" s="148"/>
      <c r="BVE15" s="148"/>
      <c r="BVF15" s="148"/>
      <c r="BVG15" s="148"/>
      <c r="BVH15" s="148"/>
      <c r="BVI15" s="148"/>
      <c r="BVJ15" s="148"/>
      <c r="BVK15" s="148"/>
      <c r="BVL15" s="148"/>
      <c r="BVM15" s="148"/>
      <c r="BVN15" s="148"/>
      <c r="BVO15" s="148"/>
      <c r="BVP15" s="148"/>
      <c r="BVQ15" s="148"/>
      <c r="BVR15" s="148"/>
      <c r="BVS15" s="148"/>
      <c r="BVT15" s="148"/>
      <c r="BVU15" s="148"/>
      <c r="BVV15" s="148"/>
      <c r="BVW15" s="148"/>
      <c r="BVX15" s="148"/>
      <c r="BVY15" s="148"/>
      <c r="BVZ15" s="148"/>
      <c r="BWA15" s="148"/>
      <c r="BWB15" s="148"/>
      <c r="BWC15" s="148"/>
      <c r="BWD15" s="148"/>
      <c r="BWE15" s="148"/>
      <c r="BWF15" s="148"/>
      <c r="BWG15" s="148"/>
      <c r="BWH15" s="148"/>
      <c r="BWI15" s="148"/>
      <c r="BWJ15" s="148"/>
      <c r="BWK15" s="148"/>
      <c r="BWL15" s="148"/>
      <c r="BWM15" s="148"/>
      <c r="BWN15" s="148"/>
      <c r="BWO15" s="148"/>
      <c r="BWP15" s="148"/>
      <c r="BWQ15" s="148"/>
      <c r="BWR15" s="148"/>
      <c r="BWS15" s="148"/>
      <c r="BWT15" s="148"/>
      <c r="BWU15" s="148"/>
      <c r="BWV15" s="148"/>
      <c r="BWW15" s="148"/>
      <c r="BWX15" s="148"/>
      <c r="BWY15" s="148"/>
      <c r="BWZ15" s="148"/>
      <c r="BXA15" s="148"/>
      <c r="BXB15" s="148"/>
      <c r="BXC15" s="148"/>
      <c r="BXD15" s="148"/>
      <c r="BXE15" s="148"/>
      <c r="BXF15" s="148"/>
      <c r="BXG15" s="148"/>
      <c r="BXH15" s="148"/>
      <c r="BXI15" s="148"/>
      <c r="BXJ15" s="148"/>
      <c r="BXK15" s="148"/>
      <c r="BXL15" s="148"/>
      <c r="BXM15" s="148"/>
      <c r="BXN15" s="148"/>
      <c r="BXO15" s="148"/>
      <c r="BXP15" s="148"/>
      <c r="BXQ15" s="148"/>
      <c r="BXR15" s="148"/>
      <c r="BXS15" s="148"/>
      <c r="BXT15" s="148"/>
      <c r="BXU15" s="148"/>
      <c r="BXV15" s="148"/>
      <c r="BXW15" s="148"/>
      <c r="BXX15" s="148"/>
      <c r="BXY15" s="148"/>
      <c r="BXZ15" s="148"/>
      <c r="BYA15" s="148"/>
      <c r="BYB15" s="148"/>
      <c r="BYC15" s="148"/>
      <c r="BYD15" s="148"/>
      <c r="BYE15" s="148"/>
      <c r="BYF15" s="148"/>
      <c r="BYG15" s="148"/>
      <c r="BYH15" s="148"/>
      <c r="BYI15" s="148"/>
      <c r="BYJ15" s="148"/>
      <c r="BYK15" s="148"/>
      <c r="BYL15" s="148"/>
      <c r="BYM15" s="148"/>
      <c r="BYN15" s="148"/>
      <c r="BYO15" s="148"/>
      <c r="BYP15" s="148"/>
      <c r="BYQ15" s="148"/>
      <c r="BYR15" s="148"/>
      <c r="BYS15" s="148"/>
      <c r="BYT15" s="148"/>
      <c r="BYU15" s="148"/>
      <c r="BYV15" s="148"/>
      <c r="BYW15" s="148"/>
      <c r="BYX15" s="148"/>
      <c r="BYY15" s="148"/>
      <c r="BYZ15" s="148"/>
      <c r="BZA15" s="148"/>
      <c r="BZB15" s="148"/>
      <c r="BZC15" s="148"/>
      <c r="BZD15" s="148"/>
      <c r="BZE15" s="148"/>
      <c r="BZF15" s="148"/>
      <c r="BZG15" s="148"/>
      <c r="BZH15" s="148"/>
      <c r="BZI15" s="148"/>
      <c r="BZJ15" s="148"/>
      <c r="BZK15" s="148"/>
      <c r="BZL15" s="148"/>
      <c r="BZM15" s="148"/>
      <c r="BZN15" s="148"/>
      <c r="BZO15" s="148"/>
      <c r="BZP15" s="148"/>
      <c r="BZQ15" s="148"/>
      <c r="BZR15" s="148"/>
      <c r="BZS15" s="148"/>
      <c r="BZT15" s="148"/>
      <c r="BZU15" s="148"/>
      <c r="BZV15" s="148"/>
      <c r="BZW15" s="148"/>
      <c r="BZX15" s="148"/>
      <c r="BZY15" s="148"/>
      <c r="BZZ15" s="148"/>
      <c r="CAA15" s="148"/>
      <c r="CAB15" s="148"/>
      <c r="CAC15" s="148"/>
      <c r="CAD15" s="148"/>
      <c r="CAE15" s="148"/>
      <c r="CAF15" s="148"/>
      <c r="CAG15" s="148"/>
      <c r="CAH15" s="148"/>
      <c r="CAI15" s="148"/>
      <c r="CAJ15" s="148"/>
      <c r="CAK15" s="148"/>
      <c r="CAL15" s="148"/>
      <c r="CAM15" s="148"/>
      <c r="CAN15" s="148"/>
      <c r="CAO15" s="148"/>
      <c r="CAP15" s="148"/>
      <c r="CAQ15" s="148"/>
      <c r="CAR15" s="148"/>
      <c r="CAS15" s="148"/>
      <c r="CAT15" s="148"/>
      <c r="CAU15" s="148"/>
      <c r="CAV15" s="148"/>
      <c r="CAW15" s="148"/>
      <c r="CAX15" s="148"/>
      <c r="CAY15" s="148"/>
      <c r="CAZ15" s="148"/>
      <c r="CBA15" s="148"/>
      <c r="CBB15" s="148"/>
      <c r="CBC15" s="148"/>
      <c r="CBD15" s="148"/>
      <c r="CBE15" s="148"/>
      <c r="CBF15" s="148"/>
      <c r="CBG15" s="148"/>
      <c r="CBH15" s="148"/>
      <c r="CBI15" s="148"/>
      <c r="CBJ15" s="148"/>
      <c r="CBK15" s="148"/>
      <c r="CBL15" s="148"/>
      <c r="CBM15" s="148"/>
      <c r="CBN15" s="148"/>
      <c r="CBO15" s="148"/>
      <c r="CBP15" s="148"/>
      <c r="CBQ15" s="148"/>
      <c r="CBR15" s="148"/>
      <c r="CBS15" s="148"/>
      <c r="CBT15" s="148"/>
      <c r="CBU15" s="148"/>
      <c r="CBV15" s="148"/>
      <c r="CBW15" s="148"/>
      <c r="CBX15" s="148"/>
      <c r="CBY15" s="148"/>
      <c r="CBZ15" s="148"/>
      <c r="CCA15" s="148"/>
      <c r="CCB15" s="148"/>
      <c r="CCC15" s="148"/>
      <c r="CCD15" s="148"/>
      <c r="CCE15" s="148"/>
      <c r="CCF15" s="148"/>
      <c r="CCG15" s="148"/>
      <c r="CCH15" s="148"/>
      <c r="CCI15" s="148"/>
      <c r="CCJ15" s="148"/>
      <c r="CCK15" s="148"/>
      <c r="CCL15" s="148"/>
      <c r="CCM15" s="148"/>
      <c r="CCN15" s="148"/>
      <c r="CCO15" s="148"/>
      <c r="CCP15" s="148"/>
      <c r="CCQ15" s="148"/>
      <c r="CCR15" s="148"/>
      <c r="CCS15" s="148"/>
      <c r="CCT15" s="148"/>
      <c r="CCU15" s="148"/>
      <c r="CCV15" s="148"/>
      <c r="CCW15" s="148"/>
      <c r="CCX15" s="148"/>
      <c r="CCY15" s="148"/>
      <c r="CCZ15" s="148"/>
      <c r="CDA15" s="148"/>
      <c r="CDB15" s="148"/>
      <c r="CDC15" s="148"/>
      <c r="CDD15" s="148"/>
      <c r="CDE15" s="148"/>
      <c r="CDF15" s="148"/>
      <c r="CDG15" s="148"/>
      <c r="CDH15" s="148"/>
      <c r="CDI15" s="148"/>
      <c r="CDJ15" s="148"/>
      <c r="CDK15" s="148"/>
      <c r="CDL15" s="148"/>
      <c r="CDM15" s="148"/>
      <c r="CDN15" s="148"/>
      <c r="CDO15" s="148"/>
      <c r="CDP15" s="148"/>
      <c r="CDQ15" s="148"/>
      <c r="CDR15" s="148"/>
      <c r="CDS15" s="148"/>
      <c r="CDT15" s="148"/>
      <c r="CDU15" s="148"/>
      <c r="CDV15" s="148"/>
      <c r="CDW15" s="148"/>
      <c r="CDX15" s="148"/>
      <c r="CDY15" s="148"/>
      <c r="CDZ15" s="148"/>
      <c r="CEA15" s="148"/>
      <c r="CEB15" s="148"/>
      <c r="CEC15" s="148"/>
      <c r="CED15" s="148"/>
      <c r="CEE15" s="148"/>
      <c r="CEF15" s="148"/>
      <c r="CEG15" s="148"/>
      <c r="CEH15" s="148"/>
      <c r="CEI15" s="148"/>
      <c r="CEJ15" s="148"/>
      <c r="CEK15" s="148"/>
      <c r="CEL15" s="148"/>
      <c r="CEM15" s="148"/>
      <c r="CEN15" s="148"/>
      <c r="CEO15" s="148"/>
      <c r="CEP15" s="148"/>
      <c r="CEQ15" s="148"/>
      <c r="CER15" s="148"/>
      <c r="CES15" s="148"/>
      <c r="CET15" s="148"/>
      <c r="CEU15" s="148"/>
      <c r="CEV15" s="148"/>
      <c r="CEW15" s="148"/>
      <c r="CEX15" s="148"/>
      <c r="CEY15" s="148"/>
      <c r="CEZ15" s="148"/>
      <c r="CFA15" s="148"/>
      <c r="CFB15" s="148"/>
      <c r="CFC15" s="148"/>
      <c r="CFD15" s="148"/>
      <c r="CFE15" s="148"/>
      <c r="CFF15" s="148"/>
      <c r="CFG15" s="148"/>
      <c r="CFH15" s="148"/>
      <c r="CFI15" s="148"/>
      <c r="CFJ15" s="148"/>
      <c r="CFK15" s="148"/>
      <c r="CFL15" s="148"/>
      <c r="CFM15" s="148"/>
      <c r="CFN15" s="148"/>
      <c r="CFO15" s="148"/>
      <c r="CFP15" s="148"/>
      <c r="CFQ15" s="148"/>
      <c r="CFR15" s="148"/>
      <c r="CFS15" s="148"/>
      <c r="CFT15" s="148"/>
      <c r="CFU15" s="148"/>
      <c r="CFV15" s="148"/>
      <c r="CFW15" s="148"/>
      <c r="CFX15" s="148"/>
      <c r="CFY15" s="148"/>
      <c r="CFZ15" s="148"/>
      <c r="CGA15" s="148"/>
      <c r="CGB15" s="148"/>
      <c r="CGC15" s="148"/>
      <c r="CGD15" s="148"/>
      <c r="CGE15" s="148"/>
      <c r="CGF15" s="148"/>
      <c r="CGG15" s="148"/>
      <c r="CGH15" s="148"/>
      <c r="CGI15" s="148"/>
      <c r="CGJ15" s="148"/>
      <c r="CGK15" s="148"/>
      <c r="CGL15" s="148"/>
      <c r="CGM15" s="148"/>
      <c r="CGN15" s="148"/>
      <c r="CGO15" s="148"/>
      <c r="CGP15" s="148"/>
      <c r="CGQ15" s="148"/>
      <c r="CGR15" s="148"/>
      <c r="CGS15" s="148"/>
      <c r="CGT15" s="148"/>
      <c r="CGU15" s="148"/>
      <c r="CGV15" s="148"/>
      <c r="CGW15" s="148"/>
      <c r="CGX15" s="148"/>
      <c r="CGY15" s="148"/>
      <c r="CGZ15" s="148"/>
      <c r="CHA15" s="148"/>
      <c r="CHB15" s="148"/>
      <c r="CHC15" s="148"/>
      <c r="CHD15" s="148"/>
      <c r="CHE15" s="148"/>
      <c r="CHF15" s="148"/>
      <c r="CHG15" s="148"/>
      <c r="CHH15" s="148"/>
      <c r="CHI15" s="148"/>
      <c r="CHJ15" s="148"/>
      <c r="CHK15" s="148"/>
      <c r="CHL15" s="148"/>
      <c r="CHM15" s="148"/>
      <c r="CHN15" s="148"/>
      <c r="CHO15" s="148"/>
      <c r="CHP15" s="148"/>
      <c r="CHQ15" s="148"/>
      <c r="CHR15" s="148"/>
      <c r="CHS15" s="148"/>
      <c r="CHT15" s="148"/>
      <c r="CHU15" s="148"/>
      <c r="CHV15" s="148"/>
      <c r="CHW15" s="148"/>
      <c r="CHX15" s="148"/>
      <c r="CHY15" s="148"/>
      <c r="CHZ15" s="148"/>
      <c r="CIA15" s="148"/>
      <c r="CIB15" s="148"/>
      <c r="CIC15" s="148"/>
      <c r="CID15" s="148"/>
      <c r="CIE15" s="148"/>
      <c r="CIF15" s="148"/>
      <c r="CIG15" s="148"/>
      <c r="CIH15" s="148"/>
      <c r="CII15" s="148"/>
      <c r="CIJ15" s="148"/>
      <c r="CIK15" s="148"/>
      <c r="CIL15" s="148"/>
      <c r="CIM15" s="148"/>
      <c r="CIN15" s="148"/>
      <c r="CIO15" s="148"/>
      <c r="CIP15" s="148"/>
      <c r="CIQ15" s="148"/>
      <c r="CIR15" s="148"/>
      <c r="CIS15" s="148"/>
      <c r="CIT15" s="148"/>
      <c r="CIU15" s="148"/>
      <c r="CIV15" s="148"/>
      <c r="CIW15" s="148"/>
      <c r="CIX15" s="148"/>
      <c r="CIY15" s="148"/>
      <c r="CIZ15" s="148"/>
      <c r="CJA15" s="148"/>
      <c r="CJB15" s="148"/>
      <c r="CJC15" s="148"/>
      <c r="CJD15" s="148"/>
      <c r="CJE15" s="148"/>
      <c r="CJF15" s="148"/>
      <c r="CJG15" s="148"/>
      <c r="CJH15" s="148"/>
      <c r="CJI15" s="148"/>
      <c r="CJJ15" s="148"/>
      <c r="CJK15" s="148"/>
      <c r="CJL15" s="148"/>
      <c r="CJM15" s="148"/>
      <c r="CJN15" s="148"/>
      <c r="CJO15" s="148"/>
      <c r="CJP15" s="148"/>
      <c r="CJQ15" s="148"/>
      <c r="CJR15" s="148"/>
      <c r="CJS15" s="148"/>
      <c r="CJT15" s="148"/>
      <c r="CJU15" s="148"/>
      <c r="CJV15" s="148"/>
      <c r="CJW15" s="148"/>
      <c r="CJX15" s="148"/>
      <c r="CJY15" s="148"/>
      <c r="CJZ15" s="148"/>
      <c r="CKA15" s="148"/>
      <c r="CKB15" s="148"/>
      <c r="CKC15" s="148"/>
      <c r="CKD15" s="148"/>
      <c r="CKE15" s="148"/>
      <c r="CKF15" s="148"/>
      <c r="CKG15" s="148"/>
      <c r="CKH15" s="148"/>
      <c r="CKI15" s="148"/>
      <c r="CKJ15" s="148"/>
      <c r="CKK15" s="148"/>
      <c r="CKL15" s="148"/>
      <c r="CKM15" s="148"/>
      <c r="CKN15" s="148"/>
      <c r="CKO15" s="148"/>
      <c r="CKP15" s="148"/>
      <c r="CKQ15" s="148"/>
      <c r="CKR15" s="148"/>
      <c r="CKS15" s="148"/>
      <c r="CKT15" s="148"/>
      <c r="CKU15" s="148"/>
      <c r="CKV15" s="148"/>
      <c r="CKW15" s="148"/>
      <c r="CKX15" s="148"/>
      <c r="CKY15" s="148"/>
      <c r="CKZ15" s="148"/>
      <c r="CLA15" s="148"/>
      <c r="CLB15" s="148"/>
      <c r="CLC15" s="148"/>
      <c r="CLD15" s="148"/>
      <c r="CLE15" s="148"/>
      <c r="CLF15" s="148"/>
      <c r="CLG15" s="148"/>
      <c r="CLH15" s="148"/>
      <c r="CLI15" s="148"/>
      <c r="CLJ15" s="148"/>
      <c r="CLK15" s="148"/>
      <c r="CLL15" s="148"/>
      <c r="CLM15" s="148"/>
      <c r="CLN15" s="148"/>
      <c r="CLO15" s="148"/>
      <c r="CLP15" s="148"/>
      <c r="CLQ15" s="148"/>
      <c r="CLR15" s="148"/>
      <c r="CLS15" s="148"/>
      <c r="CLT15" s="148"/>
      <c r="CLU15" s="148"/>
      <c r="CLV15" s="148"/>
      <c r="CLW15" s="148"/>
      <c r="CLX15" s="148"/>
      <c r="CLY15" s="148"/>
      <c r="CLZ15" s="148"/>
      <c r="CMA15" s="148"/>
      <c r="CMB15" s="148"/>
      <c r="CMC15" s="148"/>
      <c r="CMD15" s="148"/>
      <c r="CME15" s="148"/>
      <c r="CMF15" s="148"/>
      <c r="CMG15" s="148"/>
      <c r="CMH15" s="148"/>
      <c r="CMI15" s="148"/>
      <c r="CMJ15" s="148"/>
      <c r="CMK15" s="148"/>
      <c r="CML15" s="148"/>
      <c r="CMM15" s="148"/>
      <c r="CMN15" s="148"/>
      <c r="CMO15" s="148"/>
      <c r="CMP15" s="148"/>
      <c r="CMQ15" s="148"/>
      <c r="CMR15" s="148"/>
      <c r="CMS15" s="148"/>
      <c r="CMT15" s="148"/>
      <c r="CMU15" s="148"/>
      <c r="CMV15" s="148"/>
      <c r="CMW15" s="148"/>
      <c r="CMX15" s="148"/>
      <c r="CMY15" s="148"/>
      <c r="CMZ15" s="148"/>
      <c r="CNA15" s="148"/>
      <c r="CNB15" s="148"/>
      <c r="CNC15" s="148"/>
      <c r="CND15" s="148"/>
      <c r="CNE15" s="148"/>
      <c r="CNF15" s="148"/>
      <c r="CNG15" s="148"/>
      <c r="CNH15" s="148"/>
      <c r="CNI15" s="148"/>
      <c r="CNJ15" s="148"/>
      <c r="CNK15" s="148"/>
      <c r="CNL15" s="148"/>
      <c r="CNM15" s="148"/>
      <c r="CNN15" s="148"/>
      <c r="CNO15" s="148"/>
      <c r="CNP15" s="148"/>
      <c r="CNQ15" s="148"/>
      <c r="CNR15" s="148"/>
      <c r="CNS15" s="148"/>
      <c r="CNT15" s="148"/>
      <c r="CNU15" s="148"/>
      <c r="CNV15" s="148"/>
      <c r="CNW15" s="148"/>
      <c r="CNX15" s="148"/>
      <c r="CNY15" s="148"/>
      <c r="CNZ15" s="148"/>
      <c r="COA15" s="148"/>
      <c r="COB15" s="148"/>
      <c r="COC15" s="148"/>
      <c r="COD15" s="148"/>
      <c r="COE15" s="148"/>
      <c r="COF15" s="148"/>
      <c r="COG15" s="148"/>
      <c r="COH15" s="148"/>
      <c r="COI15" s="148"/>
      <c r="COJ15" s="148"/>
      <c r="COK15" s="148"/>
      <c r="COL15" s="148"/>
      <c r="COM15" s="148"/>
      <c r="CON15" s="148"/>
      <c r="COO15" s="148"/>
      <c r="COP15" s="148"/>
      <c r="COQ15" s="148"/>
      <c r="COR15" s="148"/>
      <c r="COS15" s="148"/>
      <c r="COT15" s="148"/>
      <c r="COU15" s="148"/>
      <c r="COV15" s="148"/>
      <c r="COW15" s="148"/>
      <c r="COX15" s="148"/>
      <c r="COY15" s="148"/>
      <c r="COZ15" s="148"/>
      <c r="CPA15" s="148"/>
      <c r="CPB15" s="148"/>
      <c r="CPC15" s="148"/>
      <c r="CPD15" s="148"/>
      <c r="CPE15" s="148"/>
      <c r="CPF15" s="148"/>
      <c r="CPG15" s="148"/>
      <c r="CPH15" s="148"/>
      <c r="CPI15" s="148"/>
      <c r="CPJ15" s="148"/>
      <c r="CPK15" s="148"/>
      <c r="CPL15" s="148"/>
      <c r="CPM15" s="148"/>
      <c r="CPN15" s="148"/>
      <c r="CPO15" s="148"/>
      <c r="CPP15" s="148"/>
      <c r="CPQ15" s="148"/>
      <c r="CPR15" s="148"/>
      <c r="CPS15" s="148"/>
      <c r="CPT15" s="148"/>
      <c r="CPU15" s="148"/>
      <c r="CPV15" s="148"/>
      <c r="CPW15" s="148"/>
      <c r="CPX15" s="148"/>
      <c r="CPY15" s="148"/>
      <c r="CPZ15" s="148"/>
      <c r="CQA15" s="148"/>
      <c r="CQB15" s="148"/>
      <c r="CQC15" s="148"/>
      <c r="CQD15" s="148"/>
      <c r="CQE15" s="148"/>
      <c r="CQF15" s="148"/>
      <c r="CQG15" s="148"/>
      <c r="CQH15" s="148"/>
      <c r="CQI15" s="148"/>
      <c r="CQJ15" s="148"/>
      <c r="CQK15" s="148"/>
      <c r="CQL15" s="148"/>
      <c r="CQM15" s="148"/>
      <c r="CQN15" s="148"/>
      <c r="CQO15" s="148"/>
      <c r="CQP15" s="148"/>
      <c r="CQQ15" s="148"/>
      <c r="CQR15" s="148"/>
      <c r="CQS15" s="148"/>
      <c r="CQT15" s="148"/>
      <c r="CQU15" s="148"/>
      <c r="CQV15" s="148"/>
      <c r="CQW15" s="148"/>
      <c r="CQX15" s="148"/>
      <c r="CQY15" s="148"/>
      <c r="CQZ15" s="148"/>
      <c r="CRA15" s="148"/>
      <c r="CRB15" s="148"/>
      <c r="CRC15" s="148"/>
      <c r="CRD15" s="148"/>
      <c r="CRE15" s="148"/>
      <c r="CRF15" s="148"/>
      <c r="CRG15" s="148"/>
      <c r="CRH15" s="148"/>
      <c r="CRI15" s="148"/>
      <c r="CRJ15" s="148"/>
      <c r="CRK15" s="148"/>
      <c r="CRL15" s="148"/>
      <c r="CRM15" s="148"/>
      <c r="CRN15" s="148"/>
      <c r="CRO15" s="148"/>
      <c r="CRP15" s="148"/>
      <c r="CRQ15" s="148"/>
      <c r="CRR15" s="148"/>
      <c r="CRS15" s="148"/>
      <c r="CRT15" s="148"/>
      <c r="CRU15" s="148"/>
      <c r="CRV15" s="148"/>
      <c r="CRW15" s="148"/>
      <c r="CRX15" s="148"/>
      <c r="CRY15" s="148"/>
      <c r="CRZ15" s="148"/>
      <c r="CSA15" s="148"/>
      <c r="CSB15" s="148"/>
      <c r="CSC15" s="148"/>
      <c r="CSD15" s="148"/>
      <c r="CSE15" s="148"/>
      <c r="CSF15" s="148"/>
      <c r="CSG15" s="148"/>
      <c r="CSH15" s="148"/>
      <c r="CSI15" s="148"/>
      <c r="CSJ15" s="148"/>
      <c r="CSK15" s="148"/>
      <c r="CSL15" s="148"/>
      <c r="CSM15" s="148"/>
      <c r="CSN15" s="148"/>
      <c r="CSO15" s="148"/>
      <c r="CSP15" s="148"/>
      <c r="CSQ15" s="148"/>
      <c r="CSR15" s="148"/>
      <c r="CSS15" s="148"/>
      <c r="CST15" s="148"/>
      <c r="CSU15" s="148"/>
      <c r="CSV15" s="148"/>
      <c r="CSW15" s="148"/>
      <c r="CSX15" s="148"/>
      <c r="CSY15" s="148"/>
      <c r="CSZ15" s="148"/>
      <c r="CTA15" s="148"/>
      <c r="CTB15" s="148"/>
      <c r="CTC15" s="148"/>
      <c r="CTD15" s="148"/>
      <c r="CTE15" s="148"/>
      <c r="CTF15" s="148"/>
      <c r="CTG15" s="148"/>
      <c r="CTH15" s="148"/>
      <c r="CTI15" s="148"/>
      <c r="CTJ15" s="148"/>
      <c r="CTK15" s="148"/>
      <c r="CTL15" s="148"/>
      <c r="CTM15" s="148"/>
      <c r="CTN15" s="148"/>
      <c r="CTO15" s="148"/>
      <c r="CTP15" s="148"/>
      <c r="CTQ15" s="148"/>
      <c r="CTR15" s="148"/>
      <c r="CTS15" s="148"/>
      <c r="CTT15" s="148"/>
      <c r="CTU15" s="148"/>
      <c r="CTV15" s="148"/>
      <c r="CTW15" s="148"/>
      <c r="CTX15" s="148"/>
      <c r="CTY15" s="148"/>
      <c r="CTZ15" s="148"/>
      <c r="CUA15" s="148"/>
      <c r="CUB15" s="148"/>
      <c r="CUC15" s="148"/>
      <c r="CUD15" s="148"/>
      <c r="CUE15" s="148"/>
      <c r="CUF15" s="148"/>
      <c r="CUG15" s="148"/>
      <c r="CUH15" s="148"/>
      <c r="CUI15" s="148"/>
      <c r="CUJ15" s="148"/>
      <c r="CUK15" s="148"/>
      <c r="CUL15" s="148"/>
      <c r="CUM15" s="148"/>
      <c r="CUN15" s="148"/>
      <c r="CUO15" s="148"/>
      <c r="CUP15" s="148"/>
      <c r="CUQ15" s="148"/>
      <c r="CUR15" s="148"/>
      <c r="CUS15" s="148"/>
      <c r="CUT15" s="148"/>
      <c r="CUU15" s="148"/>
      <c r="CUV15" s="148"/>
      <c r="CUW15" s="148"/>
      <c r="CUX15" s="148"/>
      <c r="CUY15" s="148"/>
      <c r="CUZ15" s="148"/>
      <c r="CVA15" s="148"/>
      <c r="CVB15" s="148"/>
      <c r="CVC15" s="148"/>
      <c r="CVD15" s="148"/>
      <c r="CVE15" s="148"/>
      <c r="CVF15" s="148"/>
      <c r="CVG15" s="148"/>
      <c r="CVH15" s="148"/>
      <c r="CVI15" s="148"/>
      <c r="CVJ15" s="148"/>
      <c r="CVK15" s="148"/>
      <c r="CVL15" s="148"/>
      <c r="CVM15" s="148"/>
      <c r="CVN15" s="148"/>
      <c r="CVO15" s="148"/>
      <c r="CVP15" s="148"/>
      <c r="CVQ15" s="148"/>
      <c r="CVR15" s="148"/>
      <c r="CVS15" s="148"/>
      <c r="CVT15" s="148"/>
      <c r="CVU15" s="148"/>
      <c r="CVV15" s="148"/>
      <c r="CVW15" s="148"/>
      <c r="CVX15" s="148"/>
      <c r="CVY15" s="148"/>
      <c r="CVZ15" s="148"/>
      <c r="CWA15" s="148"/>
      <c r="CWB15" s="148"/>
      <c r="CWC15" s="148"/>
      <c r="CWD15" s="148"/>
      <c r="CWE15" s="148"/>
      <c r="CWF15" s="148"/>
      <c r="CWG15" s="148"/>
      <c r="CWH15" s="148"/>
      <c r="CWI15" s="148"/>
      <c r="CWJ15" s="148"/>
      <c r="CWK15" s="148"/>
      <c r="CWL15" s="148"/>
      <c r="CWM15" s="148"/>
      <c r="CWN15" s="148"/>
      <c r="CWO15" s="148"/>
      <c r="CWP15" s="148"/>
      <c r="CWQ15" s="148"/>
      <c r="CWR15" s="148"/>
      <c r="CWS15" s="148"/>
      <c r="CWT15" s="148"/>
      <c r="CWU15" s="148"/>
      <c r="CWV15" s="148"/>
      <c r="CWW15" s="148"/>
      <c r="CWX15" s="148"/>
      <c r="CWY15" s="148"/>
      <c r="CWZ15" s="148"/>
      <c r="CXA15" s="148"/>
      <c r="CXB15" s="148"/>
      <c r="CXC15" s="148"/>
      <c r="CXD15" s="148"/>
      <c r="CXE15" s="148"/>
      <c r="CXF15" s="148"/>
      <c r="CXG15" s="148"/>
      <c r="CXH15" s="148"/>
      <c r="CXI15" s="148"/>
      <c r="CXJ15" s="148"/>
      <c r="CXK15" s="148"/>
      <c r="CXL15" s="148"/>
      <c r="CXM15" s="148"/>
      <c r="CXN15" s="148"/>
      <c r="CXO15" s="148"/>
      <c r="CXP15" s="148"/>
      <c r="CXQ15" s="148"/>
      <c r="CXR15" s="148"/>
      <c r="CXS15" s="148"/>
      <c r="CXT15" s="148"/>
      <c r="CXU15" s="148"/>
      <c r="CXV15" s="148"/>
      <c r="CXW15" s="148"/>
      <c r="CXX15" s="148"/>
      <c r="CXY15" s="148"/>
      <c r="CXZ15" s="148"/>
      <c r="CYA15" s="148"/>
      <c r="CYB15" s="148"/>
      <c r="CYC15" s="148"/>
      <c r="CYD15" s="148"/>
      <c r="CYE15" s="148"/>
      <c r="CYF15" s="148"/>
      <c r="CYG15" s="148"/>
      <c r="CYH15" s="148"/>
      <c r="CYI15" s="148"/>
      <c r="CYJ15" s="148"/>
      <c r="CYK15" s="148"/>
      <c r="CYL15" s="148"/>
      <c r="CYM15" s="148"/>
      <c r="CYN15" s="148"/>
      <c r="CYO15" s="148"/>
      <c r="CYP15" s="148"/>
      <c r="CYQ15" s="148"/>
      <c r="CYR15" s="148"/>
      <c r="CYS15" s="148"/>
      <c r="CYT15" s="148"/>
      <c r="CYU15" s="148"/>
      <c r="CYV15" s="148"/>
      <c r="CYW15" s="148"/>
      <c r="CYX15" s="148"/>
      <c r="CYY15" s="148"/>
      <c r="CYZ15" s="148"/>
      <c r="CZA15" s="148"/>
      <c r="CZB15" s="148"/>
      <c r="CZC15" s="148"/>
      <c r="CZD15" s="148"/>
      <c r="CZE15" s="148"/>
      <c r="CZF15" s="148"/>
      <c r="CZG15" s="148"/>
      <c r="CZH15" s="148"/>
      <c r="CZI15" s="148"/>
      <c r="CZJ15" s="148"/>
      <c r="CZK15" s="148"/>
      <c r="CZL15" s="148"/>
      <c r="CZM15" s="148"/>
      <c r="CZN15" s="148"/>
      <c r="CZO15" s="148"/>
      <c r="CZP15" s="148"/>
      <c r="CZQ15" s="148"/>
      <c r="CZR15" s="148"/>
      <c r="CZS15" s="148"/>
      <c r="CZT15" s="148"/>
      <c r="CZU15" s="148"/>
      <c r="CZV15" s="148"/>
      <c r="CZW15" s="148"/>
      <c r="CZX15" s="148"/>
      <c r="CZY15" s="148"/>
      <c r="CZZ15" s="148"/>
      <c r="DAA15" s="148"/>
      <c r="DAB15" s="148"/>
      <c r="DAC15" s="148"/>
      <c r="DAD15" s="148"/>
      <c r="DAE15" s="148"/>
      <c r="DAF15" s="148"/>
      <c r="DAG15" s="148"/>
      <c r="DAH15" s="148"/>
      <c r="DAI15" s="148"/>
      <c r="DAJ15" s="148"/>
      <c r="DAK15" s="148"/>
      <c r="DAL15" s="148"/>
      <c r="DAM15" s="148"/>
      <c r="DAN15" s="148"/>
      <c r="DAO15" s="148"/>
      <c r="DAP15" s="148"/>
      <c r="DAQ15" s="148"/>
      <c r="DAR15" s="148"/>
      <c r="DAS15" s="148"/>
      <c r="DAT15" s="148"/>
      <c r="DAU15" s="148"/>
      <c r="DAV15" s="148"/>
      <c r="DAW15" s="148"/>
      <c r="DAX15" s="148"/>
      <c r="DAY15" s="148"/>
      <c r="DAZ15" s="148"/>
      <c r="DBA15" s="148"/>
      <c r="DBB15" s="148"/>
      <c r="DBC15" s="148"/>
      <c r="DBD15" s="148"/>
      <c r="DBE15" s="148"/>
      <c r="DBF15" s="148"/>
      <c r="DBG15" s="148"/>
      <c r="DBH15" s="148"/>
      <c r="DBI15" s="148"/>
      <c r="DBJ15" s="148"/>
      <c r="DBK15" s="148"/>
      <c r="DBL15" s="148"/>
      <c r="DBM15" s="148"/>
      <c r="DBN15" s="148"/>
      <c r="DBO15" s="148"/>
      <c r="DBP15" s="148"/>
      <c r="DBQ15" s="148"/>
      <c r="DBR15" s="148"/>
      <c r="DBS15" s="148"/>
      <c r="DBT15" s="148"/>
      <c r="DBU15" s="148"/>
      <c r="DBV15" s="148"/>
      <c r="DBW15" s="148"/>
      <c r="DBX15" s="148"/>
      <c r="DBY15" s="148"/>
      <c r="DBZ15" s="148"/>
      <c r="DCA15" s="148"/>
      <c r="DCB15" s="148"/>
      <c r="DCC15" s="148"/>
      <c r="DCD15" s="148"/>
      <c r="DCE15" s="148"/>
      <c r="DCF15" s="148"/>
      <c r="DCG15" s="148"/>
      <c r="DCH15" s="148"/>
      <c r="DCI15" s="148"/>
      <c r="DCJ15" s="148"/>
      <c r="DCK15" s="148"/>
      <c r="DCL15" s="148"/>
      <c r="DCM15" s="148"/>
      <c r="DCN15" s="148"/>
      <c r="DCO15" s="148"/>
      <c r="DCP15" s="148"/>
      <c r="DCQ15" s="148"/>
      <c r="DCR15" s="148"/>
      <c r="DCS15" s="148"/>
      <c r="DCT15" s="148"/>
      <c r="DCU15" s="148"/>
      <c r="DCV15" s="148"/>
      <c r="DCW15" s="148"/>
      <c r="DCX15" s="148"/>
      <c r="DCY15" s="148"/>
      <c r="DCZ15" s="148"/>
      <c r="DDA15" s="148"/>
      <c r="DDB15" s="148"/>
      <c r="DDC15" s="148"/>
      <c r="DDD15" s="148"/>
      <c r="DDE15" s="148"/>
      <c r="DDF15" s="148"/>
      <c r="DDG15" s="148"/>
      <c r="DDH15" s="148"/>
      <c r="DDI15" s="148"/>
      <c r="DDJ15" s="148"/>
      <c r="DDK15" s="148"/>
      <c r="DDL15" s="148"/>
      <c r="DDM15" s="148"/>
      <c r="DDN15" s="148"/>
      <c r="DDO15" s="148"/>
      <c r="DDP15" s="148"/>
      <c r="DDQ15" s="148"/>
      <c r="DDR15" s="148"/>
      <c r="DDS15" s="148"/>
      <c r="DDT15" s="148"/>
      <c r="DDU15" s="148"/>
      <c r="DDV15" s="148"/>
      <c r="DDW15" s="148"/>
      <c r="DDX15" s="148"/>
      <c r="DDY15" s="148"/>
      <c r="DDZ15" s="148"/>
      <c r="DEA15" s="148"/>
      <c r="DEB15" s="148"/>
      <c r="DEC15" s="148"/>
      <c r="DED15" s="148"/>
      <c r="DEE15" s="148"/>
      <c r="DEF15" s="148"/>
      <c r="DEG15" s="148"/>
      <c r="DEH15" s="148"/>
      <c r="DEI15" s="148"/>
      <c r="DEJ15" s="148"/>
      <c r="DEK15" s="148"/>
      <c r="DEL15" s="148"/>
      <c r="DEM15" s="148"/>
      <c r="DEN15" s="148"/>
      <c r="DEO15" s="148"/>
      <c r="DEP15" s="148"/>
      <c r="DEQ15" s="148"/>
      <c r="DER15" s="148"/>
      <c r="DES15" s="148"/>
      <c r="DET15" s="148"/>
      <c r="DEU15" s="148"/>
      <c r="DEV15" s="148"/>
      <c r="DEW15" s="148"/>
      <c r="DEX15" s="148"/>
      <c r="DEY15" s="148"/>
      <c r="DEZ15" s="148"/>
      <c r="DFA15" s="148"/>
      <c r="DFB15" s="148"/>
      <c r="DFC15" s="148"/>
      <c r="DFD15" s="148"/>
      <c r="DFE15" s="148"/>
      <c r="DFF15" s="148"/>
      <c r="DFG15" s="148"/>
      <c r="DFH15" s="148"/>
      <c r="DFI15" s="148"/>
      <c r="DFJ15" s="148"/>
      <c r="DFK15" s="148"/>
      <c r="DFL15" s="148"/>
      <c r="DFM15" s="148"/>
      <c r="DFN15" s="148"/>
      <c r="DFO15" s="148"/>
      <c r="DFP15" s="148"/>
      <c r="DFQ15" s="148"/>
      <c r="DFR15" s="148"/>
      <c r="DFS15" s="148"/>
      <c r="DFT15" s="148"/>
      <c r="DFU15" s="148"/>
      <c r="DFV15" s="148"/>
      <c r="DFW15" s="148"/>
      <c r="DFX15" s="148"/>
      <c r="DFY15" s="148"/>
      <c r="DFZ15" s="148"/>
      <c r="DGA15" s="148"/>
      <c r="DGB15" s="148"/>
      <c r="DGC15" s="148"/>
      <c r="DGD15" s="148"/>
      <c r="DGE15" s="148"/>
      <c r="DGF15" s="148"/>
      <c r="DGG15" s="148"/>
      <c r="DGH15" s="148"/>
      <c r="DGI15" s="148"/>
      <c r="DGJ15" s="148"/>
      <c r="DGK15" s="148"/>
      <c r="DGL15" s="148"/>
      <c r="DGM15" s="148"/>
      <c r="DGN15" s="148"/>
      <c r="DGO15" s="148"/>
      <c r="DGP15" s="148"/>
      <c r="DGQ15" s="148"/>
      <c r="DGR15" s="148"/>
      <c r="DGS15" s="148"/>
      <c r="DGT15" s="148"/>
      <c r="DGU15" s="148"/>
      <c r="DGV15" s="148"/>
      <c r="DGW15" s="148"/>
      <c r="DGX15" s="148"/>
      <c r="DGY15" s="148"/>
      <c r="DGZ15" s="148"/>
      <c r="DHA15" s="148"/>
      <c r="DHB15" s="148"/>
      <c r="DHC15" s="148"/>
      <c r="DHD15" s="148"/>
      <c r="DHE15" s="148"/>
      <c r="DHF15" s="148"/>
      <c r="DHG15" s="148"/>
      <c r="DHH15" s="148"/>
      <c r="DHI15" s="148"/>
      <c r="DHJ15" s="148"/>
      <c r="DHK15" s="148"/>
      <c r="DHL15" s="148"/>
      <c r="DHM15" s="148"/>
      <c r="DHN15" s="148"/>
      <c r="DHO15" s="148"/>
      <c r="DHP15" s="148"/>
      <c r="DHQ15" s="148"/>
      <c r="DHR15" s="148"/>
      <c r="DHS15" s="148"/>
      <c r="DHT15" s="148"/>
      <c r="DHU15" s="148"/>
      <c r="DHV15" s="148"/>
      <c r="DHW15" s="148"/>
      <c r="DHX15" s="148"/>
      <c r="DHY15" s="148"/>
      <c r="DHZ15" s="148"/>
      <c r="DIA15" s="148"/>
      <c r="DIB15" s="148"/>
      <c r="DIC15" s="148"/>
      <c r="DID15" s="148"/>
      <c r="DIE15" s="148"/>
      <c r="DIF15" s="148"/>
      <c r="DIG15" s="148"/>
      <c r="DIH15" s="148"/>
      <c r="DII15" s="148"/>
      <c r="DIJ15" s="148"/>
      <c r="DIK15" s="148"/>
      <c r="DIL15" s="148"/>
      <c r="DIM15" s="148"/>
      <c r="DIN15" s="148"/>
      <c r="DIO15" s="148"/>
      <c r="DIP15" s="148"/>
      <c r="DIQ15" s="148"/>
      <c r="DIR15" s="148"/>
      <c r="DIS15" s="148"/>
      <c r="DIT15" s="148"/>
      <c r="DIU15" s="148"/>
      <c r="DIV15" s="148"/>
      <c r="DIW15" s="148"/>
      <c r="DIX15" s="148"/>
      <c r="DIY15" s="148"/>
      <c r="DIZ15" s="148"/>
      <c r="DJA15" s="148"/>
      <c r="DJB15" s="148"/>
      <c r="DJC15" s="148"/>
      <c r="DJD15" s="148"/>
      <c r="DJE15" s="148"/>
      <c r="DJF15" s="148"/>
      <c r="DJG15" s="148"/>
      <c r="DJH15" s="148"/>
      <c r="DJI15" s="148"/>
      <c r="DJJ15" s="148"/>
      <c r="DJK15" s="148"/>
      <c r="DJL15" s="148"/>
      <c r="DJM15" s="148"/>
      <c r="DJN15" s="148"/>
      <c r="DJO15" s="148"/>
      <c r="DJP15" s="148"/>
      <c r="DJQ15" s="148"/>
      <c r="DJR15" s="148"/>
      <c r="DJS15" s="148"/>
      <c r="DJT15" s="148"/>
      <c r="DJU15" s="148"/>
      <c r="DJV15" s="148"/>
      <c r="DJW15" s="148"/>
      <c r="DJX15" s="148"/>
      <c r="DJY15" s="148"/>
      <c r="DJZ15" s="148"/>
      <c r="DKA15" s="148"/>
      <c r="DKB15" s="148"/>
      <c r="DKC15" s="148"/>
      <c r="DKD15" s="148"/>
      <c r="DKE15" s="148"/>
      <c r="DKF15" s="148"/>
      <c r="DKG15" s="148"/>
      <c r="DKH15" s="148"/>
      <c r="DKI15" s="148"/>
      <c r="DKJ15" s="148"/>
      <c r="DKK15" s="148"/>
      <c r="DKL15" s="148"/>
      <c r="DKM15" s="148"/>
      <c r="DKN15" s="148"/>
      <c r="DKO15" s="148"/>
      <c r="DKP15" s="148"/>
      <c r="DKQ15" s="148"/>
      <c r="DKR15" s="148"/>
      <c r="DKS15" s="148"/>
      <c r="DKT15" s="148"/>
      <c r="DKU15" s="148"/>
      <c r="DKV15" s="148"/>
      <c r="DKW15" s="148"/>
      <c r="DKX15" s="148"/>
      <c r="DKY15" s="148"/>
      <c r="DKZ15" s="148"/>
      <c r="DLA15" s="148"/>
      <c r="DLB15" s="148"/>
      <c r="DLC15" s="148"/>
      <c r="DLD15" s="148"/>
      <c r="DLE15" s="148"/>
      <c r="DLF15" s="148"/>
      <c r="DLG15" s="148"/>
      <c r="DLH15" s="148"/>
      <c r="DLI15" s="148"/>
      <c r="DLJ15" s="148"/>
      <c r="DLK15" s="148"/>
      <c r="DLL15" s="148"/>
      <c r="DLM15" s="148"/>
      <c r="DLN15" s="148"/>
      <c r="DLO15" s="148"/>
      <c r="DLP15" s="148"/>
      <c r="DLQ15" s="148"/>
      <c r="DLR15" s="148"/>
      <c r="DLS15" s="148"/>
      <c r="DLT15" s="148"/>
      <c r="DLU15" s="148"/>
      <c r="DLV15" s="148"/>
      <c r="DLW15" s="148"/>
      <c r="DLX15" s="148"/>
      <c r="DLY15" s="148"/>
      <c r="DLZ15" s="148"/>
      <c r="DMA15" s="148"/>
      <c r="DMB15" s="148"/>
      <c r="DMC15" s="148"/>
      <c r="DMD15" s="148"/>
      <c r="DME15" s="148"/>
      <c r="DMF15" s="148"/>
      <c r="DMG15" s="148"/>
      <c r="DMH15" s="148"/>
      <c r="DMI15" s="148"/>
      <c r="DMJ15" s="148"/>
      <c r="DMK15" s="148"/>
      <c r="DML15" s="148"/>
      <c r="DMM15" s="148"/>
      <c r="DMN15" s="148"/>
      <c r="DMO15" s="148"/>
      <c r="DMP15" s="148"/>
      <c r="DMQ15" s="148"/>
      <c r="DMR15" s="148"/>
      <c r="DMS15" s="148"/>
      <c r="DMT15" s="148"/>
      <c r="DMU15" s="148"/>
      <c r="DMV15" s="148"/>
      <c r="DMW15" s="148"/>
      <c r="DMX15" s="148"/>
      <c r="DMY15" s="148"/>
      <c r="DMZ15" s="148"/>
      <c r="DNA15" s="148"/>
      <c r="DNB15" s="148"/>
      <c r="DNC15" s="148"/>
      <c r="DND15" s="148"/>
      <c r="DNE15" s="148"/>
      <c r="DNF15" s="148"/>
      <c r="DNG15" s="148"/>
      <c r="DNH15" s="148"/>
      <c r="DNI15" s="148"/>
      <c r="DNJ15" s="148"/>
      <c r="DNK15" s="148"/>
      <c r="DNL15" s="148"/>
      <c r="DNM15" s="148"/>
      <c r="DNN15" s="148"/>
      <c r="DNO15" s="148"/>
      <c r="DNP15" s="148"/>
      <c r="DNQ15" s="148"/>
      <c r="DNR15" s="148"/>
      <c r="DNS15" s="148"/>
      <c r="DNT15" s="148"/>
      <c r="DNU15" s="148"/>
      <c r="DNV15" s="148"/>
      <c r="DNW15" s="148"/>
      <c r="DNX15" s="148"/>
      <c r="DNY15" s="148"/>
      <c r="DNZ15" s="148"/>
      <c r="DOA15" s="148"/>
      <c r="DOB15" s="148"/>
      <c r="DOC15" s="148"/>
      <c r="DOD15" s="148"/>
      <c r="DOE15" s="148"/>
      <c r="DOF15" s="148"/>
      <c r="DOG15" s="148"/>
      <c r="DOH15" s="148"/>
      <c r="DOI15" s="148"/>
      <c r="DOJ15" s="148"/>
      <c r="DOK15" s="148"/>
      <c r="DOL15" s="148"/>
      <c r="DOM15" s="148"/>
      <c r="DON15" s="148"/>
      <c r="DOO15" s="148"/>
      <c r="DOP15" s="148"/>
      <c r="DOQ15" s="148"/>
      <c r="DOR15" s="148"/>
      <c r="DOS15" s="148"/>
      <c r="DOT15" s="148"/>
      <c r="DOU15" s="148"/>
      <c r="DOV15" s="148"/>
      <c r="DOW15" s="148"/>
      <c r="DOX15" s="148"/>
      <c r="DOY15" s="148"/>
      <c r="DOZ15" s="148"/>
      <c r="DPA15" s="148"/>
      <c r="DPB15" s="148"/>
      <c r="DPC15" s="148"/>
      <c r="DPD15" s="148"/>
      <c r="DPE15" s="148"/>
      <c r="DPF15" s="148"/>
      <c r="DPG15" s="148"/>
      <c r="DPH15" s="148"/>
      <c r="DPI15" s="148"/>
      <c r="DPJ15" s="148"/>
      <c r="DPK15" s="148"/>
      <c r="DPL15" s="148"/>
      <c r="DPM15" s="148"/>
      <c r="DPN15" s="148"/>
      <c r="DPO15" s="148"/>
      <c r="DPP15" s="148"/>
      <c r="DPQ15" s="148"/>
      <c r="DPR15" s="148"/>
      <c r="DPS15" s="148"/>
      <c r="DPT15" s="148"/>
      <c r="DPU15" s="148"/>
      <c r="DPV15" s="148"/>
      <c r="DPW15" s="148"/>
      <c r="DPX15" s="148"/>
      <c r="DPY15" s="148"/>
      <c r="DPZ15" s="148"/>
      <c r="DQA15" s="148"/>
      <c r="DQB15" s="148"/>
      <c r="DQC15" s="148"/>
      <c r="DQD15" s="148"/>
      <c r="DQE15" s="148"/>
      <c r="DQF15" s="148"/>
      <c r="DQG15" s="148"/>
      <c r="DQH15" s="148"/>
      <c r="DQI15" s="148"/>
      <c r="DQJ15" s="148"/>
      <c r="DQK15" s="148"/>
      <c r="DQL15" s="148"/>
      <c r="DQM15" s="148"/>
      <c r="DQN15" s="148"/>
      <c r="DQO15" s="148"/>
      <c r="DQP15" s="148"/>
      <c r="DQQ15" s="148"/>
      <c r="DQR15" s="148"/>
      <c r="DQS15" s="148"/>
      <c r="DQT15" s="148"/>
      <c r="DQU15" s="148"/>
      <c r="DQV15" s="148"/>
      <c r="DQW15" s="148"/>
      <c r="DQX15" s="148"/>
      <c r="DQY15" s="148"/>
      <c r="DQZ15" s="148"/>
      <c r="DRA15" s="148"/>
      <c r="DRB15" s="148"/>
      <c r="DRC15" s="148"/>
      <c r="DRD15" s="148"/>
      <c r="DRE15" s="148"/>
      <c r="DRF15" s="148"/>
      <c r="DRG15" s="148"/>
      <c r="DRH15" s="148"/>
      <c r="DRI15" s="148"/>
      <c r="DRJ15" s="148"/>
      <c r="DRK15" s="148"/>
      <c r="DRL15" s="148"/>
      <c r="DRM15" s="148"/>
      <c r="DRN15" s="148"/>
      <c r="DRO15" s="148"/>
      <c r="DRP15" s="148"/>
      <c r="DRQ15" s="148"/>
      <c r="DRR15" s="148"/>
      <c r="DRS15" s="148"/>
      <c r="DRT15" s="148"/>
      <c r="DRU15" s="148"/>
      <c r="DRV15" s="148"/>
      <c r="DRW15" s="148"/>
      <c r="DRX15" s="148"/>
      <c r="DRY15" s="148"/>
      <c r="DRZ15" s="148"/>
      <c r="DSA15" s="148"/>
      <c r="DSB15" s="148"/>
      <c r="DSC15" s="148"/>
      <c r="DSD15" s="148"/>
      <c r="DSE15" s="148"/>
      <c r="DSF15" s="148"/>
      <c r="DSG15" s="148"/>
      <c r="DSH15" s="148"/>
      <c r="DSI15" s="148"/>
      <c r="DSJ15" s="148"/>
      <c r="DSK15" s="148"/>
      <c r="DSL15" s="148"/>
      <c r="DSM15" s="148"/>
      <c r="DSN15" s="148"/>
      <c r="DSO15" s="148"/>
      <c r="DSP15" s="148"/>
      <c r="DSQ15" s="148"/>
      <c r="DSR15" s="148"/>
      <c r="DSS15" s="148"/>
      <c r="DST15" s="148"/>
      <c r="DSU15" s="148"/>
      <c r="DSV15" s="148"/>
      <c r="DSW15" s="148"/>
      <c r="DSX15" s="148"/>
      <c r="DSY15" s="148"/>
      <c r="DSZ15" s="148"/>
      <c r="DTA15" s="148"/>
      <c r="DTB15" s="148"/>
      <c r="DTC15" s="148"/>
      <c r="DTD15" s="148"/>
      <c r="DTE15" s="148"/>
      <c r="DTF15" s="148"/>
      <c r="DTG15" s="148"/>
      <c r="DTH15" s="148"/>
      <c r="DTI15" s="148"/>
      <c r="DTJ15" s="148"/>
      <c r="DTK15" s="148"/>
      <c r="DTL15" s="148"/>
      <c r="DTM15" s="148"/>
      <c r="DTN15" s="148"/>
      <c r="DTO15" s="148"/>
      <c r="DTP15" s="148"/>
      <c r="DTQ15" s="148"/>
      <c r="DTR15" s="148"/>
      <c r="DTS15" s="148"/>
      <c r="DTT15" s="148"/>
      <c r="DTU15" s="148"/>
      <c r="DTV15" s="148"/>
      <c r="DTW15" s="148"/>
      <c r="DTX15" s="148"/>
      <c r="DTY15" s="148"/>
      <c r="DTZ15" s="148"/>
      <c r="DUA15" s="148"/>
      <c r="DUB15" s="148"/>
      <c r="DUC15" s="148"/>
      <c r="DUD15" s="148"/>
      <c r="DUE15" s="148"/>
      <c r="DUF15" s="148"/>
      <c r="DUG15" s="148"/>
      <c r="DUH15" s="148"/>
      <c r="DUI15" s="148"/>
      <c r="DUJ15" s="148"/>
      <c r="DUK15" s="148"/>
      <c r="DUL15" s="148"/>
      <c r="DUM15" s="148"/>
      <c r="DUN15" s="148"/>
      <c r="DUO15" s="148"/>
      <c r="DUP15" s="148"/>
      <c r="DUQ15" s="148"/>
      <c r="DUR15" s="148"/>
      <c r="DUS15" s="148"/>
      <c r="DUT15" s="148"/>
      <c r="DUU15" s="148"/>
      <c r="DUV15" s="148"/>
      <c r="DUW15" s="148"/>
      <c r="DUX15" s="148"/>
      <c r="DUY15" s="148"/>
      <c r="DUZ15" s="148"/>
      <c r="DVA15" s="148"/>
      <c r="DVB15" s="148"/>
      <c r="DVC15" s="148"/>
      <c r="DVD15" s="148"/>
      <c r="DVE15" s="148"/>
      <c r="DVF15" s="148"/>
      <c r="DVG15" s="148"/>
      <c r="DVH15" s="148"/>
      <c r="DVI15" s="148"/>
      <c r="DVJ15" s="148"/>
      <c r="DVK15" s="148"/>
      <c r="DVL15" s="148"/>
      <c r="DVM15" s="148"/>
      <c r="DVN15" s="148"/>
      <c r="DVO15" s="148"/>
      <c r="DVP15" s="148"/>
      <c r="DVQ15" s="148"/>
      <c r="DVR15" s="148"/>
      <c r="DVS15" s="148"/>
      <c r="DVT15" s="148"/>
      <c r="DVU15" s="148"/>
      <c r="DVV15" s="148"/>
      <c r="DVW15" s="148"/>
      <c r="DVX15" s="148"/>
      <c r="DVY15" s="148"/>
      <c r="DVZ15" s="148"/>
      <c r="DWA15" s="148"/>
      <c r="DWB15" s="148"/>
      <c r="DWC15" s="148"/>
      <c r="DWD15" s="148"/>
      <c r="DWE15" s="148"/>
      <c r="DWF15" s="148"/>
      <c r="DWG15" s="148"/>
      <c r="DWH15" s="148"/>
      <c r="DWI15" s="148"/>
      <c r="DWJ15" s="148"/>
      <c r="DWK15" s="148"/>
      <c r="DWL15" s="148"/>
      <c r="DWM15" s="148"/>
      <c r="DWN15" s="148"/>
      <c r="DWO15" s="148"/>
      <c r="DWP15" s="148"/>
      <c r="DWQ15" s="148"/>
      <c r="DWR15" s="148"/>
      <c r="DWS15" s="148"/>
      <c r="DWT15" s="148"/>
      <c r="DWU15" s="148"/>
      <c r="DWV15" s="148"/>
      <c r="DWW15" s="148"/>
      <c r="DWX15" s="148"/>
      <c r="DWY15" s="148"/>
      <c r="DWZ15" s="148"/>
      <c r="DXA15" s="148"/>
      <c r="DXB15" s="148"/>
      <c r="DXC15" s="148"/>
      <c r="DXD15" s="148"/>
      <c r="DXE15" s="148"/>
      <c r="DXF15" s="148"/>
      <c r="DXG15" s="148"/>
      <c r="DXH15" s="148"/>
      <c r="DXI15" s="148"/>
      <c r="DXJ15" s="148"/>
      <c r="DXK15" s="148"/>
      <c r="DXL15" s="148"/>
      <c r="DXM15" s="148"/>
      <c r="DXN15" s="148"/>
      <c r="DXO15" s="148"/>
      <c r="DXP15" s="148"/>
      <c r="DXQ15" s="148"/>
      <c r="DXR15" s="148"/>
      <c r="DXS15" s="148"/>
      <c r="DXT15" s="148"/>
      <c r="DXU15" s="148"/>
      <c r="DXV15" s="148"/>
      <c r="DXW15" s="148"/>
      <c r="DXX15" s="148"/>
      <c r="DXY15" s="148"/>
      <c r="DXZ15" s="148"/>
      <c r="DYA15" s="148"/>
      <c r="DYB15" s="148"/>
      <c r="DYC15" s="148"/>
      <c r="DYD15" s="148"/>
      <c r="DYE15" s="148"/>
      <c r="DYF15" s="148"/>
      <c r="DYG15" s="148"/>
      <c r="DYH15" s="148"/>
      <c r="DYI15" s="148"/>
      <c r="DYJ15" s="148"/>
      <c r="DYK15" s="148"/>
      <c r="DYL15" s="148"/>
      <c r="DYM15" s="148"/>
      <c r="DYN15" s="148"/>
      <c r="DYO15" s="148"/>
      <c r="DYP15" s="148"/>
      <c r="DYQ15" s="148"/>
      <c r="DYR15" s="148"/>
      <c r="DYS15" s="148"/>
      <c r="DYT15" s="148"/>
      <c r="DYU15" s="148"/>
      <c r="DYV15" s="148"/>
      <c r="DYW15" s="148"/>
      <c r="DYX15" s="148"/>
      <c r="DYY15" s="148"/>
      <c r="DYZ15" s="148"/>
      <c r="DZA15" s="148"/>
      <c r="DZB15" s="148"/>
      <c r="DZC15" s="148"/>
      <c r="DZD15" s="148"/>
      <c r="DZE15" s="148"/>
      <c r="DZF15" s="148"/>
      <c r="DZG15" s="148"/>
      <c r="DZH15" s="148"/>
      <c r="DZI15" s="148"/>
      <c r="DZJ15" s="148"/>
      <c r="DZK15" s="148"/>
      <c r="DZL15" s="148"/>
      <c r="DZM15" s="148"/>
      <c r="DZN15" s="148"/>
      <c r="DZO15" s="148"/>
      <c r="DZP15" s="148"/>
      <c r="DZQ15" s="148"/>
      <c r="DZR15" s="148"/>
      <c r="DZS15" s="148"/>
      <c r="DZT15" s="148"/>
      <c r="DZU15" s="148"/>
      <c r="DZV15" s="148"/>
      <c r="DZW15" s="148"/>
      <c r="DZX15" s="148"/>
      <c r="DZY15" s="148"/>
      <c r="DZZ15" s="148"/>
      <c r="EAA15" s="148"/>
      <c r="EAB15" s="148"/>
      <c r="EAC15" s="148"/>
      <c r="EAD15" s="148"/>
      <c r="EAE15" s="148"/>
      <c r="EAF15" s="148"/>
      <c r="EAG15" s="148"/>
      <c r="EAH15" s="148"/>
      <c r="EAI15" s="148"/>
      <c r="EAJ15" s="148"/>
      <c r="EAK15" s="148"/>
      <c r="EAL15" s="148"/>
      <c r="EAM15" s="148"/>
      <c r="EAN15" s="148"/>
      <c r="EAO15" s="148"/>
      <c r="EAP15" s="148"/>
      <c r="EAQ15" s="148"/>
      <c r="EAR15" s="148"/>
      <c r="EAS15" s="148"/>
      <c r="EAT15" s="148"/>
      <c r="EAU15" s="148"/>
      <c r="EAV15" s="148"/>
      <c r="EAW15" s="148"/>
      <c r="EAX15" s="148"/>
      <c r="EAY15" s="148"/>
      <c r="EAZ15" s="148"/>
      <c r="EBA15" s="148"/>
      <c r="EBB15" s="148"/>
      <c r="EBC15" s="148"/>
      <c r="EBD15" s="148"/>
      <c r="EBE15" s="148"/>
      <c r="EBF15" s="148"/>
      <c r="EBG15" s="148"/>
      <c r="EBH15" s="148"/>
      <c r="EBI15" s="148"/>
      <c r="EBJ15" s="148"/>
      <c r="EBK15" s="148"/>
      <c r="EBL15" s="148"/>
      <c r="EBM15" s="148"/>
      <c r="EBN15" s="148"/>
      <c r="EBO15" s="148"/>
      <c r="EBP15" s="148"/>
      <c r="EBQ15" s="148"/>
      <c r="EBR15" s="148"/>
      <c r="EBS15" s="148"/>
      <c r="EBT15" s="148"/>
      <c r="EBU15" s="148"/>
      <c r="EBV15" s="148"/>
      <c r="EBW15" s="148"/>
      <c r="EBX15" s="148"/>
      <c r="EBY15" s="148"/>
      <c r="EBZ15" s="148"/>
      <c r="ECA15" s="148"/>
      <c r="ECB15" s="148"/>
      <c r="ECC15" s="148"/>
      <c r="ECD15" s="148"/>
      <c r="ECE15" s="148"/>
      <c r="ECF15" s="148"/>
      <c r="ECG15" s="148"/>
      <c r="ECH15" s="148"/>
      <c r="ECI15" s="148"/>
      <c r="ECJ15" s="148"/>
      <c r="ECK15" s="148"/>
      <c r="ECL15" s="148"/>
      <c r="ECM15" s="148"/>
      <c r="ECN15" s="148"/>
      <c r="ECO15" s="148"/>
      <c r="ECP15" s="148"/>
      <c r="ECQ15" s="148"/>
      <c r="ECR15" s="148"/>
      <c r="ECS15" s="148"/>
      <c r="ECT15" s="148"/>
      <c r="ECU15" s="148"/>
      <c r="ECV15" s="148"/>
      <c r="ECW15" s="148"/>
      <c r="ECX15" s="148"/>
      <c r="ECY15" s="148"/>
      <c r="ECZ15" s="148"/>
      <c r="EDA15" s="148"/>
      <c r="EDB15" s="148"/>
      <c r="EDC15" s="148"/>
      <c r="EDD15" s="148"/>
      <c r="EDE15" s="148"/>
      <c r="EDF15" s="148"/>
      <c r="EDG15" s="148"/>
      <c r="EDH15" s="148"/>
      <c r="EDI15" s="148"/>
      <c r="EDJ15" s="148"/>
      <c r="EDK15" s="148"/>
      <c r="EDL15" s="148"/>
      <c r="EDM15" s="148"/>
      <c r="EDN15" s="148"/>
      <c r="EDO15" s="148"/>
      <c r="EDP15" s="148"/>
      <c r="EDQ15" s="148"/>
      <c r="EDR15" s="148"/>
      <c r="EDS15" s="148"/>
      <c r="EDT15" s="148"/>
      <c r="EDU15" s="148"/>
      <c r="EDV15" s="148"/>
      <c r="EDW15" s="148"/>
      <c r="EDX15" s="148"/>
      <c r="EDY15" s="148"/>
      <c r="EDZ15" s="148"/>
      <c r="EEA15" s="148"/>
      <c r="EEB15" s="148"/>
      <c r="EEC15" s="148"/>
      <c r="EED15" s="148"/>
      <c r="EEE15" s="148"/>
      <c r="EEF15" s="148"/>
      <c r="EEG15" s="148"/>
      <c r="EEH15" s="148"/>
      <c r="EEI15" s="148"/>
      <c r="EEJ15" s="148"/>
      <c r="EEK15" s="148"/>
      <c r="EEL15" s="148"/>
      <c r="EEM15" s="148"/>
      <c r="EEN15" s="148"/>
      <c r="EEO15" s="148"/>
      <c r="EEP15" s="148"/>
      <c r="EEQ15" s="148"/>
      <c r="EER15" s="148"/>
      <c r="EES15" s="148"/>
      <c r="EET15" s="148"/>
      <c r="EEU15" s="148"/>
      <c r="EEV15" s="148"/>
      <c r="EEW15" s="148"/>
      <c r="EEX15" s="148"/>
      <c r="EEY15" s="148"/>
      <c r="EEZ15" s="148"/>
      <c r="EFA15" s="148"/>
      <c r="EFB15" s="148"/>
      <c r="EFC15" s="148"/>
      <c r="EFD15" s="148"/>
      <c r="EFE15" s="148"/>
      <c r="EFF15" s="148"/>
      <c r="EFG15" s="148"/>
      <c r="EFH15" s="148"/>
      <c r="EFI15" s="148"/>
      <c r="EFJ15" s="148"/>
      <c r="EFK15" s="148"/>
      <c r="EFL15" s="148"/>
      <c r="EFM15" s="148"/>
      <c r="EFN15" s="148"/>
      <c r="EFO15" s="148"/>
      <c r="EFP15" s="148"/>
      <c r="EFQ15" s="148"/>
      <c r="EFR15" s="148"/>
      <c r="EFS15" s="148"/>
      <c r="EFT15" s="148"/>
      <c r="EFU15" s="148"/>
      <c r="EFV15" s="148"/>
      <c r="EFW15" s="148"/>
      <c r="EFX15" s="148"/>
      <c r="EFY15" s="148"/>
      <c r="EFZ15" s="148"/>
      <c r="EGA15" s="148"/>
      <c r="EGB15" s="148"/>
      <c r="EGC15" s="148"/>
      <c r="EGD15" s="148"/>
      <c r="EGE15" s="148"/>
      <c r="EGF15" s="148"/>
      <c r="EGG15" s="148"/>
      <c r="EGH15" s="148"/>
      <c r="EGI15" s="148"/>
      <c r="EGJ15" s="148"/>
      <c r="EGK15" s="148"/>
      <c r="EGL15" s="148"/>
      <c r="EGM15" s="148"/>
      <c r="EGN15" s="148"/>
      <c r="EGO15" s="148"/>
      <c r="EGP15" s="148"/>
      <c r="EGQ15" s="148"/>
      <c r="EGR15" s="148"/>
      <c r="EGS15" s="148"/>
      <c r="EGT15" s="148"/>
      <c r="EGU15" s="148"/>
      <c r="EGV15" s="148"/>
      <c r="EGW15" s="148"/>
      <c r="EGX15" s="148"/>
      <c r="EGY15" s="148"/>
      <c r="EGZ15" s="148"/>
      <c r="EHA15" s="148"/>
      <c r="EHB15" s="148"/>
      <c r="EHC15" s="148"/>
      <c r="EHD15" s="148"/>
      <c r="EHE15" s="148"/>
      <c r="EHF15" s="148"/>
      <c r="EHG15" s="148"/>
      <c r="EHH15" s="148"/>
      <c r="EHI15" s="148"/>
      <c r="EHJ15" s="148"/>
      <c r="EHK15" s="148"/>
      <c r="EHL15" s="148"/>
      <c r="EHM15" s="148"/>
      <c r="EHN15" s="148"/>
      <c r="EHO15" s="148"/>
      <c r="EHP15" s="148"/>
      <c r="EHQ15" s="148"/>
      <c r="EHR15" s="148"/>
      <c r="EHS15" s="148"/>
      <c r="EHT15" s="148"/>
      <c r="EHU15" s="148"/>
      <c r="EHV15" s="148"/>
      <c r="EHW15" s="148"/>
      <c r="EHX15" s="148"/>
      <c r="EHY15" s="148"/>
      <c r="EHZ15" s="148"/>
      <c r="EIA15" s="148"/>
      <c r="EIB15" s="148"/>
      <c r="EIC15" s="148"/>
      <c r="EID15" s="148"/>
      <c r="EIE15" s="148"/>
      <c r="EIF15" s="148"/>
      <c r="EIG15" s="148"/>
      <c r="EIH15" s="148"/>
      <c r="EII15" s="148"/>
      <c r="EIJ15" s="148"/>
      <c r="EIK15" s="148"/>
      <c r="EIL15" s="148"/>
      <c r="EIM15" s="148"/>
      <c r="EIN15" s="148"/>
      <c r="EIO15" s="148"/>
      <c r="EIP15" s="148"/>
      <c r="EIQ15" s="148"/>
      <c r="EIR15" s="148"/>
      <c r="EIS15" s="148"/>
      <c r="EIT15" s="148"/>
      <c r="EIU15" s="148"/>
      <c r="EIV15" s="148"/>
      <c r="EIW15" s="148"/>
      <c r="EIX15" s="148"/>
      <c r="EIY15" s="148"/>
      <c r="EIZ15" s="148"/>
      <c r="EJA15" s="148"/>
      <c r="EJB15" s="148"/>
      <c r="EJC15" s="148"/>
      <c r="EJD15" s="148"/>
      <c r="EJE15" s="148"/>
      <c r="EJF15" s="148"/>
      <c r="EJG15" s="148"/>
      <c r="EJH15" s="148"/>
      <c r="EJI15" s="148"/>
      <c r="EJJ15" s="148"/>
      <c r="EJK15" s="148"/>
      <c r="EJL15" s="148"/>
      <c r="EJM15" s="148"/>
      <c r="EJN15" s="148"/>
      <c r="EJO15" s="148"/>
      <c r="EJP15" s="148"/>
      <c r="EJQ15" s="148"/>
      <c r="EJR15" s="148"/>
      <c r="EJS15" s="148"/>
      <c r="EJT15" s="148"/>
      <c r="EJU15" s="148"/>
      <c r="EJV15" s="148"/>
      <c r="EJW15" s="148"/>
      <c r="EJX15" s="148"/>
      <c r="EJY15" s="148"/>
      <c r="EJZ15" s="148"/>
      <c r="EKA15" s="148"/>
      <c r="EKB15" s="148"/>
      <c r="EKC15" s="148"/>
      <c r="EKD15" s="148"/>
      <c r="EKE15" s="148"/>
      <c r="EKF15" s="148"/>
      <c r="EKG15" s="148"/>
      <c r="EKH15" s="148"/>
      <c r="EKI15" s="148"/>
      <c r="EKJ15" s="148"/>
      <c r="EKK15" s="148"/>
      <c r="EKL15" s="148"/>
      <c r="EKM15" s="148"/>
      <c r="EKN15" s="148"/>
      <c r="EKO15" s="148"/>
      <c r="EKP15" s="148"/>
      <c r="EKQ15" s="148"/>
      <c r="EKR15" s="148"/>
      <c r="EKS15" s="148"/>
      <c r="EKT15" s="148"/>
      <c r="EKU15" s="148"/>
      <c r="EKV15" s="148"/>
      <c r="EKW15" s="148"/>
      <c r="EKX15" s="148"/>
      <c r="EKY15" s="148"/>
      <c r="EKZ15" s="148"/>
      <c r="ELA15" s="148"/>
      <c r="ELB15" s="148"/>
      <c r="ELC15" s="148"/>
      <c r="ELD15" s="148"/>
      <c r="ELE15" s="148"/>
      <c r="ELF15" s="148"/>
      <c r="ELG15" s="148"/>
      <c r="ELH15" s="148"/>
      <c r="ELI15" s="148"/>
      <c r="ELJ15" s="148"/>
      <c r="ELK15" s="148"/>
      <c r="ELL15" s="148"/>
      <c r="ELM15" s="148"/>
      <c r="ELN15" s="148"/>
      <c r="ELO15" s="148"/>
      <c r="ELP15" s="148"/>
      <c r="ELQ15" s="148"/>
      <c r="ELR15" s="148"/>
      <c r="ELS15" s="148"/>
      <c r="ELT15" s="148"/>
      <c r="ELU15" s="148"/>
      <c r="ELV15" s="148"/>
      <c r="ELW15" s="148"/>
      <c r="ELX15" s="148"/>
      <c r="ELY15" s="148"/>
      <c r="ELZ15" s="148"/>
      <c r="EMA15" s="148"/>
      <c r="EMB15" s="148"/>
      <c r="EMC15" s="148"/>
      <c r="EMD15" s="148"/>
      <c r="EME15" s="148"/>
      <c r="EMF15" s="148"/>
      <c r="EMG15" s="148"/>
      <c r="EMH15" s="148"/>
      <c r="EMI15" s="148"/>
      <c r="EMJ15" s="148"/>
      <c r="EMK15" s="148"/>
      <c r="EML15" s="148"/>
      <c r="EMM15" s="148"/>
      <c r="EMN15" s="148"/>
      <c r="EMO15" s="148"/>
      <c r="EMP15" s="148"/>
      <c r="EMQ15" s="148"/>
      <c r="EMR15" s="148"/>
      <c r="EMS15" s="148"/>
      <c r="EMT15" s="148"/>
      <c r="EMU15" s="148"/>
      <c r="EMV15" s="148"/>
      <c r="EMW15" s="148"/>
      <c r="EMX15" s="148"/>
      <c r="EMY15" s="148"/>
      <c r="EMZ15" s="148"/>
      <c r="ENA15" s="148"/>
      <c r="ENB15" s="148"/>
      <c r="ENC15" s="148"/>
      <c r="END15" s="148"/>
      <c r="ENE15" s="148"/>
      <c r="ENF15" s="148"/>
      <c r="ENG15" s="148"/>
      <c r="ENH15" s="148"/>
      <c r="ENI15" s="148"/>
      <c r="ENJ15" s="148"/>
      <c r="ENK15" s="148"/>
      <c r="ENL15" s="148"/>
      <c r="ENM15" s="148"/>
      <c r="ENN15" s="148"/>
      <c r="ENO15" s="148"/>
      <c r="ENP15" s="148"/>
      <c r="ENQ15" s="148"/>
      <c r="ENR15" s="148"/>
      <c r="ENS15" s="148"/>
      <c r="ENT15" s="148"/>
      <c r="ENU15" s="148"/>
      <c r="ENV15" s="148"/>
      <c r="ENW15" s="148"/>
      <c r="ENX15" s="148"/>
      <c r="ENY15" s="148"/>
      <c r="ENZ15" s="148"/>
      <c r="EOA15" s="148"/>
      <c r="EOB15" s="148"/>
      <c r="EOC15" s="148"/>
      <c r="EOD15" s="148"/>
      <c r="EOE15" s="148"/>
      <c r="EOF15" s="148"/>
      <c r="EOG15" s="148"/>
      <c r="EOH15" s="148"/>
      <c r="EOI15" s="148"/>
      <c r="EOJ15" s="148"/>
      <c r="EOK15" s="148"/>
      <c r="EOL15" s="148"/>
      <c r="EOM15" s="148"/>
      <c r="EON15" s="148"/>
      <c r="EOO15" s="148"/>
      <c r="EOP15" s="148"/>
      <c r="EOQ15" s="148"/>
      <c r="EOR15" s="148"/>
      <c r="EOS15" s="148"/>
      <c r="EOT15" s="148"/>
      <c r="EOU15" s="148"/>
      <c r="EOV15" s="148"/>
      <c r="EOW15" s="148"/>
      <c r="EOX15" s="148"/>
      <c r="EOY15" s="148"/>
      <c r="EOZ15" s="148"/>
      <c r="EPA15" s="148"/>
      <c r="EPB15" s="148"/>
      <c r="EPC15" s="148"/>
      <c r="EPD15" s="148"/>
      <c r="EPE15" s="148"/>
      <c r="EPF15" s="148"/>
      <c r="EPG15" s="148"/>
      <c r="EPH15" s="148"/>
      <c r="EPI15" s="148"/>
      <c r="EPJ15" s="148"/>
      <c r="EPK15" s="148"/>
      <c r="EPL15" s="148"/>
      <c r="EPM15" s="148"/>
      <c r="EPN15" s="148"/>
      <c r="EPO15" s="148"/>
      <c r="EPP15" s="148"/>
      <c r="EPQ15" s="148"/>
      <c r="EPR15" s="148"/>
      <c r="EPS15" s="148"/>
      <c r="EPT15" s="148"/>
      <c r="EPU15" s="148"/>
      <c r="EPV15" s="148"/>
      <c r="EPW15" s="148"/>
      <c r="EPX15" s="148"/>
      <c r="EPY15" s="148"/>
      <c r="EPZ15" s="148"/>
      <c r="EQA15" s="148"/>
      <c r="EQB15" s="148"/>
      <c r="EQC15" s="148"/>
      <c r="EQD15" s="148"/>
      <c r="EQE15" s="148"/>
      <c r="EQF15" s="148"/>
      <c r="EQG15" s="148"/>
      <c r="EQH15" s="148"/>
      <c r="EQI15" s="148"/>
      <c r="EQJ15" s="148"/>
      <c r="EQK15" s="148"/>
      <c r="EQL15" s="148"/>
      <c r="EQM15" s="148"/>
      <c r="EQN15" s="148"/>
      <c r="EQO15" s="148"/>
      <c r="EQP15" s="148"/>
      <c r="EQQ15" s="148"/>
      <c r="EQR15" s="148"/>
      <c r="EQS15" s="148"/>
      <c r="EQT15" s="148"/>
      <c r="EQU15" s="148"/>
      <c r="EQV15" s="148"/>
      <c r="EQW15" s="148"/>
      <c r="EQX15" s="148"/>
      <c r="EQY15" s="148"/>
      <c r="EQZ15" s="148"/>
      <c r="ERA15" s="148"/>
      <c r="ERB15" s="148"/>
      <c r="ERC15" s="148"/>
      <c r="ERD15" s="148"/>
      <c r="ERE15" s="148"/>
      <c r="ERF15" s="148"/>
      <c r="ERG15" s="148"/>
      <c r="ERH15" s="148"/>
      <c r="ERI15" s="148"/>
      <c r="ERJ15" s="148"/>
      <c r="ERK15" s="148"/>
      <c r="ERL15" s="148"/>
      <c r="ERM15" s="148"/>
      <c r="ERN15" s="148"/>
      <c r="ERO15" s="148"/>
      <c r="ERP15" s="148"/>
      <c r="ERQ15" s="148"/>
      <c r="ERR15" s="148"/>
      <c r="ERS15" s="148"/>
      <c r="ERT15" s="148"/>
      <c r="ERU15" s="148"/>
      <c r="ERV15" s="148"/>
      <c r="ERW15" s="148"/>
      <c r="ERX15" s="148"/>
      <c r="ERY15" s="148"/>
      <c r="ERZ15" s="148"/>
      <c r="ESA15" s="148"/>
      <c r="ESB15" s="148"/>
      <c r="ESC15" s="148"/>
      <c r="ESD15" s="148"/>
      <c r="ESE15" s="148"/>
      <c r="ESF15" s="148"/>
      <c r="ESG15" s="148"/>
      <c r="ESH15" s="148"/>
      <c r="ESI15" s="148"/>
      <c r="ESJ15" s="148"/>
      <c r="ESK15" s="148"/>
      <c r="ESL15" s="148"/>
      <c r="ESM15" s="148"/>
      <c r="ESN15" s="148"/>
      <c r="ESO15" s="148"/>
      <c r="ESP15" s="148"/>
      <c r="ESQ15" s="148"/>
      <c r="ESR15" s="148"/>
      <c r="ESS15" s="148"/>
      <c r="EST15" s="148"/>
      <c r="ESU15" s="148"/>
      <c r="ESV15" s="148"/>
      <c r="ESW15" s="148"/>
      <c r="ESX15" s="148"/>
      <c r="ESY15" s="148"/>
      <c r="ESZ15" s="148"/>
      <c r="ETA15" s="148"/>
      <c r="ETB15" s="148"/>
      <c r="ETC15" s="148"/>
      <c r="ETD15" s="148"/>
      <c r="ETE15" s="148"/>
      <c r="ETF15" s="148"/>
      <c r="ETG15" s="148"/>
      <c r="ETH15" s="148"/>
      <c r="ETI15" s="148"/>
      <c r="ETJ15" s="148"/>
      <c r="ETK15" s="148"/>
      <c r="ETL15" s="148"/>
      <c r="ETM15" s="148"/>
      <c r="ETN15" s="148"/>
      <c r="ETO15" s="148"/>
      <c r="ETP15" s="148"/>
      <c r="ETQ15" s="148"/>
      <c r="ETR15" s="148"/>
      <c r="ETS15" s="148"/>
      <c r="ETT15" s="148"/>
      <c r="ETU15" s="148"/>
      <c r="ETV15" s="148"/>
      <c r="ETW15" s="148"/>
      <c r="ETX15" s="148"/>
      <c r="ETY15" s="148"/>
      <c r="ETZ15" s="148"/>
      <c r="EUA15" s="148"/>
      <c r="EUB15" s="148"/>
      <c r="EUC15" s="148"/>
      <c r="EUD15" s="148"/>
      <c r="EUE15" s="148"/>
      <c r="EUF15" s="148"/>
      <c r="EUG15" s="148"/>
      <c r="EUH15" s="148"/>
      <c r="EUI15" s="148"/>
      <c r="EUJ15" s="148"/>
      <c r="EUK15" s="148"/>
      <c r="EUL15" s="148"/>
      <c r="EUM15" s="148"/>
      <c r="EUN15" s="148"/>
      <c r="EUO15" s="148"/>
      <c r="EUP15" s="148"/>
      <c r="EUQ15" s="148"/>
      <c r="EUR15" s="148"/>
      <c r="EUS15" s="148"/>
      <c r="EUT15" s="148"/>
      <c r="EUU15" s="148"/>
      <c r="EUV15" s="148"/>
      <c r="EUW15" s="148"/>
      <c r="EUX15" s="148"/>
      <c r="EUY15" s="148"/>
      <c r="EUZ15" s="148"/>
      <c r="EVA15" s="148"/>
      <c r="EVB15" s="148"/>
      <c r="EVC15" s="148"/>
      <c r="EVD15" s="148"/>
      <c r="EVE15" s="148"/>
      <c r="EVF15" s="148"/>
      <c r="EVG15" s="148"/>
      <c r="EVH15" s="148"/>
      <c r="EVI15" s="148"/>
      <c r="EVJ15" s="148"/>
      <c r="EVK15" s="148"/>
      <c r="EVL15" s="148"/>
      <c r="EVM15" s="148"/>
      <c r="EVN15" s="148"/>
      <c r="EVO15" s="148"/>
      <c r="EVP15" s="148"/>
      <c r="EVQ15" s="148"/>
      <c r="EVR15" s="148"/>
      <c r="EVS15" s="148"/>
      <c r="EVT15" s="148"/>
      <c r="EVU15" s="148"/>
      <c r="EVV15" s="148"/>
      <c r="EVW15" s="148"/>
      <c r="EVX15" s="148"/>
      <c r="EVY15" s="148"/>
      <c r="EVZ15" s="148"/>
      <c r="EWA15" s="148"/>
      <c r="EWB15" s="148"/>
      <c r="EWC15" s="148"/>
      <c r="EWD15" s="148"/>
      <c r="EWE15" s="148"/>
      <c r="EWF15" s="148"/>
      <c r="EWG15" s="148"/>
      <c r="EWH15" s="148"/>
      <c r="EWI15" s="148"/>
      <c r="EWJ15" s="148"/>
      <c r="EWK15" s="148"/>
      <c r="EWL15" s="148"/>
      <c r="EWM15" s="148"/>
      <c r="EWN15" s="148"/>
      <c r="EWO15" s="148"/>
      <c r="EWP15" s="148"/>
      <c r="EWQ15" s="148"/>
      <c r="EWR15" s="148"/>
      <c r="EWS15" s="148"/>
      <c r="EWT15" s="148"/>
      <c r="EWU15" s="148"/>
      <c r="EWV15" s="148"/>
      <c r="EWW15" s="148"/>
      <c r="EWX15" s="148"/>
      <c r="EWY15" s="148"/>
      <c r="EWZ15" s="148"/>
      <c r="EXA15" s="148"/>
      <c r="EXB15" s="148"/>
      <c r="EXC15" s="148"/>
      <c r="EXD15" s="148"/>
      <c r="EXE15" s="148"/>
      <c r="EXF15" s="148"/>
      <c r="EXG15" s="148"/>
      <c r="EXH15" s="148"/>
      <c r="EXI15" s="148"/>
      <c r="EXJ15" s="148"/>
      <c r="EXK15" s="148"/>
      <c r="EXL15" s="148"/>
      <c r="EXM15" s="148"/>
      <c r="EXN15" s="148"/>
      <c r="EXO15" s="148"/>
      <c r="EXP15" s="148"/>
      <c r="EXQ15" s="148"/>
      <c r="EXR15" s="148"/>
      <c r="EXS15" s="148"/>
      <c r="EXT15" s="148"/>
      <c r="EXU15" s="148"/>
      <c r="EXV15" s="148"/>
      <c r="EXW15" s="148"/>
      <c r="EXX15" s="148"/>
      <c r="EXY15" s="148"/>
      <c r="EXZ15" s="148"/>
      <c r="EYA15" s="148"/>
      <c r="EYB15" s="148"/>
      <c r="EYC15" s="148"/>
      <c r="EYD15" s="148"/>
      <c r="EYE15" s="148"/>
      <c r="EYF15" s="148"/>
      <c r="EYG15" s="148"/>
      <c r="EYH15" s="148"/>
      <c r="EYI15" s="148"/>
      <c r="EYJ15" s="148"/>
      <c r="EYK15" s="148"/>
      <c r="EYL15" s="148"/>
      <c r="EYM15" s="148"/>
      <c r="EYN15" s="148"/>
      <c r="EYO15" s="148"/>
      <c r="EYP15" s="148"/>
      <c r="EYQ15" s="148"/>
      <c r="EYR15" s="148"/>
      <c r="EYS15" s="148"/>
      <c r="EYT15" s="148"/>
      <c r="EYU15" s="148"/>
      <c r="EYV15" s="148"/>
      <c r="EYW15" s="148"/>
      <c r="EYX15" s="148"/>
      <c r="EYY15" s="148"/>
      <c r="EYZ15" s="148"/>
      <c r="EZA15" s="148"/>
      <c r="EZB15" s="148"/>
      <c r="EZC15" s="148"/>
      <c r="EZD15" s="148"/>
      <c r="EZE15" s="148"/>
      <c r="EZF15" s="148"/>
      <c r="EZG15" s="148"/>
      <c r="EZH15" s="148"/>
      <c r="EZI15" s="148"/>
      <c r="EZJ15" s="148"/>
      <c r="EZK15" s="148"/>
      <c r="EZL15" s="148"/>
      <c r="EZM15" s="148"/>
      <c r="EZN15" s="148"/>
      <c r="EZO15" s="148"/>
      <c r="EZP15" s="148"/>
      <c r="EZQ15" s="148"/>
      <c r="EZR15" s="148"/>
      <c r="EZS15" s="148"/>
      <c r="EZT15" s="148"/>
      <c r="EZU15" s="148"/>
      <c r="EZV15" s="148"/>
      <c r="EZW15" s="148"/>
      <c r="EZX15" s="148"/>
      <c r="EZY15" s="148"/>
      <c r="EZZ15" s="148"/>
      <c r="FAA15" s="148"/>
      <c r="FAB15" s="148"/>
      <c r="FAC15" s="148"/>
      <c r="FAD15" s="148"/>
      <c r="FAE15" s="148"/>
      <c r="FAF15" s="148"/>
      <c r="FAG15" s="148"/>
      <c r="FAH15" s="148"/>
      <c r="FAI15" s="148"/>
      <c r="FAJ15" s="148"/>
      <c r="FAK15" s="148"/>
      <c r="FAL15" s="148"/>
      <c r="FAM15" s="148"/>
      <c r="FAN15" s="148"/>
      <c r="FAO15" s="148"/>
      <c r="FAP15" s="148"/>
      <c r="FAQ15" s="148"/>
      <c r="FAR15" s="148"/>
      <c r="FAS15" s="148"/>
      <c r="FAT15" s="148"/>
      <c r="FAU15" s="148"/>
      <c r="FAV15" s="148"/>
      <c r="FAW15" s="148"/>
      <c r="FAX15" s="148"/>
      <c r="FAY15" s="148"/>
      <c r="FAZ15" s="148"/>
      <c r="FBA15" s="148"/>
      <c r="FBB15" s="148"/>
      <c r="FBC15" s="148"/>
      <c r="FBD15" s="148"/>
      <c r="FBE15" s="148"/>
      <c r="FBF15" s="148"/>
      <c r="FBG15" s="148"/>
      <c r="FBH15" s="148"/>
      <c r="FBI15" s="148"/>
      <c r="FBJ15" s="148"/>
      <c r="FBK15" s="148"/>
      <c r="FBL15" s="148"/>
      <c r="FBM15" s="148"/>
      <c r="FBN15" s="148"/>
      <c r="FBO15" s="148"/>
      <c r="FBP15" s="148"/>
      <c r="FBQ15" s="148"/>
      <c r="FBR15" s="148"/>
      <c r="FBS15" s="148"/>
      <c r="FBT15" s="148"/>
      <c r="FBU15" s="148"/>
      <c r="FBV15" s="148"/>
      <c r="FBW15" s="148"/>
      <c r="FBX15" s="148"/>
      <c r="FBY15" s="148"/>
      <c r="FBZ15" s="148"/>
      <c r="FCA15" s="148"/>
      <c r="FCB15" s="148"/>
      <c r="FCC15" s="148"/>
      <c r="FCD15" s="148"/>
      <c r="FCE15" s="148"/>
      <c r="FCF15" s="148"/>
      <c r="FCG15" s="148"/>
      <c r="FCH15" s="148"/>
      <c r="FCI15" s="148"/>
      <c r="FCJ15" s="148"/>
      <c r="FCK15" s="148"/>
      <c r="FCL15" s="148"/>
      <c r="FCM15" s="148"/>
      <c r="FCN15" s="148"/>
      <c r="FCO15" s="148"/>
      <c r="FCP15" s="148"/>
      <c r="FCQ15" s="148"/>
      <c r="FCR15" s="148"/>
      <c r="FCS15" s="148"/>
      <c r="FCT15" s="148"/>
      <c r="FCU15" s="148"/>
      <c r="FCV15" s="148"/>
      <c r="FCW15" s="148"/>
      <c r="FCX15" s="148"/>
      <c r="FCY15" s="148"/>
      <c r="FCZ15" s="148"/>
      <c r="FDA15" s="148"/>
      <c r="FDB15" s="148"/>
      <c r="FDC15" s="148"/>
      <c r="FDD15" s="148"/>
      <c r="FDE15" s="148"/>
      <c r="FDF15" s="148"/>
      <c r="FDG15" s="148"/>
      <c r="FDH15" s="148"/>
      <c r="FDI15" s="148"/>
      <c r="FDJ15" s="148"/>
      <c r="FDK15" s="148"/>
      <c r="FDL15" s="148"/>
      <c r="FDM15" s="148"/>
      <c r="FDN15" s="148"/>
      <c r="FDO15" s="148"/>
      <c r="FDP15" s="148"/>
      <c r="FDQ15" s="148"/>
      <c r="FDR15" s="148"/>
      <c r="FDS15" s="148"/>
      <c r="FDT15" s="148"/>
      <c r="FDU15" s="148"/>
      <c r="FDV15" s="148"/>
      <c r="FDW15" s="148"/>
      <c r="FDX15" s="148"/>
      <c r="FDY15" s="148"/>
      <c r="FDZ15" s="148"/>
      <c r="FEA15" s="148"/>
      <c r="FEB15" s="148"/>
      <c r="FEC15" s="148"/>
      <c r="FED15" s="148"/>
      <c r="FEE15" s="148"/>
      <c r="FEF15" s="148"/>
      <c r="FEG15" s="148"/>
      <c r="FEH15" s="148"/>
      <c r="FEI15" s="148"/>
      <c r="FEJ15" s="148"/>
      <c r="FEK15" s="148"/>
      <c r="FEL15" s="148"/>
      <c r="FEM15" s="148"/>
      <c r="FEN15" s="148"/>
      <c r="FEO15" s="148"/>
      <c r="FEP15" s="148"/>
      <c r="FEQ15" s="148"/>
      <c r="FER15" s="148"/>
      <c r="FES15" s="148"/>
      <c r="FET15" s="148"/>
      <c r="FEU15" s="148"/>
      <c r="FEV15" s="148"/>
      <c r="FEW15" s="148"/>
      <c r="FEX15" s="148"/>
      <c r="FEY15" s="148"/>
      <c r="FEZ15" s="148"/>
      <c r="FFA15" s="148"/>
      <c r="FFB15" s="148"/>
      <c r="FFC15" s="148"/>
      <c r="FFD15" s="148"/>
      <c r="FFE15" s="148"/>
      <c r="FFF15" s="148"/>
      <c r="FFG15" s="148"/>
      <c r="FFH15" s="148"/>
      <c r="FFI15" s="148"/>
      <c r="FFJ15" s="148"/>
      <c r="FFK15" s="148"/>
      <c r="FFL15" s="148"/>
      <c r="FFM15" s="148"/>
      <c r="FFN15" s="148"/>
      <c r="FFO15" s="148"/>
      <c r="FFP15" s="148"/>
      <c r="FFQ15" s="148"/>
      <c r="FFR15" s="148"/>
      <c r="FFS15" s="148"/>
      <c r="FFT15" s="148"/>
      <c r="FFU15" s="148"/>
      <c r="FFV15" s="148"/>
      <c r="FFW15" s="148"/>
      <c r="FFX15" s="148"/>
      <c r="FFY15" s="148"/>
      <c r="FFZ15" s="148"/>
      <c r="FGA15" s="148"/>
      <c r="FGB15" s="148"/>
      <c r="FGC15" s="148"/>
      <c r="FGD15" s="148"/>
      <c r="FGE15" s="148"/>
      <c r="FGF15" s="148"/>
      <c r="FGG15" s="148"/>
      <c r="FGH15" s="148"/>
      <c r="FGI15" s="148"/>
      <c r="FGJ15" s="148"/>
      <c r="FGK15" s="148"/>
      <c r="FGL15" s="148"/>
      <c r="FGM15" s="148"/>
      <c r="FGN15" s="148"/>
      <c r="FGO15" s="148"/>
      <c r="FGP15" s="148"/>
      <c r="FGQ15" s="148"/>
      <c r="FGR15" s="148"/>
      <c r="FGS15" s="148"/>
      <c r="FGT15" s="148"/>
      <c r="FGU15" s="148"/>
      <c r="FGV15" s="148"/>
      <c r="FGW15" s="148"/>
      <c r="FGX15" s="148"/>
      <c r="FGY15" s="148"/>
      <c r="FGZ15" s="148"/>
      <c r="FHA15" s="148"/>
      <c r="FHB15" s="148"/>
      <c r="FHC15" s="148"/>
      <c r="FHD15" s="148"/>
      <c r="FHE15" s="148"/>
      <c r="FHF15" s="148"/>
      <c r="FHG15" s="148"/>
      <c r="FHH15" s="148"/>
      <c r="FHI15" s="148"/>
      <c r="FHJ15" s="148"/>
      <c r="FHK15" s="148"/>
      <c r="FHL15" s="148"/>
      <c r="FHM15" s="148"/>
      <c r="FHN15" s="148"/>
      <c r="FHO15" s="148"/>
      <c r="FHP15" s="148"/>
      <c r="FHQ15" s="148"/>
      <c r="FHR15" s="148"/>
      <c r="FHS15" s="148"/>
      <c r="FHT15" s="148"/>
      <c r="FHU15" s="148"/>
      <c r="FHV15" s="148"/>
      <c r="FHW15" s="148"/>
      <c r="FHX15" s="148"/>
      <c r="FHY15" s="148"/>
      <c r="FHZ15" s="148"/>
      <c r="FIA15" s="148"/>
      <c r="FIB15" s="148"/>
      <c r="FIC15" s="148"/>
      <c r="FID15" s="148"/>
      <c r="FIE15" s="148"/>
      <c r="FIF15" s="148"/>
      <c r="FIG15" s="148"/>
      <c r="FIH15" s="148"/>
      <c r="FII15" s="148"/>
      <c r="FIJ15" s="148"/>
      <c r="FIK15" s="148"/>
      <c r="FIL15" s="148"/>
      <c r="FIM15" s="148"/>
      <c r="FIN15" s="148"/>
      <c r="FIO15" s="148"/>
      <c r="FIP15" s="148"/>
      <c r="FIQ15" s="148"/>
      <c r="FIR15" s="148"/>
      <c r="FIS15" s="148"/>
      <c r="FIT15" s="148"/>
      <c r="FIU15" s="148"/>
      <c r="FIV15" s="148"/>
      <c r="FIW15" s="148"/>
      <c r="FIX15" s="148"/>
      <c r="FIY15" s="148"/>
      <c r="FIZ15" s="148"/>
      <c r="FJA15" s="148"/>
      <c r="FJB15" s="148"/>
      <c r="FJC15" s="148"/>
      <c r="FJD15" s="148"/>
      <c r="FJE15" s="148"/>
      <c r="FJF15" s="148"/>
      <c r="FJG15" s="148"/>
      <c r="FJH15" s="148"/>
      <c r="FJI15" s="148"/>
      <c r="FJJ15" s="148"/>
      <c r="FJK15" s="148"/>
      <c r="FJL15" s="148"/>
      <c r="FJM15" s="148"/>
      <c r="FJN15" s="148"/>
      <c r="FJO15" s="148"/>
      <c r="FJP15" s="148"/>
      <c r="FJQ15" s="148"/>
      <c r="FJR15" s="148"/>
      <c r="FJS15" s="148"/>
      <c r="FJT15" s="148"/>
      <c r="FJU15" s="148"/>
      <c r="FJV15" s="148"/>
      <c r="FJW15" s="148"/>
      <c r="FJX15" s="148"/>
      <c r="FJY15" s="148"/>
      <c r="FJZ15" s="148"/>
      <c r="FKA15" s="148"/>
      <c r="FKB15" s="148"/>
      <c r="FKC15" s="148"/>
      <c r="FKD15" s="148"/>
      <c r="FKE15" s="148"/>
      <c r="FKF15" s="148"/>
      <c r="FKG15" s="148"/>
      <c r="FKH15" s="148"/>
      <c r="FKI15" s="148"/>
      <c r="FKJ15" s="148"/>
      <c r="FKK15" s="148"/>
      <c r="FKL15" s="148"/>
      <c r="FKM15" s="148"/>
      <c r="FKN15" s="148"/>
      <c r="FKO15" s="148"/>
      <c r="FKP15" s="148"/>
      <c r="FKQ15" s="148"/>
      <c r="FKR15" s="148"/>
      <c r="FKS15" s="148"/>
      <c r="FKT15" s="148"/>
      <c r="FKU15" s="148"/>
      <c r="FKV15" s="148"/>
      <c r="FKW15" s="148"/>
      <c r="FKX15" s="148"/>
      <c r="FKY15" s="148"/>
      <c r="FKZ15" s="148"/>
      <c r="FLA15" s="148"/>
      <c r="FLB15" s="148"/>
      <c r="FLC15" s="148"/>
      <c r="FLD15" s="148"/>
      <c r="FLE15" s="148"/>
      <c r="FLF15" s="148"/>
      <c r="FLG15" s="148"/>
      <c r="FLH15" s="148"/>
      <c r="FLI15" s="148"/>
      <c r="FLJ15" s="148"/>
      <c r="FLK15" s="148"/>
      <c r="FLL15" s="148"/>
      <c r="FLM15" s="148"/>
      <c r="FLN15" s="148"/>
      <c r="FLO15" s="148"/>
      <c r="FLP15" s="148"/>
      <c r="FLQ15" s="148"/>
      <c r="FLR15" s="148"/>
      <c r="FLS15" s="148"/>
      <c r="FLT15" s="148"/>
      <c r="FLU15" s="148"/>
      <c r="FLV15" s="148"/>
      <c r="FLW15" s="148"/>
      <c r="FLX15" s="148"/>
      <c r="FLY15" s="148"/>
      <c r="FLZ15" s="148"/>
      <c r="FMA15" s="148"/>
      <c r="FMB15" s="148"/>
      <c r="FMC15" s="148"/>
      <c r="FMD15" s="148"/>
      <c r="FME15" s="148"/>
      <c r="FMF15" s="148"/>
      <c r="FMG15" s="148"/>
      <c r="FMH15" s="148"/>
      <c r="FMI15" s="148"/>
      <c r="FMJ15" s="148"/>
      <c r="FMK15" s="148"/>
      <c r="FML15" s="148"/>
      <c r="FMM15" s="148"/>
      <c r="FMN15" s="148"/>
      <c r="FMO15" s="148"/>
      <c r="FMP15" s="148"/>
      <c r="FMQ15" s="148"/>
      <c r="FMR15" s="148"/>
      <c r="FMS15" s="148"/>
      <c r="FMT15" s="148"/>
      <c r="FMU15" s="148"/>
      <c r="FMV15" s="148"/>
      <c r="FMW15" s="148"/>
      <c r="FMX15" s="148"/>
      <c r="FMY15" s="148"/>
      <c r="FMZ15" s="148"/>
      <c r="FNA15" s="148"/>
      <c r="FNB15" s="148"/>
      <c r="FNC15" s="148"/>
      <c r="FND15" s="148"/>
      <c r="FNE15" s="148"/>
      <c r="FNF15" s="148"/>
      <c r="FNG15" s="148"/>
      <c r="FNH15" s="148"/>
      <c r="FNI15" s="148"/>
      <c r="FNJ15" s="148"/>
      <c r="FNK15" s="148"/>
      <c r="FNL15" s="148"/>
      <c r="FNM15" s="148"/>
      <c r="FNN15" s="148"/>
      <c r="FNO15" s="148"/>
      <c r="FNP15" s="148"/>
      <c r="FNQ15" s="148"/>
      <c r="FNR15" s="148"/>
      <c r="FNS15" s="148"/>
      <c r="FNT15" s="148"/>
      <c r="FNU15" s="148"/>
      <c r="FNV15" s="148"/>
      <c r="FNW15" s="148"/>
      <c r="FNX15" s="148"/>
      <c r="FNY15" s="148"/>
      <c r="FNZ15" s="148"/>
      <c r="FOA15" s="148"/>
      <c r="FOB15" s="148"/>
      <c r="FOC15" s="148"/>
      <c r="FOD15" s="148"/>
      <c r="FOE15" s="148"/>
      <c r="FOF15" s="148"/>
      <c r="FOG15" s="148"/>
      <c r="FOH15" s="148"/>
      <c r="FOI15" s="148"/>
      <c r="FOJ15" s="148"/>
      <c r="FOK15" s="148"/>
      <c r="FOL15" s="148"/>
      <c r="FOM15" s="148"/>
      <c r="FON15" s="148"/>
      <c r="FOO15" s="148"/>
      <c r="FOP15" s="148"/>
      <c r="FOQ15" s="148"/>
      <c r="FOR15" s="148"/>
      <c r="FOS15" s="148"/>
      <c r="FOT15" s="148"/>
      <c r="FOU15" s="148"/>
      <c r="FOV15" s="148"/>
      <c r="FOW15" s="148"/>
      <c r="FOX15" s="148"/>
      <c r="FOY15" s="148"/>
      <c r="FOZ15" s="148"/>
      <c r="FPA15" s="148"/>
      <c r="FPB15" s="148"/>
      <c r="FPC15" s="148"/>
      <c r="FPD15" s="148"/>
      <c r="FPE15" s="148"/>
      <c r="FPF15" s="148"/>
      <c r="FPG15" s="148"/>
      <c r="FPH15" s="148"/>
      <c r="FPI15" s="148"/>
      <c r="FPJ15" s="148"/>
      <c r="FPK15" s="148"/>
      <c r="FPL15" s="148"/>
      <c r="FPM15" s="148"/>
      <c r="FPN15" s="148"/>
      <c r="FPO15" s="148"/>
      <c r="FPP15" s="148"/>
      <c r="FPQ15" s="148"/>
      <c r="FPR15" s="148"/>
      <c r="FPS15" s="148"/>
      <c r="FPT15" s="148"/>
      <c r="FPU15" s="148"/>
      <c r="FPV15" s="148"/>
      <c r="FPW15" s="148"/>
      <c r="FPX15" s="148"/>
      <c r="FPY15" s="148"/>
      <c r="FPZ15" s="148"/>
      <c r="FQA15" s="148"/>
      <c r="FQB15" s="148"/>
      <c r="FQC15" s="148"/>
      <c r="FQD15" s="148"/>
      <c r="FQE15" s="148"/>
      <c r="FQF15" s="148"/>
      <c r="FQG15" s="148"/>
      <c r="FQH15" s="148"/>
      <c r="FQI15" s="148"/>
      <c r="FQJ15" s="148"/>
      <c r="FQK15" s="148"/>
      <c r="FQL15" s="148"/>
      <c r="FQM15" s="148"/>
      <c r="FQN15" s="148"/>
      <c r="FQO15" s="148"/>
      <c r="FQP15" s="148"/>
      <c r="FQQ15" s="148"/>
      <c r="FQR15" s="148"/>
      <c r="FQS15" s="148"/>
      <c r="FQT15" s="148"/>
      <c r="FQU15" s="148"/>
      <c r="FQV15" s="148"/>
      <c r="FQW15" s="148"/>
      <c r="FQX15" s="148"/>
      <c r="FQY15" s="148"/>
      <c r="FQZ15" s="148"/>
      <c r="FRA15" s="148"/>
      <c r="FRB15" s="148"/>
      <c r="FRC15" s="148"/>
      <c r="FRD15" s="148"/>
      <c r="FRE15" s="148"/>
      <c r="FRF15" s="148"/>
      <c r="FRG15" s="148"/>
      <c r="FRH15" s="148"/>
      <c r="FRI15" s="148"/>
      <c r="FRJ15" s="148"/>
      <c r="FRK15" s="148"/>
      <c r="FRL15" s="148"/>
      <c r="FRM15" s="148"/>
      <c r="FRN15" s="148"/>
      <c r="FRO15" s="148"/>
      <c r="FRP15" s="148"/>
      <c r="FRQ15" s="148"/>
      <c r="FRR15" s="148"/>
      <c r="FRS15" s="148"/>
      <c r="FRT15" s="148"/>
      <c r="FRU15" s="148"/>
      <c r="FRV15" s="148"/>
      <c r="FRW15" s="148"/>
      <c r="FRX15" s="148"/>
      <c r="FRY15" s="148"/>
      <c r="FRZ15" s="148"/>
      <c r="FSA15" s="148"/>
      <c r="FSB15" s="148"/>
      <c r="FSC15" s="148"/>
      <c r="FSD15" s="148"/>
      <c r="FSE15" s="148"/>
      <c r="FSF15" s="148"/>
      <c r="FSG15" s="148"/>
      <c r="FSH15" s="148"/>
      <c r="FSI15" s="148"/>
      <c r="FSJ15" s="148"/>
      <c r="FSK15" s="148"/>
      <c r="FSL15" s="148"/>
      <c r="FSM15" s="148"/>
      <c r="FSN15" s="148"/>
      <c r="FSO15" s="148"/>
      <c r="FSP15" s="148"/>
      <c r="FSQ15" s="148"/>
      <c r="FSR15" s="148"/>
      <c r="FSS15" s="148"/>
      <c r="FST15" s="148"/>
      <c r="FSU15" s="148"/>
      <c r="FSV15" s="148"/>
      <c r="FSW15" s="148"/>
      <c r="FSX15" s="148"/>
      <c r="FSY15" s="148"/>
      <c r="FSZ15" s="148"/>
      <c r="FTA15" s="148"/>
      <c r="FTB15" s="148"/>
      <c r="FTC15" s="148"/>
      <c r="FTD15" s="148"/>
      <c r="FTE15" s="148"/>
      <c r="FTF15" s="148"/>
      <c r="FTG15" s="148"/>
      <c r="FTH15" s="148"/>
      <c r="FTI15" s="148"/>
      <c r="FTJ15" s="148"/>
      <c r="FTK15" s="148"/>
      <c r="FTL15" s="148"/>
      <c r="FTM15" s="148"/>
      <c r="FTN15" s="148"/>
      <c r="FTO15" s="148"/>
      <c r="FTP15" s="148"/>
      <c r="FTQ15" s="148"/>
      <c r="FTR15" s="148"/>
      <c r="FTS15" s="148"/>
      <c r="FTT15" s="148"/>
      <c r="FTU15" s="148"/>
      <c r="FTV15" s="148"/>
      <c r="FTW15" s="148"/>
      <c r="FTX15" s="148"/>
      <c r="FTY15" s="148"/>
      <c r="FTZ15" s="148"/>
      <c r="FUA15" s="148"/>
      <c r="FUB15" s="148"/>
      <c r="FUC15" s="148"/>
      <c r="FUD15" s="148"/>
      <c r="FUE15" s="148"/>
      <c r="FUF15" s="148"/>
      <c r="FUG15" s="148"/>
      <c r="FUH15" s="148"/>
      <c r="FUI15" s="148"/>
      <c r="FUJ15" s="148"/>
      <c r="FUK15" s="148"/>
      <c r="FUL15" s="148"/>
      <c r="FUM15" s="148"/>
      <c r="FUN15" s="148"/>
      <c r="FUO15" s="148"/>
      <c r="FUP15" s="148"/>
      <c r="FUQ15" s="148"/>
      <c r="FUR15" s="148"/>
      <c r="FUS15" s="148"/>
      <c r="FUT15" s="148"/>
      <c r="FUU15" s="148"/>
      <c r="FUV15" s="148"/>
      <c r="FUW15" s="148"/>
      <c r="FUX15" s="148"/>
      <c r="FUY15" s="148"/>
      <c r="FUZ15" s="148"/>
      <c r="FVA15" s="148"/>
      <c r="FVB15" s="148"/>
      <c r="FVC15" s="148"/>
      <c r="FVD15" s="148"/>
      <c r="FVE15" s="148"/>
      <c r="FVF15" s="148"/>
      <c r="FVG15" s="148"/>
      <c r="FVH15" s="148"/>
      <c r="FVI15" s="148"/>
      <c r="FVJ15" s="148"/>
      <c r="FVK15" s="148"/>
      <c r="FVL15" s="148"/>
      <c r="FVM15" s="148"/>
      <c r="FVN15" s="148"/>
      <c r="FVO15" s="148"/>
      <c r="FVP15" s="148"/>
      <c r="FVQ15" s="148"/>
      <c r="FVR15" s="148"/>
      <c r="FVS15" s="148"/>
      <c r="FVT15" s="148"/>
      <c r="FVU15" s="148"/>
      <c r="FVV15" s="148"/>
      <c r="FVW15" s="148"/>
      <c r="FVX15" s="148"/>
      <c r="FVY15" s="148"/>
      <c r="FVZ15" s="148"/>
      <c r="FWA15" s="148"/>
      <c r="FWB15" s="148"/>
      <c r="FWC15" s="148"/>
      <c r="FWD15" s="148"/>
      <c r="FWE15" s="148"/>
      <c r="FWF15" s="148"/>
      <c r="FWG15" s="148"/>
      <c r="FWH15" s="148"/>
      <c r="FWI15" s="148"/>
      <c r="FWJ15" s="148"/>
      <c r="FWK15" s="148"/>
      <c r="FWL15" s="148"/>
      <c r="FWM15" s="148"/>
      <c r="FWN15" s="148"/>
      <c r="FWO15" s="148"/>
      <c r="FWP15" s="148"/>
      <c r="FWQ15" s="148"/>
      <c r="FWR15" s="148"/>
      <c r="FWS15" s="148"/>
      <c r="FWT15" s="148"/>
      <c r="FWU15" s="148"/>
      <c r="FWV15" s="148"/>
      <c r="FWW15" s="148"/>
      <c r="FWX15" s="148"/>
      <c r="FWY15" s="148"/>
      <c r="FWZ15" s="148"/>
      <c r="FXA15" s="148"/>
      <c r="FXB15" s="148"/>
      <c r="FXC15" s="148"/>
      <c r="FXD15" s="148"/>
      <c r="FXE15" s="148"/>
      <c r="FXF15" s="148"/>
      <c r="FXG15" s="148"/>
      <c r="FXH15" s="148"/>
      <c r="FXI15" s="148"/>
      <c r="FXJ15" s="148"/>
      <c r="FXK15" s="148"/>
      <c r="FXL15" s="148"/>
      <c r="FXM15" s="148"/>
      <c r="FXN15" s="148"/>
      <c r="FXO15" s="148"/>
      <c r="FXP15" s="148"/>
      <c r="FXQ15" s="148"/>
      <c r="FXR15" s="148"/>
      <c r="FXS15" s="148"/>
      <c r="FXT15" s="148"/>
      <c r="FXU15" s="148"/>
      <c r="FXV15" s="148"/>
      <c r="FXW15" s="148"/>
      <c r="FXX15" s="148"/>
      <c r="FXY15" s="148"/>
      <c r="FXZ15" s="148"/>
      <c r="FYA15" s="148"/>
      <c r="FYB15" s="148"/>
      <c r="FYC15" s="148"/>
      <c r="FYD15" s="148"/>
      <c r="FYE15" s="148"/>
      <c r="FYF15" s="148"/>
      <c r="FYG15" s="148"/>
      <c r="FYH15" s="148"/>
      <c r="FYI15" s="148"/>
      <c r="FYJ15" s="148"/>
      <c r="FYK15" s="148"/>
      <c r="FYL15" s="148"/>
      <c r="FYM15" s="148"/>
      <c r="FYN15" s="148"/>
      <c r="FYO15" s="148"/>
      <c r="FYP15" s="148"/>
      <c r="FYQ15" s="148"/>
      <c r="FYR15" s="148"/>
      <c r="FYS15" s="148"/>
      <c r="FYT15" s="148"/>
      <c r="FYU15" s="148"/>
      <c r="FYV15" s="148"/>
      <c r="FYW15" s="148"/>
      <c r="FYX15" s="148"/>
      <c r="FYY15" s="148"/>
      <c r="FYZ15" s="148"/>
      <c r="FZA15" s="148"/>
      <c r="FZB15" s="148"/>
      <c r="FZC15" s="148"/>
      <c r="FZD15" s="148"/>
      <c r="FZE15" s="148"/>
      <c r="FZF15" s="148"/>
      <c r="FZG15" s="148"/>
      <c r="FZH15" s="148"/>
      <c r="FZI15" s="148"/>
      <c r="FZJ15" s="148"/>
      <c r="FZK15" s="148"/>
      <c r="FZL15" s="148"/>
      <c r="FZM15" s="148"/>
      <c r="FZN15" s="148"/>
      <c r="FZO15" s="148"/>
      <c r="FZP15" s="148"/>
      <c r="FZQ15" s="148"/>
      <c r="FZR15" s="148"/>
      <c r="FZS15" s="148"/>
      <c r="FZT15" s="148"/>
      <c r="FZU15" s="148"/>
      <c r="FZV15" s="148"/>
      <c r="FZW15" s="148"/>
      <c r="FZX15" s="148"/>
      <c r="FZY15" s="148"/>
      <c r="FZZ15" s="148"/>
      <c r="GAA15" s="148"/>
      <c r="GAB15" s="148"/>
      <c r="GAC15" s="148"/>
      <c r="GAD15" s="148"/>
      <c r="GAE15" s="148"/>
      <c r="GAF15" s="148"/>
      <c r="GAG15" s="148"/>
      <c r="GAH15" s="148"/>
      <c r="GAI15" s="148"/>
      <c r="GAJ15" s="148"/>
      <c r="GAK15" s="148"/>
      <c r="GAL15" s="148"/>
      <c r="GAM15" s="148"/>
      <c r="GAN15" s="148"/>
      <c r="GAO15" s="148"/>
      <c r="GAP15" s="148"/>
      <c r="GAQ15" s="148"/>
      <c r="GAR15" s="148"/>
      <c r="GAS15" s="148"/>
      <c r="GAT15" s="148"/>
      <c r="GAU15" s="148"/>
      <c r="GAV15" s="148"/>
      <c r="GAW15" s="148"/>
      <c r="GAX15" s="148"/>
      <c r="GAY15" s="148"/>
      <c r="GAZ15" s="148"/>
      <c r="GBA15" s="148"/>
      <c r="GBB15" s="148"/>
      <c r="GBC15" s="148"/>
      <c r="GBD15" s="148"/>
      <c r="GBE15" s="148"/>
      <c r="GBF15" s="148"/>
      <c r="GBG15" s="148"/>
      <c r="GBH15" s="148"/>
      <c r="GBI15" s="148"/>
      <c r="GBJ15" s="148"/>
      <c r="GBK15" s="148"/>
      <c r="GBL15" s="148"/>
      <c r="GBM15" s="148"/>
      <c r="GBN15" s="148"/>
      <c r="GBO15" s="148"/>
      <c r="GBP15" s="148"/>
      <c r="GBQ15" s="148"/>
      <c r="GBR15" s="148"/>
      <c r="GBS15" s="148"/>
      <c r="GBT15" s="148"/>
      <c r="GBU15" s="148"/>
      <c r="GBV15" s="148"/>
      <c r="GBW15" s="148"/>
      <c r="GBX15" s="148"/>
      <c r="GBY15" s="148"/>
      <c r="GBZ15" s="148"/>
      <c r="GCA15" s="148"/>
      <c r="GCB15" s="148"/>
      <c r="GCC15" s="148"/>
      <c r="GCD15" s="148"/>
      <c r="GCE15" s="148"/>
      <c r="GCF15" s="148"/>
      <c r="GCG15" s="148"/>
      <c r="GCH15" s="148"/>
      <c r="GCI15" s="148"/>
      <c r="GCJ15" s="148"/>
      <c r="GCK15" s="148"/>
      <c r="GCL15" s="148"/>
      <c r="GCM15" s="148"/>
      <c r="GCN15" s="148"/>
      <c r="GCO15" s="148"/>
      <c r="GCP15" s="148"/>
      <c r="GCQ15" s="148"/>
      <c r="GCR15" s="148"/>
      <c r="GCS15" s="148"/>
      <c r="GCT15" s="148"/>
      <c r="GCU15" s="148"/>
      <c r="GCV15" s="148"/>
      <c r="GCW15" s="148"/>
      <c r="GCX15" s="148"/>
      <c r="GCY15" s="148"/>
      <c r="GCZ15" s="148"/>
      <c r="GDA15" s="148"/>
      <c r="GDB15" s="148"/>
      <c r="GDC15" s="148"/>
      <c r="GDD15" s="148"/>
      <c r="GDE15" s="148"/>
      <c r="GDF15" s="148"/>
      <c r="GDG15" s="148"/>
      <c r="GDH15" s="148"/>
      <c r="GDI15" s="148"/>
      <c r="GDJ15" s="148"/>
      <c r="GDK15" s="148"/>
      <c r="GDL15" s="148"/>
      <c r="GDM15" s="148"/>
      <c r="GDN15" s="148"/>
      <c r="GDO15" s="148"/>
      <c r="GDP15" s="148"/>
      <c r="GDQ15" s="148"/>
      <c r="GDR15" s="148"/>
      <c r="GDS15" s="148"/>
      <c r="GDT15" s="148"/>
      <c r="GDU15" s="148"/>
      <c r="GDV15" s="148"/>
      <c r="GDW15" s="148"/>
      <c r="GDX15" s="148"/>
      <c r="GDY15" s="148"/>
      <c r="GDZ15" s="148"/>
      <c r="GEA15" s="148"/>
      <c r="GEB15" s="148"/>
      <c r="GEC15" s="148"/>
      <c r="GED15" s="148"/>
      <c r="GEE15" s="148"/>
      <c r="GEF15" s="148"/>
      <c r="GEG15" s="148"/>
      <c r="GEH15" s="148"/>
      <c r="GEI15" s="148"/>
      <c r="GEJ15" s="148"/>
      <c r="GEK15" s="148"/>
      <c r="GEL15" s="148"/>
      <c r="GEM15" s="148"/>
      <c r="GEN15" s="148"/>
      <c r="GEO15" s="148"/>
      <c r="GEP15" s="148"/>
      <c r="GEQ15" s="148"/>
      <c r="GER15" s="148"/>
      <c r="GES15" s="148"/>
      <c r="GET15" s="148"/>
      <c r="GEU15" s="148"/>
      <c r="GEV15" s="148"/>
      <c r="GEW15" s="148"/>
      <c r="GEX15" s="148"/>
      <c r="GEY15" s="148"/>
      <c r="GEZ15" s="148"/>
      <c r="GFA15" s="148"/>
      <c r="GFB15" s="148"/>
      <c r="GFC15" s="148"/>
      <c r="GFD15" s="148"/>
      <c r="GFE15" s="148"/>
      <c r="GFF15" s="148"/>
      <c r="GFG15" s="148"/>
      <c r="GFH15" s="148"/>
      <c r="GFI15" s="148"/>
      <c r="GFJ15" s="148"/>
      <c r="GFK15" s="148"/>
      <c r="GFL15" s="148"/>
      <c r="GFM15" s="148"/>
      <c r="GFN15" s="148"/>
      <c r="GFO15" s="148"/>
      <c r="GFP15" s="148"/>
      <c r="GFQ15" s="148"/>
      <c r="GFR15" s="148"/>
      <c r="GFS15" s="148"/>
      <c r="GFT15" s="148"/>
      <c r="GFU15" s="148"/>
      <c r="GFV15" s="148"/>
      <c r="GFW15" s="148"/>
      <c r="GFX15" s="148"/>
      <c r="GFY15" s="148"/>
      <c r="GFZ15" s="148"/>
      <c r="GGA15" s="148"/>
      <c r="GGB15" s="148"/>
      <c r="GGC15" s="148"/>
      <c r="GGD15" s="148"/>
      <c r="GGE15" s="148"/>
      <c r="GGF15" s="148"/>
      <c r="GGG15" s="148"/>
      <c r="GGH15" s="148"/>
      <c r="GGI15" s="148"/>
      <c r="GGJ15" s="148"/>
      <c r="GGK15" s="148"/>
      <c r="GGL15" s="148"/>
      <c r="GGM15" s="148"/>
      <c r="GGN15" s="148"/>
      <c r="GGO15" s="148"/>
      <c r="GGP15" s="148"/>
      <c r="GGQ15" s="148"/>
      <c r="GGR15" s="148"/>
      <c r="GGS15" s="148"/>
      <c r="GGT15" s="148"/>
      <c r="GGU15" s="148"/>
      <c r="GGV15" s="148"/>
      <c r="GGW15" s="148"/>
      <c r="GGX15" s="148"/>
      <c r="GGY15" s="148"/>
      <c r="GGZ15" s="148"/>
      <c r="GHA15" s="148"/>
      <c r="GHB15" s="148"/>
      <c r="GHC15" s="148"/>
      <c r="GHD15" s="148"/>
      <c r="GHE15" s="148"/>
      <c r="GHF15" s="148"/>
      <c r="GHG15" s="148"/>
      <c r="GHH15" s="148"/>
      <c r="GHI15" s="148"/>
      <c r="GHJ15" s="148"/>
      <c r="GHK15" s="148"/>
      <c r="GHL15" s="148"/>
      <c r="GHM15" s="148"/>
      <c r="GHN15" s="148"/>
      <c r="GHO15" s="148"/>
      <c r="GHP15" s="148"/>
      <c r="GHQ15" s="148"/>
      <c r="GHR15" s="148"/>
      <c r="GHS15" s="148"/>
      <c r="GHT15" s="148"/>
      <c r="GHU15" s="148"/>
      <c r="GHV15" s="148"/>
      <c r="GHW15" s="148"/>
      <c r="GHX15" s="148"/>
      <c r="GHY15" s="148"/>
      <c r="GHZ15" s="148"/>
      <c r="GIA15" s="148"/>
      <c r="GIB15" s="148"/>
      <c r="GIC15" s="148"/>
      <c r="GID15" s="148"/>
      <c r="GIE15" s="148"/>
      <c r="GIF15" s="148"/>
      <c r="GIG15" s="148"/>
      <c r="GIH15" s="148"/>
      <c r="GII15" s="148"/>
      <c r="GIJ15" s="148"/>
      <c r="GIK15" s="148"/>
      <c r="GIL15" s="148"/>
      <c r="GIM15" s="148"/>
      <c r="GIN15" s="148"/>
      <c r="GIO15" s="148"/>
      <c r="GIP15" s="148"/>
      <c r="GIQ15" s="148"/>
      <c r="GIR15" s="148"/>
      <c r="GIS15" s="148"/>
      <c r="GIT15" s="148"/>
      <c r="GIU15" s="148"/>
      <c r="GIV15" s="148"/>
      <c r="GIW15" s="148"/>
      <c r="GIX15" s="148"/>
      <c r="GIY15" s="148"/>
      <c r="GIZ15" s="148"/>
      <c r="GJA15" s="148"/>
      <c r="GJB15" s="148"/>
      <c r="GJC15" s="148"/>
      <c r="GJD15" s="148"/>
      <c r="GJE15" s="148"/>
      <c r="GJF15" s="148"/>
      <c r="GJG15" s="148"/>
      <c r="GJH15" s="148"/>
      <c r="GJI15" s="148"/>
      <c r="GJJ15" s="148"/>
      <c r="GJK15" s="148"/>
      <c r="GJL15" s="148"/>
      <c r="GJM15" s="148"/>
      <c r="GJN15" s="148"/>
      <c r="GJO15" s="148"/>
      <c r="GJP15" s="148"/>
      <c r="GJQ15" s="148"/>
      <c r="GJR15" s="148"/>
      <c r="GJS15" s="148"/>
      <c r="GJT15" s="148"/>
      <c r="GJU15" s="148"/>
      <c r="GJV15" s="148"/>
      <c r="GJW15" s="148"/>
      <c r="GJX15" s="148"/>
      <c r="GJY15" s="148"/>
      <c r="GJZ15" s="148"/>
      <c r="GKA15" s="148"/>
      <c r="GKB15" s="148"/>
      <c r="GKC15" s="148"/>
      <c r="GKD15" s="148"/>
      <c r="GKE15" s="148"/>
      <c r="GKF15" s="148"/>
      <c r="GKG15" s="148"/>
      <c r="GKH15" s="148"/>
      <c r="GKI15" s="148"/>
      <c r="GKJ15" s="148"/>
      <c r="GKK15" s="148"/>
      <c r="GKL15" s="148"/>
      <c r="GKM15" s="148"/>
      <c r="GKN15" s="148"/>
      <c r="GKO15" s="148"/>
      <c r="GKP15" s="148"/>
      <c r="GKQ15" s="148"/>
      <c r="GKR15" s="148"/>
      <c r="GKS15" s="148"/>
      <c r="GKT15" s="148"/>
      <c r="GKU15" s="148"/>
      <c r="GKV15" s="148"/>
      <c r="GKW15" s="148"/>
      <c r="GKX15" s="148"/>
      <c r="GKY15" s="148"/>
      <c r="GKZ15" s="148"/>
      <c r="GLA15" s="148"/>
      <c r="GLB15" s="148"/>
      <c r="GLC15" s="148"/>
      <c r="GLD15" s="148"/>
      <c r="GLE15" s="148"/>
      <c r="GLF15" s="148"/>
      <c r="GLG15" s="148"/>
      <c r="GLH15" s="148"/>
      <c r="GLI15" s="148"/>
      <c r="GLJ15" s="148"/>
      <c r="GLK15" s="148"/>
      <c r="GLL15" s="148"/>
      <c r="GLM15" s="148"/>
      <c r="GLN15" s="148"/>
      <c r="GLO15" s="148"/>
      <c r="GLP15" s="148"/>
      <c r="GLQ15" s="148"/>
      <c r="GLR15" s="148"/>
      <c r="GLS15" s="148"/>
      <c r="GLT15" s="148"/>
      <c r="GLU15" s="148"/>
      <c r="GLV15" s="148"/>
      <c r="GLW15" s="148"/>
      <c r="GLX15" s="148"/>
      <c r="GLY15" s="148"/>
      <c r="GLZ15" s="148"/>
      <c r="GMA15" s="148"/>
      <c r="GMB15" s="148"/>
      <c r="GMC15" s="148"/>
      <c r="GMD15" s="148"/>
      <c r="GME15" s="148"/>
      <c r="GMF15" s="148"/>
      <c r="GMG15" s="148"/>
      <c r="GMH15" s="148"/>
      <c r="GMI15" s="148"/>
      <c r="GMJ15" s="148"/>
      <c r="GMK15" s="148"/>
      <c r="GML15" s="148"/>
      <c r="GMM15" s="148"/>
      <c r="GMN15" s="148"/>
      <c r="GMO15" s="148"/>
      <c r="GMP15" s="148"/>
      <c r="GMQ15" s="148"/>
      <c r="GMR15" s="148"/>
      <c r="GMS15" s="148"/>
      <c r="GMT15" s="148"/>
      <c r="GMU15" s="148"/>
      <c r="GMV15" s="148"/>
      <c r="GMW15" s="148"/>
      <c r="GMX15" s="148"/>
      <c r="GMY15" s="148"/>
      <c r="GMZ15" s="148"/>
      <c r="GNA15" s="148"/>
      <c r="GNB15" s="148"/>
      <c r="GNC15" s="148"/>
      <c r="GND15" s="148"/>
      <c r="GNE15" s="148"/>
      <c r="GNF15" s="148"/>
      <c r="GNG15" s="148"/>
      <c r="GNH15" s="148"/>
      <c r="GNI15" s="148"/>
      <c r="GNJ15" s="148"/>
      <c r="GNK15" s="148"/>
      <c r="GNL15" s="148"/>
      <c r="GNM15" s="148"/>
      <c r="GNN15" s="148"/>
      <c r="GNO15" s="148"/>
      <c r="GNP15" s="148"/>
      <c r="GNQ15" s="148"/>
      <c r="GNR15" s="148"/>
      <c r="GNS15" s="148"/>
      <c r="GNT15" s="148"/>
      <c r="GNU15" s="148"/>
      <c r="GNV15" s="148"/>
      <c r="GNW15" s="148"/>
      <c r="GNX15" s="148"/>
      <c r="GNY15" s="148"/>
      <c r="GNZ15" s="148"/>
      <c r="GOA15" s="148"/>
      <c r="GOB15" s="148"/>
      <c r="GOC15" s="148"/>
      <c r="GOD15" s="148"/>
      <c r="GOE15" s="148"/>
      <c r="GOF15" s="148"/>
      <c r="GOG15" s="148"/>
      <c r="GOH15" s="148"/>
      <c r="GOI15" s="148"/>
      <c r="GOJ15" s="148"/>
      <c r="GOK15" s="148"/>
      <c r="GOL15" s="148"/>
      <c r="GOM15" s="148"/>
      <c r="GON15" s="148"/>
      <c r="GOO15" s="148"/>
      <c r="GOP15" s="148"/>
      <c r="GOQ15" s="148"/>
      <c r="GOR15" s="148"/>
      <c r="GOS15" s="148"/>
      <c r="GOT15" s="148"/>
      <c r="GOU15" s="148"/>
      <c r="GOV15" s="148"/>
      <c r="GOW15" s="148"/>
      <c r="GOX15" s="148"/>
      <c r="GOY15" s="148"/>
      <c r="GOZ15" s="148"/>
      <c r="GPA15" s="148"/>
      <c r="GPB15" s="148"/>
      <c r="GPC15" s="148"/>
      <c r="GPD15" s="148"/>
      <c r="GPE15" s="148"/>
      <c r="GPF15" s="148"/>
      <c r="GPG15" s="148"/>
      <c r="GPH15" s="148"/>
      <c r="GPI15" s="148"/>
      <c r="GPJ15" s="148"/>
      <c r="GPK15" s="148"/>
      <c r="GPL15" s="148"/>
      <c r="GPM15" s="148"/>
      <c r="GPN15" s="148"/>
      <c r="GPO15" s="148"/>
      <c r="GPP15" s="148"/>
      <c r="GPQ15" s="148"/>
      <c r="GPR15" s="148"/>
      <c r="GPS15" s="148"/>
      <c r="GPT15" s="148"/>
      <c r="GPU15" s="148"/>
      <c r="GPV15" s="148"/>
      <c r="GPW15" s="148"/>
      <c r="GPX15" s="148"/>
      <c r="GPY15" s="148"/>
      <c r="GPZ15" s="148"/>
      <c r="GQA15" s="148"/>
      <c r="GQB15" s="148"/>
      <c r="GQC15" s="148"/>
      <c r="GQD15" s="148"/>
      <c r="GQE15" s="148"/>
      <c r="GQF15" s="148"/>
      <c r="GQG15" s="148"/>
      <c r="GQH15" s="148"/>
      <c r="GQI15" s="148"/>
      <c r="GQJ15" s="148"/>
      <c r="GQK15" s="148"/>
      <c r="GQL15" s="148"/>
      <c r="GQM15" s="148"/>
      <c r="GQN15" s="148"/>
      <c r="GQO15" s="148"/>
      <c r="GQP15" s="148"/>
      <c r="GQQ15" s="148"/>
      <c r="GQR15" s="148"/>
      <c r="GQS15" s="148"/>
      <c r="GQT15" s="148"/>
      <c r="GQU15" s="148"/>
      <c r="GQV15" s="148"/>
      <c r="GQW15" s="148"/>
      <c r="GQX15" s="148"/>
      <c r="GQY15" s="148"/>
      <c r="GQZ15" s="148"/>
      <c r="GRA15" s="148"/>
      <c r="GRB15" s="148"/>
      <c r="GRC15" s="148"/>
      <c r="GRD15" s="148"/>
      <c r="GRE15" s="148"/>
      <c r="GRF15" s="148"/>
      <c r="GRG15" s="148"/>
      <c r="GRH15" s="148"/>
      <c r="GRI15" s="148"/>
      <c r="GRJ15" s="148"/>
      <c r="GRK15" s="148"/>
      <c r="GRL15" s="148"/>
      <c r="GRM15" s="148"/>
      <c r="GRN15" s="148"/>
      <c r="GRO15" s="148"/>
      <c r="GRP15" s="148"/>
      <c r="GRQ15" s="148"/>
      <c r="GRR15" s="148"/>
      <c r="GRS15" s="148"/>
      <c r="GRT15" s="148"/>
      <c r="GRU15" s="148"/>
      <c r="GRV15" s="148"/>
      <c r="GRW15" s="148"/>
      <c r="GRX15" s="148"/>
      <c r="GRY15" s="148"/>
      <c r="GRZ15" s="148"/>
      <c r="GSA15" s="148"/>
      <c r="GSB15" s="148"/>
      <c r="GSC15" s="148"/>
      <c r="GSD15" s="148"/>
      <c r="GSE15" s="148"/>
      <c r="GSF15" s="148"/>
      <c r="GSG15" s="148"/>
      <c r="GSH15" s="148"/>
      <c r="GSI15" s="148"/>
      <c r="GSJ15" s="148"/>
      <c r="GSK15" s="148"/>
      <c r="GSL15" s="148"/>
      <c r="GSM15" s="148"/>
      <c r="GSN15" s="148"/>
      <c r="GSO15" s="148"/>
      <c r="GSP15" s="148"/>
      <c r="GSQ15" s="148"/>
      <c r="GSR15" s="148"/>
      <c r="GSS15" s="148"/>
      <c r="GST15" s="148"/>
      <c r="GSU15" s="148"/>
      <c r="GSV15" s="148"/>
      <c r="GSW15" s="148"/>
      <c r="GSX15" s="148"/>
      <c r="GSY15" s="148"/>
      <c r="GSZ15" s="148"/>
      <c r="GTA15" s="148"/>
      <c r="GTB15" s="148"/>
      <c r="GTC15" s="148"/>
      <c r="GTD15" s="148"/>
      <c r="GTE15" s="148"/>
      <c r="GTF15" s="148"/>
      <c r="GTG15" s="148"/>
      <c r="GTH15" s="148"/>
      <c r="GTI15" s="148"/>
      <c r="GTJ15" s="148"/>
      <c r="GTK15" s="148"/>
      <c r="GTL15" s="148"/>
      <c r="GTM15" s="148"/>
      <c r="GTN15" s="148"/>
      <c r="GTO15" s="148"/>
      <c r="GTP15" s="148"/>
      <c r="GTQ15" s="148"/>
      <c r="GTR15" s="148"/>
      <c r="GTS15" s="148"/>
      <c r="GTT15" s="148"/>
      <c r="GTU15" s="148"/>
      <c r="GTV15" s="148"/>
      <c r="GTW15" s="148"/>
      <c r="GTX15" s="148"/>
      <c r="GTY15" s="148"/>
      <c r="GTZ15" s="148"/>
      <c r="GUA15" s="148"/>
      <c r="GUB15" s="148"/>
      <c r="GUC15" s="148"/>
      <c r="GUD15" s="148"/>
      <c r="GUE15" s="148"/>
      <c r="GUF15" s="148"/>
      <c r="GUG15" s="148"/>
      <c r="GUH15" s="148"/>
      <c r="GUI15" s="148"/>
      <c r="GUJ15" s="148"/>
      <c r="GUK15" s="148"/>
      <c r="GUL15" s="148"/>
      <c r="GUM15" s="148"/>
      <c r="GUN15" s="148"/>
      <c r="GUO15" s="148"/>
      <c r="GUP15" s="148"/>
      <c r="GUQ15" s="148"/>
      <c r="GUR15" s="148"/>
      <c r="GUS15" s="148"/>
      <c r="GUT15" s="148"/>
      <c r="GUU15" s="148"/>
      <c r="GUV15" s="148"/>
      <c r="GUW15" s="148"/>
      <c r="GUX15" s="148"/>
      <c r="GUY15" s="148"/>
      <c r="GUZ15" s="148"/>
      <c r="GVA15" s="148"/>
      <c r="GVB15" s="148"/>
      <c r="GVC15" s="148"/>
      <c r="GVD15" s="148"/>
      <c r="GVE15" s="148"/>
      <c r="GVF15" s="148"/>
      <c r="GVG15" s="148"/>
      <c r="GVH15" s="148"/>
      <c r="GVI15" s="148"/>
      <c r="GVJ15" s="148"/>
      <c r="GVK15" s="148"/>
      <c r="GVL15" s="148"/>
      <c r="GVM15" s="148"/>
      <c r="GVN15" s="148"/>
      <c r="GVO15" s="148"/>
      <c r="GVP15" s="148"/>
      <c r="GVQ15" s="148"/>
      <c r="GVR15" s="148"/>
      <c r="GVS15" s="148"/>
      <c r="GVT15" s="148"/>
      <c r="GVU15" s="148"/>
      <c r="GVV15" s="148"/>
      <c r="GVW15" s="148"/>
      <c r="GVX15" s="148"/>
      <c r="GVY15" s="148"/>
      <c r="GVZ15" s="148"/>
      <c r="GWA15" s="148"/>
      <c r="GWB15" s="148"/>
      <c r="GWC15" s="148"/>
      <c r="GWD15" s="148"/>
      <c r="GWE15" s="148"/>
      <c r="GWF15" s="148"/>
      <c r="GWG15" s="148"/>
      <c r="GWH15" s="148"/>
      <c r="GWI15" s="148"/>
      <c r="GWJ15" s="148"/>
      <c r="GWK15" s="148"/>
      <c r="GWL15" s="148"/>
      <c r="GWM15" s="148"/>
      <c r="GWN15" s="148"/>
      <c r="GWO15" s="148"/>
      <c r="GWP15" s="148"/>
      <c r="GWQ15" s="148"/>
      <c r="GWR15" s="148"/>
      <c r="GWS15" s="148"/>
      <c r="GWT15" s="148"/>
      <c r="GWU15" s="148"/>
      <c r="GWV15" s="148"/>
      <c r="GWW15" s="148"/>
      <c r="GWX15" s="148"/>
      <c r="GWY15" s="148"/>
      <c r="GWZ15" s="148"/>
      <c r="GXA15" s="148"/>
      <c r="GXB15" s="148"/>
      <c r="GXC15" s="148"/>
      <c r="GXD15" s="148"/>
      <c r="GXE15" s="148"/>
      <c r="GXF15" s="148"/>
      <c r="GXG15" s="148"/>
      <c r="GXH15" s="148"/>
      <c r="GXI15" s="148"/>
      <c r="GXJ15" s="148"/>
      <c r="GXK15" s="148"/>
      <c r="GXL15" s="148"/>
      <c r="GXM15" s="148"/>
      <c r="GXN15" s="148"/>
      <c r="GXO15" s="148"/>
      <c r="GXP15" s="148"/>
      <c r="GXQ15" s="148"/>
      <c r="GXR15" s="148"/>
      <c r="GXS15" s="148"/>
      <c r="GXT15" s="148"/>
      <c r="GXU15" s="148"/>
      <c r="GXV15" s="148"/>
      <c r="GXW15" s="148"/>
      <c r="GXX15" s="148"/>
      <c r="GXY15" s="148"/>
      <c r="GXZ15" s="148"/>
      <c r="GYA15" s="148"/>
      <c r="GYB15" s="148"/>
      <c r="GYC15" s="148"/>
      <c r="GYD15" s="148"/>
      <c r="GYE15" s="148"/>
      <c r="GYF15" s="148"/>
      <c r="GYG15" s="148"/>
      <c r="GYH15" s="148"/>
      <c r="GYI15" s="148"/>
      <c r="GYJ15" s="148"/>
      <c r="GYK15" s="148"/>
      <c r="GYL15" s="148"/>
      <c r="GYM15" s="148"/>
      <c r="GYN15" s="148"/>
      <c r="GYO15" s="148"/>
      <c r="GYP15" s="148"/>
      <c r="GYQ15" s="148"/>
      <c r="GYR15" s="148"/>
      <c r="GYS15" s="148"/>
      <c r="GYT15" s="148"/>
      <c r="GYU15" s="148"/>
      <c r="GYV15" s="148"/>
      <c r="GYW15" s="148"/>
      <c r="GYX15" s="148"/>
      <c r="GYY15" s="148"/>
      <c r="GYZ15" s="148"/>
      <c r="GZA15" s="148"/>
      <c r="GZB15" s="148"/>
      <c r="GZC15" s="148"/>
      <c r="GZD15" s="148"/>
      <c r="GZE15" s="148"/>
      <c r="GZF15" s="148"/>
      <c r="GZG15" s="148"/>
      <c r="GZH15" s="148"/>
      <c r="GZI15" s="148"/>
      <c r="GZJ15" s="148"/>
      <c r="GZK15" s="148"/>
      <c r="GZL15" s="148"/>
      <c r="GZM15" s="148"/>
      <c r="GZN15" s="148"/>
      <c r="GZO15" s="148"/>
      <c r="GZP15" s="148"/>
      <c r="GZQ15" s="148"/>
      <c r="GZR15" s="148"/>
      <c r="GZS15" s="148"/>
      <c r="GZT15" s="148"/>
      <c r="GZU15" s="148"/>
      <c r="GZV15" s="148"/>
      <c r="GZW15" s="148"/>
      <c r="GZX15" s="148"/>
      <c r="GZY15" s="148"/>
      <c r="GZZ15" s="148"/>
      <c r="HAA15" s="148"/>
      <c r="HAB15" s="148"/>
      <c r="HAC15" s="148"/>
      <c r="HAD15" s="148"/>
      <c r="HAE15" s="148"/>
      <c r="HAF15" s="148"/>
      <c r="HAG15" s="148"/>
      <c r="HAH15" s="148"/>
      <c r="HAI15" s="148"/>
      <c r="HAJ15" s="148"/>
      <c r="HAK15" s="148"/>
      <c r="HAL15" s="148"/>
      <c r="HAM15" s="148"/>
      <c r="HAN15" s="148"/>
      <c r="HAO15" s="148"/>
      <c r="HAP15" s="148"/>
      <c r="HAQ15" s="148"/>
      <c r="HAR15" s="148"/>
      <c r="HAS15" s="148"/>
      <c r="HAT15" s="148"/>
      <c r="HAU15" s="148"/>
      <c r="HAV15" s="148"/>
      <c r="HAW15" s="148"/>
      <c r="HAX15" s="148"/>
      <c r="HAY15" s="148"/>
      <c r="HAZ15" s="148"/>
      <c r="HBA15" s="148"/>
      <c r="HBB15" s="148"/>
      <c r="HBC15" s="148"/>
      <c r="HBD15" s="148"/>
      <c r="HBE15" s="148"/>
      <c r="HBF15" s="148"/>
      <c r="HBG15" s="148"/>
      <c r="HBH15" s="148"/>
      <c r="HBI15" s="148"/>
      <c r="HBJ15" s="148"/>
      <c r="HBK15" s="148"/>
      <c r="HBL15" s="148"/>
      <c r="HBM15" s="148"/>
      <c r="HBN15" s="148"/>
      <c r="HBO15" s="148"/>
      <c r="HBP15" s="148"/>
      <c r="HBQ15" s="148"/>
      <c r="HBR15" s="148"/>
      <c r="HBS15" s="148"/>
      <c r="HBT15" s="148"/>
      <c r="HBU15" s="148"/>
      <c r="HBV15" s="148"/>
      <c r="HBW15" s="148"/>
      <c r="HBX15" s="148"/>
      <c r="HBY15" s="148"/>
      <c r="HBZ15" s="148"/>
      <c r="HCA15" s="148"/>
      <c r="HCB15" s="148"/>
      <c r="HCC15" s="148"/>
      <c r="HCD15" s="148"/>
      <c r="HCE15" s="148"/>
      <c r="HCF15" s="148"/>
      <c r="HCG15" s="148"/>
      <c r="HCH15" s="148"/>
      <c r="HCI15" s="148"/>
      <c r="HCJ15" s="148"/>
      <c r="HCK15" s="148"/>
      <c r="HCL15" s="148"/>
      <c r="HCM15" s="148"/>
      <c r="HCN15" s="148"/>
      <c r="HCO15" s="148"/>
      <c r="HCP15" s="148"/>
      <c r="HCQ15" s="148"/>
      <c r="HCR15" s="148"/>
      <c r="HCS15" s="148"/>
      <c r="HCT15" s="148"/>
      <c r="HCU15" s="148"/>
      <c r="HCV15" s="148"/>
      <c r="HCW15" s="148"/>
      <c r="HCX15" s="148"/>
      <c r="HCY15" s="148"/>
      <c r="HCZ15" s="148"/>
      <c r="HDA15" s="148"/>
      <c r="HDB15" s="148"/>
      <c r="HDC15" s="148"/>
      <c r="HDD15" s="148"/>
      <c r="HDE15" s="148"/>
      <c r="HDF15" s="148"/>
      <c r="HDG15" s="148"/>
      <c r="HDH15" s="148"/>
      <c r="HDI15" s="148"/>
      <c r="HDJ15" s="148"/>
      <c r="HDK15" s="148"/>
      <c r="HDL15" s="148"/>
      <c r="HDM15" s="148"/>
      <c r="HDN15" s="148"/>
      <c r="HDO15" s="148"/>
      <c r="HDP15" s="148"/>
      <c r="HDQ15" s="148"/>
      <c r="HDR15" s="148"/>
      <c r="HDS15" s="148"/>
      <c r="HDT15" s="148"/>
      <c r="HDU15" s="148"/>
      <c r="HDV15" s="148"/>
      <c r="HDW15" s="148"/>
      <c r="HDX15" s="148"/>
      <c r="HDY15" s="148"/>
      <c r="HDZ15" s="148"/>
      <c r="HEA15" s="148"/>
      <c r="HEB15" s="148"/>
      <c r="HEC15" s="148"/>
      <c r="HED15" s="148"/>
      <c r="HEE15" s="148"/>
      <c r="HEF15" s="148"/>
      <c r="HEG15" s="148"/>
      <c r="HEH15" s="148"/>
      <c r="HEI15" s="148"/>
      <c r="HEJ15" s="148"/>
      <c r="HEK15" s="148"/>
      <c r="HEL15" s="148"/>
      <c r="HEM15" s="148"/>
      <c r="HEN15" s="148"/>
      <c r="HEO15" s="148"/>
      <c r="HEP15" s="148"/>
      <c r="HEQ15" s="148"/>
      <c r="HER15" s="148"/>
      <c r="HES15" s="148"/>
      <c r="HET15" s="148"/>
      <c r="HEU15" s="148"/>
      <c r="HEV15" s="148"/>
      <c r="HEW15" s="148"/>
      <c r="HEX15" s="148"/>
      <c r="HEY15" s="148"/>
      <c r="HEZ15" s="148"/>
      <c r="HFA15" s="148"/>
      <c r="HFB15" s="148"/>
      <c r="HFC15" s="148"/>
      <c r="HFD15" s="148"/>
      <c r="HFE15" s="148"/>
      <c r="HFF15" s="148"/>
      <c r="HFG15" s="148"/>
      <c r="HFH15" s="148"/>
      <c r="HFI15" s="148"/>
      <c r="HFJ15" s="148"/>
      <c r="HFK15" s="148"/>
      <c r="HFL15" s="148"/>
      <c r="HFM15" s="148"/>
      <c r="HFN15" s="148"/>
      <c r="HFO15" s="148"/>
      <c r="HFP15" s="148"/>
      <c r="HFQ15" s="148"/>
      <c r="HFR15" s="148"/>
      <c r="HFS15" s="148"/>
      <c r="HFT15" s="148"/>
      <c r="HFU15" s="148"/>
      <c r="HFV15" s="148"/>
      <c r="HFW15" s="148"/>
      <c r="HFX15" s="148"/>
      <c r="HFY15" s="148"/>
      <c r="HFZ15" s="148"/>
      <c r="HGA15" s="148"/>
      <c r="HGB15" s="148"/>
      <c r="HGC15" s="148"/>
      <c r="HGD15" s="148"/>
      <c r="HGE15" s="148"/>
      <c r="HGF15" s="148"/>
      <c r="HGG15" s="148"/>
      <c r="HGH15" s="148"/>
      <c r="HGI15" s="148"/>
      <c r="HGJ15" s="148"/>
      <c r="HGK15" s="148"/>
      <c r="HGL15" s="148"/>
      <c r="HGM15" s="148"/>
      <c r="HGN15" s="148"/>
      <c r="HGO15" s="148"/>
      <c r="HGP15" s="148"/>
      <c r="HGQ15" s="148"/>
      <c r="HGR15" s="148"/>
      <c r="HGS15" s="148"/>
      <c r="HGT15" s="148"/>
      <c r="HGU15" s="148"/>
      <c r="HGV15" s="148"/>
      <c r="HGW15" s="148"/>
      <c r="HGX15" s="148"/>
      <c r="HGY15" s="148"/>
      <c r="HGZ15" s="148"/>
      <c r="HHA15" s="148"/>
      <c r="HHB15" s="148"/>
      <c r="HHC15" s="148"/>
      <c r="HHD15" s="148"/>
      <c r="HHE15" s="148"/>
      <c r="HHF15" s="148"/>
      <c r="HHG15" s="148"/>
      <c r="HHH15" s="148"/>
      <c r="HHI15" s="148"/>
      <c r="HHJ15" s="148"/>
      <c r="HHK15" s="148"/>
      <c r="HHL15" s="148"/>
      <c r="HHM15" s="148"/>
      <c r="HHN15" s="148"/>
      <c r="HHO15" s="148"/>
      <c r="HHP15" s="148"/>
      <c r="HHQ15" s="148"/>
      <c r="HHR15" s="148"/>
      <c r="HHS15" s="148"/>
      <c r="HHT15" s="148"/>
      <c r="HHU15" s="148"/>
      <c r="HHV15" s="148"/>
      <c r="HHW15" s="148"/>
      <c r="HHX15" s="148"/>
      <c r="HHY15" s="148"/>
      <c r="HHZ15" s="148"/>
      <c r="HIA15" s="148"/>
      <c r="HIB15" s="148"/>
      <c r="HIC15" s="148"/>
      <c r="HID15" s="148"/>
      <c r="HIE15" s="148"/>
      <c r="HIF15" s="148"/>
      <c r="HIG15" s="148"/>
      <c r="HIH15" s="148"/>
      <c r="HII15" s="148"/>
      <c r="HIJ15" s="148"/>
      <c r="HIK15" s="148"/>
      <c r="HIL15" s="148"/>
      <c r="HIM15" s="148"/>
      <c r="HIN15" s="148"/>
      <c r="HIO15" s="148"/>
      <c r="HIP15" s="148"/>
      <c r="HIQ15" s="148"/>
      <c r="HIR15" s="148"/>
      <c r="HIS15" s="148"/>
      <c r="HIT15" s="148"/>
      <c r="HIU15" s="148"/>
      <c r="HIV15" s="148"/>
      <c r="HIW15" s="148"/>
      <c r="HIX15" s="148"/>
      <c r="HIY15" s="148"/>
      <c r="HIZ15" s="148"/>
      <c r="HJA15" s="148"/>
      <c r="HJB15" s="148"/>
      <c r="HJC15" s="148"/>
      <c r="HJD15" s="148"/>
      <c r="HJE15" s="148"/>
      <c r="HJF15" s="148"/>
      <c r="HJG15" s="148"/>
      <c r="HJH15" s="148"/>
      <c r="HJI15" s="148"/>
      <c r="HJJ15" s="148"/>
      <c r="HJK15" s="148"/>
      <c r="HJL15" s="148"/>
      <c r="HJM15" s="148"/>
      <c r="HJN15" s="148"/>
      <c r="HJO15" s="148"/>
      <c r="HJP15" s="148"/>
      <c r="HJQ15" s="148"/>
      <c r="HJR15" s="148"/>
      <c r="HJS15" s="148"/>
      <c r="HJT15" s="148"/>
      <c r="HJU15" s="148"/>
      <c r="HJV15" s="148"/>
      <c r="HJW15" s="148"/>
      <c r="HJX15" s="148"/>
      <c r="HJY15" s="148"/>
      <c r="HJZ15" s="148"/>
      <c r="HKA15" s="148"/>
      <c r="HKB15" s="148"/>
      <c r="HKC15" s="148"/>
      <c r="HKD15" s="148"/>
      <c r="HKE15" s="148"/>
      <c r="HKF15" s="148"/>
      <c r="HKG15" s="148"/>
      <c r="HKH15" s="148"/>
      <c r="HKI15" s="148"/>
      <c r="HKJ15" s="148"/>
      <c r="HKK15" s="148"/>
      <c r="HKL15" s="148"/>
      <c r="HKM15" s="148"/>
      <c r="HKN15" s="148"/>
      <c r="HKO15" s="148"/>
      <c r="HKP15" s="148"/>
      <c r="HKQ15" s="148"/>
      <c r="HKR15" s="148"/>
      <c r="HKS15" s="148"/>
      <c r="HKT15" s="148"/>
      <c r="HKU15" s="148"/>
      <c r="HKV15" s="148"/>
      <c r="HKW15" s="148"/>
      <c r="HKX15" s="148"/>
      <c r="HKY15" s="148"/>
      <c r="HKZ15" s="148"/>
      <c r="HLA15" s="148"/>
      <c r="HLB15" s="148"/>
      <c r="HLC15" s="148"/>
      <c r="HLD15" s="148"/>
      <c r="HLE15" s="148"/>
      <c r="HLF15" s="148"/>
      <c r="HLG15" s="148"/>
      <c r="HLH15" s="148"/>
      <c r="HLI15" s="148"/>
      <c r="HLJ15" s="148"/>
      <c r="HLK15" s="148"/>
      <c r="HLL15" s="148"/>
      <c r="HLM15" s="148"/>
      <c r="HLN15" s="148"/>
      <c r="HLO15" s="148"/>
      <c r="HLP15" s="148"/>
      <c r="HLQ15" s="148"/>
      <c r="HLR15" s="148"/>
      <c r="HLS15" s="148"/>
      <c r="HLT15" s="148"/>
      <c r="HLU15" s="148"/>
      <c r="HLV15" s="148"/>
      <c r="HLW15" s="148"/>
      <c r="HLX15" s="148"/>
      <c r="HLY15" s="148"/>
      <c r="HLZ15" s="148"/>
      <c r="HMA15" s="148"/>
      <c r="HMB15" s="148"/>
      <c r="HMC15" s="148"/>
      <c r="HMD15" s="148"/>
      <c r="HME15" s="148"/>
      <c r="HMF15" s="148"/>
      <c r="HMG15" s="148"/>
      <c r="HMH15" s="148"/>
      <c r="HMI15" s="148"/>
      <c r="HMJ15" s="148"/>
      <c r="HMK15" s="148"/>
      <c r="HML15" s="148"/>
      <c r="HMM15" s="148"/>
      <c r="HMN15" s="148"/>
      <c r="HMO15" s="148"/>
      <c r="HMP15" s="148"/>
      <c r="HMQ15" s="148"/>
      <c r="HMR15" s="148"/>
      <c r="HMS15" s="148"/>
      <c r="HMT15" s="148"/>
      <c r="HMU15" s="148"/>
      <c r="HMV15" s="148"/>
      <c r="HMW15" s="148"/>
      <c r="HMX15" s="148"/>
      <c r="HMY15" s="148"/>
      <c r="HMZ15" s="148"/>
      <c r="HNA15" s="148"/>
      <c r="HNB15" s="148"/>
      <c r="HNC15" s="148"/>
      <c r="HND15" s="148"/>
      <c r="HNE15" s="148"/>
      <c r="HNF15" s="148"/>
      <c r="HNG15" s="148"/>
      <c r="HNH15" s="148"/>
      <c r="HNI15" s="148"/>
      <c r="HNJ15" s="148"/>
      <c r="HNK15" s="148"/>
      <c r="HNL15" s="148"/>
      <c r="HNM15" s="148"/>
      <c r="HNN15" s="148"/>
      <c r="HNO15" s="148"/>
      <c r="HNP15" s="148"/>
      <c r="HNQ15" s="148"/>
      <c r="HNR15" s="148"/>
      <c r="HNS15" s="148"/>
      <c r="HNT15" s="148"/>
      <c r="HNU15" s="148"/>
      <c r="HNV15" s="148"/>
      <c r="HNW15" s="148"/>
      <c r="HNX15" s="148"/>
      <c r="HNY15" s="148"/>
      <c r="HNZ15" s="148"/>
      <c r="HOA15" s="148"/>
      <c r="HOB15" s="148"/>
      <c r="HOC15" s="148"/>
      <c r="HOD15" s="148"/>
      <c r="HOE15" s="148"/>
      <c r="HOF15" s="148"/>
      <c r="HOG15" s="148"/>
      <c r="HOH15" s="148"/>
      <c r="HOI15" s="148"/>
      <c r="HOJ15" s="148"/>
      <c r="HOK15" s="148"/>
      <c r="HOL15" s="148"/>
      <c r="HOM15" s="148"/>
      <c r="HON15" s="148"/>
      <c r="HOO15" s="148"/>
      <c r="HOP15" s="148"/>
      <c r="HOQ15" s="148"/>
      <c r="HOR15" s="148"/>
      <c r="HOS15" s="148"/>
      <c r="HOT15" s="148"/>
      <c r="HOU15" s="148"/>
      <c r="HOV15" s="148"/>
      <c r="HOW15" s="148"/>
      <c r="HOX15" s="148"/>
      <c r="HOY15" s="148"/>
      <c r="HOZ15" s="148"/>
      <c r="HPA15" s="148"/>
      <c r="HPB15" s="148"/>
      <c r="HPC15" s="148"/>
      <c r="HPD15" s="148"/>
      <c r="HPE15" s="148"/>
      <c r="HPF15" s="148"/>
      <c r="HPG15" s="148"/>
      <c r="HPH15" s="148"/>
      <c r="HPI15" s="148"/>
      <c r="HPJ15" s="148"/>
      <c r="HPK15" s="148"/>
      <c r="HPL15" s="148"/>
      <c r="HPM15" s="148"/>
      <c r="HPN15" s="148"/>
      <c r="HPO15" s="148"/>
      <c r="HPP15" s="148"/>
      <c r="HPQ15" s="148"/>
      <c r="HPR15" s="148"/>
      <c r="HPS15" s="148"/>
      <c r="HPT15" s="148"/>
      <c r="HPU15" s="148"/>
      <c r="HPV15" s="148"/>
      <c r="HPW15" s="148"/>
      <c r="HPX15" s="148"/>
      <c r="HPY15" s="148"/>
      <c r="HPZ15" s="148"/>
      <c r="HQA15" s="148"/>
      <c r="HQB15" s="148"/>
      <c r="HQC15" s="148"/>
      <c r="HQD15" s="148"/>
      <c r="HQE15" s="148"/>
      <c r="HQF15" s="148"/>
      <c r="HQG15" s="148"/>
      <c r="HQH15" s="148"/>
      <c r="HQI15" s="148"/>
      <c r="HQJ15" s="148"/>
      <c r="HQK15" s="148"/>
      <c r="HQL15" s="148"/>
      <c r="HQM15" s="148"/>
      <c r="HQN15" s="148"/>
      <c r="HQO15" s="148"/>
      <c r="HQP15" s="148"/>
      <c r="HQQ15" s="148"/>
      <c r="HQR15" s="148"/>
      <c r="HQS15" s="148"/>
      <c r="HQT15" s="148"/>
      <c r="HQU15" s="148"/>
      <c r="HQV15" s="148"/>
      <c r="HQW15" s="148"/>
      <c r="HQX15" s="148"/>
      <c r="HQY15" s="148"/>
      <c r="HQZ15" s="148"/>
      <c r="HRA15" s="148"/>
      <c r="HRB15" s="148"/>
      <c r="HRC15" s="148"/>
      <c r="HRD15" s="148"/>
      <c r="HRE15" s="148"/>
      <c r="HRF15" s="148"/>
      <c r="HRG15" s="148"/>
      <c r="HRH15" s="148"/>
      <c r="HRI15" s="148"/>
      <c r="HRJ15" s="148"/>
      <c r="HRK15" s="148"/>
      <c r="HRL15" s="148"/>
      <c r="HRM15" s="148"/>
      <c r="HRN15" s="148"/>
      <c r="HRO15" s="148"/>
      <c r="HRP15" s="148"/>
      <c r="HRQ15" s="148"/>
      <c r="HRR15" s="148"/>
      <c r="HRS15" s="148"/>
      <c r="HRT15" s="148"/>
      <c r="HRU15" s="148"/>
      <c r="HRV15" s="148"/>
      <c r="HRW15" s="148"/>
      <c r="HRX15" s="148"/>
      <c r="HRY15" s="148"/>
      <c r="HRZ15" s="148"/>
      <c r="HSA15" s="148"/>
      <c r="HSB15" s="148"/>
      <c r="HSC15" s="148"/>
      <c r="HSD15" s="148"/>
      <c r="HSE15" s="148"/>
      <c r="HSF15" s="148"/>
      <c r="HSG15" s="148"/>
      <c r="HSH15" s="148"/>
      <c r="HSI15" s="148"/>
      <c r="HSJ15" s="148"/>
      <c r="HSK15" s="148"/>
      <c r="HSL15" s="148"/>
      <c r="HSM15" s="148"/>
      <c r="HSN15" s="148"/>
      <c r="HSO15" s="148"/>
      <c r="HSP15" s="148"/>
      <c r="HSQ15" s="148"/>
      <c r="HSR15" s="148"/>
      <c r="HSS15" s="148"/>
      <c r="HST15" s="148"/>
      <c r="HSU15" s="148"/>
      <c r="HSV15" s="148"/>
      <c r="HSW15" s="148"/>
      <c r="HSX15" s="148"/>
      <c r="HSY15" s="148"/>
      <c r="HSZ15" s="148"/>
      <c r="HTA15" s="148"/>
      <c r="HTB15" s="148"/>
      <c r="HTC15" s="148"/>
      <c r="HTD15" s="148"/>
      <c r="HTE15" s="148"/>
      <c r="HTF15" s="148"/>
      <c r="HTG15" s="148"/>
      <c r="HTH15" s="148"/>
      <c r="HTI15" s="148"/>
      <c r="HTJ15" s="148"/>
      <c r="HTK15" s="148"/>
      <c r="HTL15" s="148"/>
      <c r="HTM15" s="148"/>
      <c r="HTN15" s="148"/>
      <c r="HTO15" s="148"/>
      <c r="HTP15" s="148"/>
      <c r="HTQ15" s="148"/>
      <c r="HTR15" s="148"/>
      <c r="HTS15" s="148"/>
      <c r="HTT15" s="148"/>
      <c r="HTU15" s="148"/>
      <c r="HTV15" s="148"/>
      <c r="HTW15" s="148"/>
      <c r="HTX15" s="148"/>
      <c r="HTY15" s="148"/>
      <c r="HTZ15" s="148"/>
      <c r="HUA15" s="148"/>
      <c r="HUB15" s="148"/>
      <c r="HUC15" s="148"/>
      <c r="HUD15" s="148"/>
      <c r="HUE15" s="148"/>
      <c r="HUF15" s="148"/>
      <c r="HUG15" s="148"/>
      <c r="HUH15" s="148"/>
      <c r="HUI15" s="148"/>
      <c r="HUJ15" s="148"/>
      <c r="HUK15" s="148"/>
      <c r="HUL15" s="148"/>
      <c r="HUM15" s="148"/>
      <c r="HUN15" s="148"/>
      <c r="HUO15" s="148"/>
      <c r="HUP15" s="148"/>
      <c r="HUQ15" s="148"/>
      <c r="HUR15" s="148"/>
      <c r="HUS15" s="148"/>
      <c r="HUT15" s="148"/>
      <c r="HUU15" s="148"/>
      <c r="HUV15" s="148"/>
      <c r="HUW15" s="148"/>
      <c r="HUX15" s="148"/>
      <c r="HUY15" s="148"/>
      <c r="HUZ15" s="148"/>
      <c r="HVA15" s="148"/>
      <c r="HVB15" s="148"/>
      <c r="HVC15" s="148"/>
      <c r="HVD15" s="148"/>
      <c r="HVE15" s="148"/>
      <c r="HVF15" s="148"/>
      <c r="HVG15" s="148"/>
      <c r="HVH15" s="148"/>
      <c r="HVI15" s="148"/>
      <c r="HVJ15" s="148"/>
      <c r="HVK15" s="148"/>
      <c r="HVL15" s="148"/>
      <c r="HVM15" s="148"/>
      <c r="HVN15" s="148"/>
      <c r="HVO15" s="148"/>
      <c r="HVP15" s="148"/>
      <c r="HVQ15" s="148"/>
      <c r="HVR15" s="148"/>
      <c r="HVS15" s="148"/>
      <c r="HVT15" s="148"/>
      <c r="HVU15" s="148"/>
      <c r="HVV15" s="148"/>
      <c r="HVW15" s="148"/>
      <c r="HVX15" s="148"/>
      <c r="HVY15" s="148"/>
      <c r="HVZ15" s="148"/>
      <c r="HWA15" s="148"/>
      <c r="HWB15" s="148"/>
      <c r="HWC15" s="148"/>
      <c r="HWD15" s="148"/>
      <c r="HWE15" s="148"/>
      <c r="HWF15" s="148"/>
      <c r="HWG15" s="148"/>
      <c r="HWH15" s="148"/>
      <c r="HWI15" s="148"/>
      <c r="HWJ15" s="148"/>
      <c r="HWK15" s="148"/>
      <c r="HWL15" s="148"/>
      <c r="HWM15" s="148"/>
      <c r="HWN15" s="148"/>
      <c r="HWO15" s="148"/>
      <c r="HWP15" s="148"/>
      <c r="HWQ15" s="148"/>
      <c r="HWR15" s="148"/>
      <c r="HWS15" s="148"/>
      <c r="HWT15" s="148"/>
      <c r="HWU15" s="148"/>
      <c r="HWV15" s="148"/>
      <c r="HWW15" s="148"/>
      <c r="HWX15" s="148"/>
      <c r="HWY15" s="148"/>
      <c r="HWZ15" s="148"/>
      <c r="HXA15" s="148"/>
      <c r="HXB15" s="148"/>
      <c r="HXC15" s="148"/>
      <c r="HXD15" s="148"/>
      <c r="HXE15" s="148"/>
      <c r="HXF15" s="148"/>
      <c r="HXG15" s="148"/>
      <c r="HXH15" s="148"/>
      <c r="HXI15" s="148"/>
      <c r="HXJ15" s="148"/>
      <c r="HXK15" s="148"/>
      <c r="HXL15" s="148"/>
      <c r="HXM15" s="148"/>
      <c r="HXN15" s="148"/>
      <c r="HXO15" s="148"/>
      <c r="HXP15" s="148"/>
      <c r="HXQ15" s="148"/>
      <c r="HXR15" s="148"/>
      <c r="HXS15" s="148"/>
      <c r="HXT15" s="148"/>
      <c r="HXU15" s="148"/>
      <c r="HXV15" s="148"/>
      <c r="HXW15" s="148"/>
      <c r="HXX15" s="148"/>
      <c r="HXY15" s="148"/>
      <c r="HXZ15" s="148"/>
      <c r="HYA15" s="148"/>
      <c r="HYB15" s="148"/>
      <c r="HYC15" s="148"/>
      <c r="HYD15" s="148"/>
      <c r="HYE15" s="148"/>
      <c r="HYF15" s="148"/>
      <c r="HYG15" s="148"/>
      <c r="HYH15" s="148"/>
      <c r="HYI15" s="148"/>
      <c r="HYJ15" s="148"/>
      <c r="HYK15" s="148"/>
      <c r="HYL15" s="148"/>
      <c r="HYM15" s="148"/>
      <c r="HYN15" s="148"/>
      <c r="HYO15" s="148"/>
      <c r="HYP15" s="148"/>
      <c r="HYQ15" s="148"/>
      <c r="HYR15" s="148"/>
      <c r="HYS15" s="148"/>
      <c r="HYT15" s="148"/>
      <c r="HYU15" s="148"/>
      <c r="HYV15" s="148"/>
      <c r="HYW15" s="148"/>
      <c r="HYX15" s="148"/>
      <c r="HYY15" s="148"/>
      <c r="HYZ15" s="148"/>
      <c r="HZA15" s="148"/>
      <c r="HZB15" s="148"/>
      <c r="HZC15" s="148"/>
      <c r="HZD15" s="148"/>
      <c r="HZE15" s="148"/>
      <c r="HZF15" s="148"/>
      <c r="HZG15" s="148"/>
      <c r="HZH15" s="148"/>
      <c r="HZI15" s="148"/>
      <c r="HZJ15" s="148"/>
      <c r="HZK15" s="148"/>
      <c r="HZL15" s="148"/>
      <c r="HZM15" s="148"/>
      <c r="HZN15" s="148"/>
      <c r="HZO15" s="148"/>
      <c r="HZP15" s="148"/>
      <c r="HZQ15" s="148"/>
      <c r="HZR15" s="148"/>
      <c r="HZS15" s="148"/>
      <c r="HZT15" s="148"/>
      <c r="HZU15" s="148"/>
      <c r="HZV15" s="148"/>
      <c r="HZW15" s="148"/>
      <c r="HZX15" s="148"/>
      <c r="HZY15" s="148"/>
      <c r="HZZ15" s="148"/>
      <c r="IAA15" s="148"/>
      <c r="IAB15" s="148"/>
      <c r="IAC15" s="148"/>
      <c r="IAD15" s="148"/>
      <c r="IAE15" s="148"/>
      <c r="IAF15" s="148"/>
      <c r="IAG15" s="148"/>
      <c r="IAH15" s="148"/>
      <c r="IAI15" s="148"/>
      <c r="IAJ15" s="148"/>
      <c r="IAK15" s="148"/>
      <c r="IAL15" s="148"/>
      <c r="IAM15" s="148"/>
      <c r="IAN15" s="148"/>
      <c r="IAO15" s="148"/>
      <c r="IAP15" s="148"/>
      <c r="IAQ15" s="148"/>
      <c r="IAR15" s="148"/>
      <c r="IAS15" s="148"/>
      <c r="IAT15" s="148"/>
      <c r="IAU15" s="148"/>
      <c r="IAV15" s="148"/>
      <c r="IAW15" s="148"/>
      <c r="IAX15" s="148"/>
      <c r="IAY15" s="148"/>
      <c r="IAZ15" s="148"/>
      <c r="IBA15" s="148"/>
      <c r="IBB15" s="148"/>
      <c r="IBC15" s="148"/>
      <c r="IBD15" s="148"/>
      <c r="IBE15" s="148"/>
      <c r="IBF15" s="148"/>
      <c r="IBG15" s="148"/>
      <c r="IBH15" s="148"/>
      <c r="IBI15" s="148"/>
      <c r="IBJ15" s="148"/>
      <c r="IBK15" s="148"/>
      <c r="IBL15" s="148"/>
      <c r="IBM15" s="148"/>
      <c r="IBN15" s="148"/>
      <c r="IBO15" s="148"/>
      <c r="IBP15" s="148"/>
      <c r="IBQ15" s="148"/>
      <c r="IBR15" s="148"/>
      <c r="IBS15" s="148"/>
      <c r="IBT15" s="148"/>
      <c r="IBU15" s="148"/>
      <c r="IBV15" s="148"/>
      <c r="IBW15" s="148"/>
      <c r="IBX15" s="148"/>
      <c r="IBY15" s="148"/>
      <c r="IBZ15" s="148"/>
      <c r="ICA15" s="148"/>
      <c r="ICB15" s="148"/>
      <c r="ICC15" s="148"/>
      <c r="ICD15" s="148"/>
      <c r="ICE15" s="148"/>
      <c r="ICF15" s="148"/>
      <c r="ICG15" s="148"/>
      <c r="ICH15" s="148"/>
      <c r="ICI15" s="148"/>
      <c r="ICJ15" s="148"/>
      <c r="ICK15" s="148"/>
      <c r="ICL15" s="148"/>
      <c r="ICM15" s="148"/>
      <c r="ICN15" s="148"/>
      <c r="ICO15" s="148"/>
      <c r="ICP15" s="148"/>
      <c r="ICQ15" s="148"/>
      <c r="ICR15" s="148"/>
      <c r="ICS15" s="148"/>
      <c r="ICT15" s="148"/>
      <c r="ICU15" s="148"/>
      <c r="ICV15" s="148"/>
      <c r="ICW15" s="148"/>
      <c r="ICX15" s="148"/>
      <c r="ICY15" s="148"/>
      <c r="ICZ15" s="148"/>
      <c r="IDA15" s="148"/>
      <c r="IDB15" s="148"/>
      <c r="IDC15" s="148"/>
      <c r="IDD15" s="148"/>
      <c r="IDE15" s="148"/>
      <c r="IDF15" s="148"/>
      <c r="IDG15" s="148"/>
      <c r="IDH15" s="148"/>
      <c r="IDI15" s="148"/>
      <c r="IDJ15" s="148"/>
      <c r="IDK15" s="148"/>
      <c r="IDL15" s="148"/>
      <c r="IDM15" s="148"/>
      <c r="IDN15" s="148"/>
      <c r="IDO15" s="148"/>
      <c r="IDP15" s="148"/>
      <c r="IDQ15" s="148"/>
      <c r="IDR15" s="148"/>
      <c r="IDS15" s="148"/>
      <c r="IDT15" s="148"/>
      <c r="IDU15" s="148"/>
      <c r="IDV15" s="148"/>
      <c r="IDW15" s="148"/>
      <c r="IDX15" s="148"/>
      <c r="IDY15" s="148"/>
      <c r="IDZ15" s="148"/>
      <c r="IEA15" s="148"/>
      <c r="IEB15" s="148"/>
      <c r="IEC15" s="148"/>
      <c r="IED15" s="148"/>
      <c r="IEE15" s="148"/>
      <c r="IEF15" s="148"/>
      <c r="IEG15" s="148"/>
      <c r="IEH15" s="148"/>
      <c r="IEI15" s="148"/>
      <c r="IEJ15" s="148"/>
      <c r="IEK15" s="148"/>
      <c r="IEL15" s="148"/>
      <c r="IEM15" s="148"/>
      <c r="IEN15" s="148"/>
      <c r="IEO15" s="148"/>
      <c r="IEP15" s="148"/>
      <c r="IEQ15" s="148"/>
      <c r="IER15" s="148"/>
      <c r="IES15" s="148"/>
      <c r="IET15" s="148"/>
      <c r="IEU15" s="148"/>
      <c r="IEV15" s="148"/>
      <c r="IEW15" s="148"/>
      <c r="IEX15" s="148"/>
      <c r="IEY15" s="148"/>
      <c r="IEZ15" s="148"/>
      <c r="IFA15" s="148"/>
      <c r="IFB15" s="148"/>
      <c r="IFC15" s="148"/>
      <c r="IFD15" s="148"/>
      <c r="IFE15" s="148"/>
      <c r="IFF15" s="148"/>
      <c r="IFG15" s="148"/>
      <c r="IFH15" s="148"/>
      <c r="IFI15" s="148"/>
      <c r="IFJ15" s="148"/>
      <c r="IFK15" s="148"/>
      <c r="IFL15" s="148"/>
      <c r="IFM15" s="148"/>
      <c r="IFN15" s="148"/>
      <c r="IFO15" s="148"/>
      <c r="IFP15" s="148"/>
      <c r="IFQ15" s="148"/>
      <c r="IFR15" s="148"/>
      <c r="IFS15" s="148"/>
      <c r="IFT15" s="148"/>
      <c r="IFU15" s="148"/>
      <c r="IFV15" s="148"/>
      <c r="IFW15" s="148"/>
      <c r="IFX15" s="148"/>
      <c r="IFY15" s="148"/>
      <c r="IFZ15" s="148"/>
      <c r="IGA15" s="148"/>
      <c r="IGB15" s="148"/>
      <c r="IGC15" s="148"/>
      <c r="IGD15" s="148"/>
      <c r="IGE15" s="148"/>
      <c r="IGF15" s="148"/>
      <c r="IGG15" s="148"/>
      <c r="IGH15" s="148"/>
      <c r="IGI15" s="148"/>
      <c r="IGJ15" s="148"/>
      <c r="IGK15" s="148"/>
      <c r="IGL15" s="148"/>
      <c r="IGM15" s="148"/>
      <c r="IGN15" s="148"/>
      <c r="IGO15" s="148"/>
      <c r="IGP15" s="148"/>
      <c r="IGQ15" s="148"/>
      <c r="IGR15" s="148"/>
      <c r="IGS15" s="148"/>
      <c r="IGT15" s="148"/>
      <c r="IGU15" s="148"/>
      <c r="IGV15" s="148"/>
      <c r="IGW15" s="148"/>
      <c r="IGX15" s="148"/>
      <c r="IGY15" s="148"/>
      <c r="IGZ15" s="148"/>
      <c r="IHA15" s="148"/>
      <c r="IHB15" s="148"/>
      <c r="IHC15" s="148"/>
      <c r="IHD15" s="148"/>
      <c r="IHE15" s="148"/>
      <c r="IHF15" s="148"/>
      <c r="IHG15" s="148"/>
      <c r="IHH15" s="148"/>
      <c r="IHI15" s="148"/>
      <c r="IHJ15" s="148"/>
      <c r="IHK15" s="148"/>
      <c r="IHL15" s="148"/>
      <c r="IHM15" s="148"/>
      <c r="IHN15" s="148"/>
      <c r="IHO15" s="148"/>
      <c r="IHP15" s="148"/>
      <c r="IHQ15" s="148"/>
      <c r="IHR15" s="148"/>
      <c r="IHS15" s="148"/>
      <c r="IHT15" s="148"/>
      <c r="IHU15" s="148"/>
      <c r="IHV15" s="148"/>
      <c r="IHW15" s="148"/>
      <c r="IHX15" s="148"/>
      <c r="IHY15" s="148"/>
      <c r="IHZ15" s="148"/>
      <c r="IIA15" s="148"/>
      <c r="IIB15" s="148"/>
      <c r="IIC15" s="148"/>
      <c r="IID15" s="148"/>
      <c r="IIE15" s="148"/>
      <c r="IIF15" s="148"/>
      <c r="IIG15" s="148"/>
      <c r="IIH15" s="148"/>
      <c r="III15" s="148"/>
      <c r="IIJ15" s="148"/>
      <c r="IIK15" s="148"/>
      <c r="IIL15" s="148"/>
      <c r="IIM15" s="148"/>
      <c r="IIN15" s="148"/>
      <c r="IIO15" s="148"/>
      <c r="IIP15" s="148"/>
      <c r="IIQ15" s="148"/>
      <c r="IIR15" s="148"/>
      <c r="IIS15" s="148"/>
      <c r="IIT15" s="148"/>
      <c r="IIU15" s="148"/>
      <c r="IIV15" s="148"/>
      <c r="IIW15" s="148"/>
      <c r="IIX15" s="148"/>
      <c r="IIY15" s="148"/>
      <c r="IIZ15" s="148"/>
      <c r="IJA15" s="148"/>
      <c r="IJB15" s="148"/>
      <c r="IJC15" s="148"/>
      <c r="IJD15" s="148"/>
      <c r="IJE15" s="148"/>
      <c r="IJF15" s="148"/>
      <c r="IJG15" s="148"/>
      <c r="IJH15" s="148"/>
      <c r="IJI15" s="148"/>
      <c r="IJJ15" s="148"/>
      <c r="IJK15" s="148"/>
      <c r="IJL15" s="148"/>
      <c r="IJM15" s="148"/>
      <c r="IJN15" s="148"/>
      <c r="IJO15" s="148"/>
      <c r="IJP15" s="148"/>
      <c r="IJQ15" s="148"/>
      <c r="IJR15" s="148"/>
      <c r="IJS15" s="148"/>
      <c r="IJT15" s="148"/>
      <c r="IJU15" s="148"/>
      <c r="IJV15" s="148"/>
      <c r="IJW15" s="148"/>
      <c r="IJX15" s="148"/>
      <c r="IJY15" s="148"/>
      <c r="IJZ15" s="148"/>
      <c r="IKA15" s="148"/>
      <c r="IKB15" s="148"/>
      <c r="IKC15" s="148"/>
      <c r="IKD15" s="148"/>
      <c r="IKE15" s="148"/>
      <c r="IKF15" s="148"/>
      <c r="IKG15" s="148"/>
      <c r="IKH15" s="148"/>
      <c r="IKI15" s="148"/>
      <c r="IKJ15" s="148"/>
      <c r="IKK15" s="148"/>
      <c r="IKL15" s="148"/>
      <c r="IKM15" s="148"/>
      <c r="IKN15" s="148"/>
      <c r="IKO15" s="148"/>
      <c r="IKP15" s="148"/>
      <c r="IKQ15" s="148"/>
      <c r="IKR15" s="148"/>
      <c r="IKS15" s="148"/>
      <c r="IKT15" s="148"/>
      <c r="IKU15" s="148"/>
      <c r="IKV15" s="148"/>
      <c r="IKW15" s="148"/>
      <c r="IKX15" s="148"/>
      <c r="IKY15" s="148"/>
      <c r="IKZ15" s="148"/>
      <c r="ILA15" s="148"/>
      <c r="ILB15" s="148"/>
      <c r="ILC15" s="148"/>
      <c r="ILD15" s="148"/>
      <c r="ILE15" s="148"/>
      <c r="ILF15" s="148"/>
      <c r="ILG15" s="148"/>
      <c r="ILH15" s="148"/>
      <c r="ILI15" s="148"/>
      <c r="ILJ15" s="148"/>
      <c r="ILK15" s="148"/>
      <c r="ILL15" s="148"/>
      <c r="ILM15" s="148"/>
      <c r="ILN15" s="148"/>
      <c r="ILO15" s="148"/>
      <c r="ILP15" s="148"/>
      <c r="ILQ15" s="148"/>
      <c r="ILR15" s="148"/>
      <c r="ILS15" s="148"/>
      <c r="ILT15" s="148"/>
      <c r="ILU15" s="148"/>
      <c r="ILV15" s="148"/>
      <c r="ILW15" s="148"/>
      <c r="ILX15" s="148"/>
      <c r="ILY15" s="148"/>
      <c r="ILZ15" s="148"/>
      <c r="IMA15" s="148"/>
      <c r="IMB15" s="148"/>
      <c r="IMC15" s="148"/>
      <c r="IMD15" s="148"/>
      <c r="IME15" s="148"/>
      <c r="IMF15" s="148"/>
      <c r="IMG15" s="148"/>
      <c r="IMH15" s="148"/>
      <c r="IMI15" s="148"/>
      <c r="IMJ15" s="148"/>
      <c r="IMK15" s="148"/>
      <c r="IML15" s="148"/>
      <c r="IMM15" s="148"/>
      <c r="IMN15" s="148"/>
      <c r="IMO15" s="148"/>
      <c r="IMP15" s="148"/>
      <c r="IMQ15" s="148"/>
      <c r="IMR15" s="148"/>
      <c r="IMS15" s="148"/>
      <c r="IMT15" s="148"/>
      <c r="IMU15" s="148"/>
      <c r="IMV15" s="148"/>
      <c r="IMW15" s="148"/>
      <c r="IMX15" s="148"/>
      <c r="IMY15" s="148"/>
      <c r="IMZ15" s="148"/>
      <c r="INA15" s="148"/>
      <c r="INB15" s="148"/>
      <c r="INC15" s="148"/>
      <c r="IND15" s="148"/>
      <c r="INE15" s="148"/>
      <c r="INF15" s="148"/>
      <c r="ING15" s="148"/>
      <c r="INH15" s="148"/>
      <c r="INI15" s="148"/>
      <c r="INJ15" s="148"/>
      <c r="INK15" s="148"/>
      <c r="INL15" s="148"/>
      <c r="INM15" s="148"/>
      <c r="INN15" s="148"/>
      <c r="INO15" s="148"/>
      <c r="INP15" s="148"/>
      <c r="INQ15" s="148"/>
      <c r="INR15" s="148"/>
      <c r="INS15" s="148"/>
      <c r="INT15" s="148"/>
      <c r="INU15" s="148"/>
      <c r="INV15" s="148"/>
      <c r="INW15" s="148"/>
      <c r="INX15" s="148"/>
      <c r="INY15" s="148"/>
      <c r="INZ15" s="148"/>
      <c r="IOA15" s="148"/>
      <c r="IOB15" s="148"/>
      <c r="IOC15" s="148"/>
      <c r="IOD15" s="148"/>
      <c r="IOE15" s="148"/>
      <c r="IOF15" s="148"/>
      <c r="IOG15" s="148"/>
      <c r="IOH15" s="148"/>
      <c r="IOI15" s="148"/>
      <c r="IOJ15" s="148"/>
      <c r="IOK15" s="148"/>
      <c r="IOL15" s="148"/>
      <c r="IOM15" s="148"/>
      <c r="ION15" s="148"/>
      <c r="IOO15" s="148"/>
      <c r="IOP15" s="148"/>
      <c r="IOQ15" s="148"/>
      <c r="IOR15" s="148"/>
      <c r="IOS15" s="148"/>
      <c r="IOT15" s="148"/>
      <c r="IOU15" s="148"/>
      <c r="IOV15" s="148"/>
      <c r="IOW15" s="148"/>
      <c r="IOX15" s="148"/>
      <c r="IOY15" s="148"/>
      <c r="IOZ15" s="148"/>
      <c r="IPA15" s="148"/>
      <c r="IPB15" s="148"/>
      <c r="IPC15" s="148"/>
      <c r="IPD15" s="148"/>
      <c r="IPE15" s="148"/>
      <c r="IPF15" s="148"/>
      <c r="IPG15" s="148"/>
      <c r="IPH15" s="148"/>
      <c r="IPI15" s="148"/>
      <c r="IPJ15" s="148"/>
      <c r="IPK15" s="148"/>
      <c r="IPL15" s="148"/>
      <c r="IPM15" s="148"/>
      <c r="IPN15" s="148"/>
      <c r="IPO15" s="148"/>
      <c r="IPP15" s="148"/>
      <c r="IPQ15" s="148"/>
      <c r="IPR15" s="148"/>
      <c r="IPS15" s="148"/>
      <c r="IPT15" s="148"/>
      <c r="IPU15" s="148"/>
      <c r="IPV15" s="148"/>
      <c r="IPW15" s="148"/>
      <c r="IPX15" s="148"/>
      <c r="IPY15" s="148"/>
      <c r="IPZ15" s="148"/>
      <c r="IQA15" s="148"/>
      <c r="IQB15" s="148"/>
      <c r="IQC15" s="148"/>
      <c r="IQD15" s="148"/>
      <c r="IQE15" s="148"/>
      <c r="IQF15" s="148"/>
      <c r="IQG15" s="148"/>
      <c r="IQH15" s="148"/>
      <c r="IQI15" s="148"/>
      <c r="IQJ15" s="148"/>
      <c r="IQK15" s="148"/>
      <c r="IQL15" s="148"/>
      <c r="IQM15" s="148"/>
      <c r="IQN15" s="148"/>
      <c r="IQO15" s="148"/>
      <c r="IQP15" s="148"/>
      <c r="IQQ15" s="148"/>
      <c r="IQR15" s="148"/>
      <c r="IQS15" s="148"/>
      <c r="IQT15" s="148"/>
      <c r="IQU15" s="148"/>
      <c r="IQV15" s="148"/>
      <c r="IQW15" s="148"/>
      <c r="IQX15" s="148"/>
      <c r="IQY15" s="148"/>
      <c r="IQZ15" s="148"/>
      <c r="IRA15" s="148"/>
      <c r="IRB15" s="148"/>
      <c r="IRC15" s="148"/>
      <c r="IRD15" s="148"/>
      <c r="IRE15" s="148"/>
      <c r="IRF15" s="148"/>
      <c r="IRG15" s="148"/>
      <c r="IRH15" s="148"/>
      <c r="IRI15" s="148"/>
      <c r="IRJ15" s="148"/>
      <c r="IRK15" s="148"/>
      <c r="IRL15" s="148"/>
      <c r="IRM15" s="148"/>
      <c r="IRN15" s="148"/>
      <c r="IRO15" s="148"/>
      <c r="IRP15" s="148"/>
      <c r="IRQ15" s="148"/>
      <c r="IRR15" s="148"/>
      <c r="IRS15" s="148"/>
      <c r="IRT15" s="148"/>
      <c r="IRU15" s="148"/>
      <c r="IRV15" s="148"/>
      <c r="IRW15" s="148"/>
      <c r="IRX15" s="148"/>
      <c r="IRY15" s="148"/>
      <c r="IRZ15" s="148"/>
      <c r="ISA15" s="148"/>
      <c r="ISB15" s="148"/>
      <c r="ISC15" s="148"/>
      <c r="ISD15" s="148"/>
      <c r="ISE15" s="148"/>
      <c r="ISF15" s="148"/>
      <c r="ISG15" s="148"/>
      <c r="ISH15" s="148"/>
      <c r="ISI15" s="148"/>
      <c r="ISJ15" s="148"/>
      <c r="ISK15" s="148"/>
      <c r="ISL15" s="148"/>
      <c r="ISM15" s="148"/>
      <c r="ISN15" s="148"/>
      <c r="ISO15" s="148"/>
      <c r="ISP15" s="148"/>
      <c r="ISQ15" s="148"/>
      <c r="ISR15" s="148"/>
      <c r="ISS15" s="148"/>
      <c r="IST15" s="148"/>
      <c r="ISU15" s="148"/>
      <c r="ISV15" s="148"/>
      <c r="ISW15" s="148"/>
      <c r="ISX15" s="148"/>
      <c r="ISY15" s="148"/>
      <c r="ISZ15" s="148"/>
      <c r="ITA15" s="148"/>
      <c r="ITB15" s="148"/>
      <c r="ITC15" s="148"/>
      <c r="ITD15" s="148"/>
      <c r="ITE15" s="148"/>
      <c r="ITF15" s="148"/>
      <c r="ITG15" s="148"/>
      <c r="ITH15" s="148"/>
      <c r="ITI15" s="148"/>
      <c r="ITJ15" s="148"/>
      <c r="ITK15" s="148"/>
      <c r="ITL15" s="148"/>
      <c r="ITM15" s="148"/>
      <c r="ITN15" s="148"/>
      <c r="ITO15" s="148"/>
      <c r="ITP15" s="148"/>
      <c r="ITQ15" s="148"/>
      <c r="ITR15" s="148"/>
      <c r="ITS15" s="148"/>
      <c r="ITT15" s="148"/>
      <c r="ITU15" s="148"/>
      <c r="ITV15" s="148"/>
      <c r="ITW15" s="148"/>
      <c r="ITX15" s="148"/>
      <c r="ITY15" s="148"/>
      <c r="ITZ15" s="148"/>
      <c r="IUA15" s="148"/>
      <c r="IUB15" s="148"/>
      <c r="IUC15" s="148"/>
      <c r="IUD15" s="148"/>
      <c r="IUE15" s="148"/>
      <c r="IUF15" s="148"/>
      <c r="IUG15" s="148"/>
      <c r="IUH15" s="148"/>
      <c r="IUI15" s="148"/>
      <c r="IUJ15" s="148"/>
      <c r="IUK15" s="148"/>
      <c r="IUL15" s="148"/>
      <c r="IUM15" s="148"/>
      <c r="IUN15" s="148"/>
      <c r="IUO15" s="148"/>
      <c r="IUP15" s="148"/>
      <c r="IUQ15" s="148"/>
      <c r="IUR15" s="148"/>
      <c r="IUS15" s="148"/>
      <c r="IUT15" s="148"/>
      <c r="IUU15" s="148"/>
      <c r="IUV15" s="148"/>
      <c r="IUW15" s="148"/>
      <c r="IUX15" s="148"/>
      <c r="IUY15" s="148"/>
      <c r="IUZ15" s="148"/>
      <c r="IVA15" s="148"/>
      <c r="IVB15" s="148"/>
      <c r="IVC15" s="148"/>
      <c r="IVD15" s="148"/>
      <c r="IVE15" s="148"/>
      <c r="IVF15" s="148"/>
      <c r="IVG15" s="148"/>
      <c r="IVH15" s="148"/>
      <c r="IVI15" s="148"/>
      <c r="IVJ15" s="148"/>
      <c r="IVK15" s="148"/>
      <c r="IVL15" s="148"/>
      <c r="IVM15" s="148"/>
      <c r="IVN15" s="148"/>
      <c r="IVO15" s="148"/>
      <c r="IVP15" s="148"/>
      <c r="IVQ15" s="148"/>
      <c r="IVR15" s="148"/>
      <c r="IVS15" s="148"/>
      <c r="IVT15" s="148"/>
      <c r="IVU15" s="148"/>
      <c r="IVV15" s="148"/>
      <c r="IVW15" s="148"/>
      <c r="IVX15" s="148"/>
      <c r="IVY15" s="148"/>
      <c r="IVZ15" s="148"/>
      <c r="IWA15" s="148"/>
      <c r="IWB15" s="148"/>
      <c r="IWC15" s="148"/>
      <c r="IWD15" s="148"/>
      <c r="IWE15" s="148"/>
      <c r="IWF15" s="148"/>
      <c r="IWG15" s="148"/>
      <c r="IWH15" s="148"/>
      <c r="IWI15" s="148"/>
      <c r="IWJ15" s="148"/>
      <c r="IWK15" s="148"/>
      <c r="IWL15" s="148"/>
      <c r="IWM15" s="148"/>
      <c r="IWN15" s="148"/>
      <c r="IWO15" s="148"/>
      <c r="IWP15" s="148"/>
      <c r="IWQ15" s="148"/>
      <c r="IWR15" s="148"/>
      <c r="IWS15" s="148"/>
      <c r="IWT15" s="148"/>
      <c r="IWU15" s="148"/>
      <c r="IWV15" s="148"/>
      <c r="IWW15" s="148"/>
      <c r="IWX15" s="148"/>
      <c r="IWY15" s="148"/>
      <c r="IWZ15" s="148"/>
      <c r="IXA15" s="148"/>
      <c r="IXB15" s="148"/>
      <c r="IXC15" s="148"/>
      <c r="IXD15" s="148"/>
      <c r="IXE15" s="148"/>
      <c r="IXF15" s="148"/>
      <c r="IXG15" s="148"/>
      <c r="IXH15" s="148"/>
      <c r="IXI15" s="148"/>
      <c r="IXJ15" s="148"/>
      <c r="IXK15" s="148"/>
      <c r="IXL15" s="148"/>
      <c r="IXM15" s="148"/>
      <c r="IXN15" s="148"/>
      <c r="IXO15" s="148"/>
      <c r="IXP15" s="148"/>
      <c r="IXQ15" s="148"/>
      <c r="IXR15" s="148"/>
      <c r="IXS15" s="148"/>
      <c r="IXT15" s="148"/>
      <c r="IXU15" s="148"/>
      <c r="IXV15" s="148"/>
      <c r="IXW15" s="148"/>
      <c r="IXX15" s="148"/>
      <c r="IXY15" s="148"/>
      <c r="IXZ15" s="148"/>
      <c r="IYA15" s="148"/>
      <c r="IYB15" s="148"/>
      <c r="IYC15" s="148"/>
      <c r="IYD15" s="148"/>
      <c r="IYE15" s="148"/>
      <c r="IYF15" s="148"/>
      <c r="IYG15" s="148"/>
      <c r="IYH15" s="148"/>
      <c r="IYI15" s="148"/>
      <c r="IYJ15" s="148"/>
      <c r="IYK15" s="148"/>
      <c r="IYL15" s="148"/>
      <c r="IYM15" s="148"/>
      <c r="IYN15" s="148"/>
      <c r="IYO15" s="148"/>
      <c r="IYP15" s="148"/>
      <c r="IYQ15" s="148"/>
      <c r="IYR15" s="148"/>
      <c r="IYS15" s="148"/>
      <c r="IYT15" s="148"/>
      <c r="IYU15" s="148"/>
      <c r="IYV15" s="148"/>
      <c r="IYW15" s="148"/>
      <c r="IYX15" s="148"/>
      <c r="IYY15" s="148"/>
      <c r="IYZ15" s="148"/>
      <c r="IZA15" s="148"/>
      <c r="IZB15" s="148"/>
      <c r="IZC15" s="148"/>
      <c r="IZD15" s="148"/>
      <c r="IZE15" s="148"/>
      <c r="IZF15" s="148"/>
      <c r="IZG15" s="148"/>
      <c r="IZH15" s="148"/>
      <c r="IZI15" s="148"/>
      <c r="IZJ15" s="148"/>
      <c r="IZK15" s="148"/>
      <c r="IZL15" s="148"/>
      <c r="IZM15" s="148"/>
      <c r="IZN15" s="148"/>
      <c r="IZO15" s="148"/>
      <c r="IZP15" s="148"/>
      <c r="IZQ15" s="148"/>
      <c r="IZR15" s="148"/>
      <c r="IZS15" s="148"/>
      <c r="IZT15" s="148"/>
      <c r="IZU15" s="148"/>
      <c r="IZV15" s="148"/>
      <c r="IZW15" s="148"/>
      <c r="IZX15" s="148"/>
      <c r="IZY15" s="148"/>
      <c r="IZZ15" s="148"/>
      <c r="JAA15" s="148"/>
      <c r="JAB15" s="148"/>
      <c r="JAC15" s="148"/>
      <c r="JAD15" s="148"/>
      <c r="JAE15" s="148"/>
      <c r="JAF15" s="148"/>
      <c r="JAG15" s="148"/>
      <c r="JAH15" s="148"/>
      <c r="JAI15" s="148"/>
      <c r="JAJ15" s="148"/>
      <c r="JAK15" s="148"/>
      <c r="JAL15" s="148"/>
      <c r="JAM15" s="148"/>
      <c r="JAN15" s="148"/>
      <c r="JAO15" s="148"/>
      <c r="JAP15" s="148"/>
      <c r="JAQ15" s="148"/>
      <c r="JAR15" s="148"/>
      <c r="JAS15" s="148"/>
      <c r="JAT15" s="148"/>
      <c r="JAU15" s="148"/>
      <c r="JAV15" s="148"/>
      <c r="JAW15" s="148"/>
      <c r="JAX15" s="148"/>
      <c r="JAY15" s="148"/>
      <c r="JAZ15" s="148"/>
      <c r="JBA15" s="148"/>
      <c r="JBB15" s="148"/>
      <c r="JBC15" s="148"/>
      <c r="JBD15" s="148"/>
      <c r="JBE15" s="148"/>
      <c r="JBF15" s="148"/>
      <c r="JBG15" s="148"/>
      <c r="JBH15" s="148"/>
      <c r="JBI15" s="148"/>
      <c r="JBJ15" s="148"/>
      <c r="JBK15" s="148"/>
      <c r="JBL15" s="148"/>
      <c r="JBM15" s="148"/>
      <c r="JBN15" s="148"/>
      <c r="JBO15" s="148"/>
      <c r="JBP15" s="148"/>
      <c r="JBQ15" s="148"/>
      <c r="JBR15" s="148"/>
      <c r="JBS15" s="148"/>
      <c r="JBT15" s="148"/>
      <c r="JBU15" s="148"/>
      <c r="JBV15" s="148"/>
      <c r="JBW15" s="148"/>
      <c r="JBX15" s="148"/>
      <c r="JBY15" s="148"/>
      <c r="JBZ15" s="148"/>
      <c r="JCA15" s="148"/>
      <c r="JCB15" s="148"/>
      <c r="JCC15" s="148"/>
      <c r="JCD15" s="148"/>
      <c r="JCE15" s="148"/>
      <c r="JCF15" s="148"/>
      <c r="JCG15" s="148"/>
      <c r="JCH15" s="148"/>
      <c r="JCI15" s="148"/>
      <c r="JCJ15" s="148"/>
      <c r="JCK15" s="148"/>
      <c r="JCL15" s="148"/>
      <c r="JCM15" s="148"/>
      <c r="JCN15" s="148"/>
      <c r="JCO15" s="148"/>
      <c r="JCP15" s="148"/>
      <c r="JCQ15" s="148"/>
      <c r="JCR15" s="148"/>
      <c r="JCS15" s="148"/>
      <c r="JCT15" s="148"/>
      <c r="JCU15" s="148"/>
      <c r="JCV15" s="148"/>
      <c r="JCW15" s="148"/>
      <c r="JCX15" s="148"/>
      <c r="JCY15" s="148"/>
      <c r="JCZ15" s="148"/>
      <c r="JDA15" s="148"/>
      <c r="JDB15" s="148"/>
      <c r="JDC15" s="148"/>
      <c r="JDD15" s="148"/>
      <c r="JDE15" s="148"/>
      <c r="JDF15" s="148"/>
      <c r="JDG15" s="148"/>
      <c r="JDH15" s="148"/>
      <c r="JDI15" s="148"/>
      <c r="JDJ15" s="148"/>
      <c r="JDK15" s="148"/>
      <c r="JDL15" s="148"/>
      <c r="JDM15" s="148"/>
      <c r="JDN15" s="148"/>
      <c r="JDO15" s="148"/>
      <c r="JDP15" s="148"/>
      <c r="JDQ15" s="148"/>
      <c r="JDR15" s="148"/>
      <c r="JDS15" s="148"/>
      <c r="JDT15" s="148"/>
      <c r="JDU15" s="148"/>
      <c r="JDV15" s="148"/>
      <c r="JDW15" s="148"/>
      <c r="JDX15" s="148"/>
      <c r="JDY15" s="148"/>
      <c r="JDZ15" s="148"/>
      <c r="JEA15" s="148"/>
      <c r="JEB15" s="148"/>
      <c r="JEC15" s="148"/>
      <c r="JED15" s="148"/>
      <c r="JEE15" s="148"/>
      <c r="JEF15" s="148"/>
      <c r="JEG15" s="148"/>
      <c r="JEH15" s="148"/>
      <c r="JEI15" s="148"/>
      <c r="JEJ15" s="148"/>
      <c r="JEK15" s="148"/>
      <c r="JEL15" s="148"/>
      <c r="JEM15" s="148"/>
      <c r="JEN15" s="148"/>
      <c r="JEO15" s="148"/>
      <c r="JEP15" s="148"/>
      <c r="JEQ15" s="148"/>
      <c r="JER15" s="148"/>
      <c r="JES15" s="148"/>
      <c r="JET15" s="148"/>
      <c r="JEU15" s="148"/>
      <c r="JEV15" s="148"/>
      <c r="JEW15" s="148"/>
      <c r="JEX15" s="148"/>
      <c r="JEY15" s="148"/>
      <c r="JEZ15" s="148"/>
      <c r="JFA15" s="148"/>
      <c r="JFB15" s="148"/>
      <c r="JFC15" s="148"/>
      <c r="JFD15" s="148"/>
      <c r="JFE15" s="148"/>
      <c r="JFF15" s="148"/>
      <c r="JFG15" s="148"/>
      <c r="JFH15" s="148"/>
      <c r="JFI15" s="148"/>
      <c r="JFJ15" s="148"/>
      <c r="JFK15" s="148"/>
      <c r="JFL15" s="148"/>
      <c r="JFM15" s="148"/>
      <c r="JFN15" s="148"/>
      <c r="JFO15" s="148"/>
      <c r="JFP15" s="148"/>
      <c r="JFQ15" s="148"/>
      <c r="JFR15" s="148"/>
      <c r="JFS15" s="148"/>
      <c r="JFT15" s="148"/>
      <c r="JFU15" s="148"/>
      <c r="JFV15" s="148"/>
      <c r="JFW15" s="148"/>
      <c r="JFX15" s="148"/>
      <c r="JFY15" s="148"/>
      <c r="JFZ15" s="148"/>
      <c r="JGA15" s="148"/>
      <c r="JGB15" s="148"/>
      <c r="JGC15" s="148"/>
      <c r="JGD15" s="148"/>
      <c r="JGE15" s="148"/>
      <c r="JGF15" s="148"/>
      <c r="JGG15" s="148"/>
      <c r="JGH15" s="148"/>
      <c r="JGI15" s="148"/>
      <c r="JGJ15" s="148"/>
      <c r="JGK15" s="148"/>
      <c r="JGL15" s="148"/>
      <c r="JGM15" s="148"/>
      <c r="JGN15" s="148"/>
      <c r="JGO15" s="148"/>
      <c r="JGP15" s="148"/>
      <c r="JGQ15" s="148"/>
      <c r="JGR15" s="148"/>
      <c r="JGS15" s="148"/>
      <c r="JGT15" s="148"/>
      <c r="JGU15" s="148"/>
      <c r="JGV15" s="148"/>
      <c r="JGW15" s="148"/>
      <c r="JGX15" s="148"/>
      <c r="JGY15" s="148"/>
      <c r="JGZ15" s="148"/>
      <c r="JHA15" s="148"/>
      <c r="JHB15" s="148"/>
      <c r="JHC15" s="148"/>
      <c r="JHD15" s="148"/>
      <c r="JHE15" s="148"/>
      <c r="JHF15" s="148"/>
      <c r="JHG15" s="148"/>
      <c r="JHH15" s="148"/>
      <c r="JHI15" s="148"/>
      <c r="JHJ15" s="148"/>
      <c r="JHK15" s="148"/>
      <c r="JHL15" s="148"/>
      <c r="JHM15" s="148"/>
      <c r="JHN15" s="148"/>
      <c r="JHO15" s="148"/>
      <c r="JHP15" s="148"/>
      <c r="JHQ15" s="148"/>
      <c r="JHR15" s="148"/>
      <c r="JHS15" s="148"/>
      <c r="JHT15" s="148"/>
      <c r="JHU15" s="148"/>
      <c r="JHV15" s="148"/>
      <c r="JHW15" s="148"/>
      <c r="JHX15" s="148"/>
      <c r="JHY15" s="148"/>
      <c r="JHZ15" s="148"/>
      <c r="JIA15" s="148"/>
      <c r="JIB15" s="148"/>
      <c r="JIC15" s="148"/>
      <c r="JID15" s="148"/>
      <c r="JIE15" s="148"/>
      <c r="JIF15" s="148"/>
      <c r="JIG15" s="148"/>
      <c r="JIH15" s="148"/>
      <c r="JII15" s="148"/>
      <c r="JIJ15" s="148"/>
      <c r="JIK15" s="148"/>
      <c r="JIL15" s="148"/>
      <c r="JIM15" s="148"/>
      <c r="JIN15" s="148"/>
      <c r="JIO15" s="148"/>
      <c r="JIP15" s="148"/>
      <c r="JIQ15" s="148"/>
      <c r="JIR15" s="148"/>
      <c r="JIS15" s="148"/>
      <c r="JIT15" s="148"/>
      <c r="JIU15" s="148"/>
      <c r="JIV15" s="148"/>
      <c r="JIW15" s="148"/>
      <c r="JIX15" s="148"/>
      <c r="JIY15" s="148"/>
      <c r="JIZ15" s="148"/>
      <c r="JJA15" s="148"/>
      <c r="JJB15" s="148"/>
      <c r="JJC15" s="148"/>
      <c r="JJD15" s="148"/>
      <c r="JJE15" s="148"/>
      <c r="JJF15" s="148"/>
      <c r="JJG15" s="148"/>
      <c r="JJH15" s="148"/>
      <c r="JJI15" s="148"/>
      <c r="JJJ15" s="148"/>
      <c r="JJK15" s="148"/>
      <c r="JJL15" s="148"/>
      <c r="JJM15" s="148"/>
      <c r="JJN15" s="148"/>
      <c r="JJO15" s="148"/>
      <c r="JJP15" s="148"/>
      <c r="JJQ15" s="148"/>
      <c r="JJR15" s="148"/>
      <c r="JJS15" s="148"/>
      <c r="JJT15" s="148"/>
      <c r="JJU15" s="148"/>
      <c r="JJV15" s="148"/>
      <c r="JJW15" s="148"/>
      <c r="JJX15" s="148"/>
      <c r="JJY15" s="148"/>
      <c r="JJZ15" s="148"/>
      <c r="JKA15" s="148"/>
      <c r="JKB15" s="148"/>
      <c r="JKC15" s="148"/>
      <c r="JKD15" s="148"/>
      <c r="JKE15" s="148"/>
      <c r="JKF15" s="148"/>
      <c r="JKG15" s="148"/>
      <c r="JKH15" s="148"/>
      <c r="JKI15" s="148"/>
      <c r="JKJ15" s="148"/>
      <c r="JKK15" s="148"/>
      <c r="JKL15" s="148"/>
      <c r="JKM15" s="148"/>
      <c r="JKN15" s="148"/>
      <c r="JKO15" s="148"/>
      <c r="JKP15" s="148"/>
      <c r="JKQ15" s="148"/>
      <c r="JKR15" s="148"/>
      <c r="JKS15" s="148"/>
      <c r="JKT15" s="148"/>
      <c r="JKU15" s="148"/>
      <c r="JKV15" s="148"/>
      <c r="JKW15" s="148"/>
      <c r="JKX15" s="148"/>
      <c r="JKY15" s="148"/>
      <c r="JKZ15" s="148"/>
      <c r="JLA15" s="148"/>
      <c r="JLB15" s="148"/>
      <c r="JLC15" s="148"/>
      <c r="JLD15" s="148"/>
      <c r="JLE15" s="148"/>
      <c r="JLF15" s="148"/>
      <c r="JLG15" s="148"/>
      <c r="JLH15" s="148"/>
      <c r="JLI15" s="148"/>
      <c r="JLJ15" s="148"/>
      <c r="JLK15" s="148"/>
      <c r="JLL15" s="148"/>
      <c r="JLM15" s="148"/>
      <c r="JLN15" s="148"/>
      <c r="JLO15" s="148"/>
      <c r="JLP15" s="148"/>
      <c r="JLQ15" s="148"/>
      <c r="JLR15" s="148"/>
      <c r="JLS15" s="148"/>
      <c r="JLT15" s="148"/>
      <c r="JLU15" s="148"/>
      <c r="JLV15" s="148"/>
      <c r="JLW15" s="148"/>
      <c r="JLX15" s="148"/>
      <c r="JLY15" s="148"/>
      <c r="JLZ15" s="148"/>
      <c r="JMA15" s="148"/>
      <c r="JMB15" s="148"/>
      <c r="JMC15" s="148"/>
      <c r="JMD15" s="148"/>
      <c r="JME15" s="148"/>
      <c r="JMF15" s="148"/>
      <c r="JMG15" s="148"/>
      <c r="JMH15" s="148"/>
      <c r="JMI15" s="148"/>
      <c r="JMJ15" s="148"/>
      <c r="JMK15" s="148"/>
      <c r="JML15" s="148"/>
      <c r="JMM15" s="148"/>
      <c r="JMN15" s="148"/>
      <c r="JMO15" s="148"/>
      <c r="JMP15" s="148"/>
      <c r="JMQ15" s="148"/>
      <c r="JMR15" s="148"/>
      <c r="JMS15" s="148"/>
      <c r="JMT15" s="148"/>
      <c r="JMU15" s="148"/>
      <c r="JMV15" s="148"/>
      <c r="JMW15" s="148"/>
      <c r="JMX15" s="148"/>
      <c r="JMY15" s="148"/>
      <c r="JMZ15" s="148"/>
      <c r="JNA15" s="148"/>
      <c r="JNB15" s="148"/>
      <c r="JNC15" s="148"/>
      <c r="JND15" s="148"/>
      <c r="JNE15" s="148"/>
      <c r="JNF15" s="148"/>
      <c r="JNG15" s="148"/>
      <c r="JNH15" s="148"/>
      <c r="JNI15" s="148"/>
      <c r="JNJ15" s="148"/>
      <c r="JNK15" s="148"/>
      <c r="JNL15" s="148"/>
      <c r="JNM15" s="148"/>
      <c r="JNN15" s="148"/>
      <c r="JNO15" s="148"/>
      <c r="JNP15" s="148"/>
      <c r="JNQ15" s="148"/>
      <c r="JNR15" s="148"/>
      <c r="JNS15" s="148"/>
      <c r="JNT15" s="148"/>
      <c r="JNU15" s="148"/>
      <c r="JNV15" s="148"/>
      <c r="JNW15" s="148"/>
      <c r="JNX15" s="148"/>
      <c r="JNY15" s="148"/>
      <c r="JNZ15" s="148"/>
      <c r="JOA15" s="148"/>
      <c r="JOB15" s="148"/>
      <c r="JOC15" s="148"/>
      <c r="JOD15" s="148"/>
      <c r="JOE15" s="148"/>
      <c r="JOF15" s="148"/>
      <c r="JOG15" s="148"/>
      <c r="JOH15" s="148"/>
      <c r="JOI15" s="148"/>
      <c r="JOJ15" s="148"/>
      <c r="JOK15" s="148"/>
      <c r="JOL15" s="148"/>
      <c r="JOM15" s="148"/>
      <c r="JON15" s="148"/>
      <c r="JOO15" s="148"/>
      <c r="JOP15" s="148"/>
      <c r="JOQ15" s="148"/>
      <c r="JOR15" s="148"/>
      <c r="JOS15" s="148"/>
      <c r="JOT15" s="148"/>
      <c r="JOU15" s="148"/>
      <c r="JOV15" s="148"/>
      <c r="JOW15" s="148"/>
      <c r="JOX15" s="148"/>
      <c r="JOY15" s="148"/>
      <c r="JOZ15" s="148"/>
      <c r="JPA15" s="148"/>
      <c r="JPB15" s="148"/>
      <c r="JPC15" s="148"/>
      <c r="JPD15" s="148"/>
      <c r="JPE15" s="148"/>
      <c r="JPF15" s="148"/>
      <c r="JPG15" s="148"/>
      <c r="JPH15" s="148"/>
      <c r="JPI15" s="148"/>
      <c r="JPJ15" s="148"/>
      <c r="JPK15" s="148"/>
      <c r="JPL15" s="148"/>
      <c r="JPM15" s="148"/>
      <c r="JPN15" s="148"/>
      <c r="JPO15" s="148"/>
      <c r="JPP15" s="148"/>
      <c r="JPQ15" s="148"/>
      <c r="JPR15" s="148"/>
      <c r="JPS15" s="148"/>
      <c r="JPT15" s="148"/>
      <c r="JPU15" s="148"/>
      <c r="JPV15" s="148"/>
      <c r="JPW15" s="148"/>
      <c r="JPX15" s="148"/>
      <c r="JPY15" s="148"/>
      <c r="JPZ15" s="148"/>
      <c r="JQA15" s="148"/>
      <c r="JQB15" s="148"/>
      <c r="JQC15" s="148"/>
      <c r="JQD15" s="148"/>
      <c r="JQE15" s="148"/>
      <c r="JQF15" s="148"/>
      <c r="JQG15" s="148"/>
      <c r="JQH15" s="148"/>
      <c r="JQI15" s="148"/>
      <c r="JQJ15" s="148"/>
      <c r="JQK15" s="148"/>
      <c r="JQL15" s="148"/>
      <c r="JQM15" s="148"/>
      <c r="JQN15" s="148"/>
      <c r="JQO15" s="148"/>
      <c r="JQP15" s="148"/>
      <c r="JQQ15" s="148"/>
      <c r="JQR15" s="148"/>
      <c r="JQS15" s="148"/>
      <c r="JQT15" s="148"/>
      <c r="JQU15" s="148"/>
      <c r="JQV15" s="148"/>
      <c r="JQW15" s="148"/>
      <c r="JQX15" s="148"/>
      <c r="JQY15" s="148"/>
      <c r="JQZ15" s="148"/>
      <c r="JRA15" s="148"/>
      <c r="JRB15" s="148"/>
      <c r="JRC15" s="148"/>
      <c r="JRD15" s="148"/>
      <c r="JRE15" s="148"/>
      <c r="JRF15" s="148"/>
      <c r="JRG15" s="148"/>
      <c r="JRH15" s="148"/>
      <c r="JRI15" s="148"/>
      <c r="JRJ15" s="148"/>
      <c r="JRK15" s="148"/>
      <c r="JRL15" s="148"/>
      <c r="JRM15" s="148"/>
      <c r="JRN15" s="148"/>
      <c r="JRO15" s="148"/>
      <c r="JRP15" s="148"/>
      <c r="JRQ15" s="148"/>
      <c r="JRR15" s="148"/>
      <c r="JRS15" s="148"/>
      <c r="JRT15" s="148"/>
      <c r="JRU15" s="148"/>
      <c r="JRV15" s="148"/>
      <c r="JRW15" s="148"/>
      <c r="JRX15" s="148"/>
      <c r="JRY15" s="148"/>
      <c r="JRZ15" s="148"/>
      <c r="JSA15" s="148"/>
      <c r="JSB15" s="148"/>
      <c r="JSC15" s="148"/>
      <c r="JSD15" s="148"/>
      <c r="JSE15" s="148"/>
      <c r="JSF15" s="148"/>
      <c r="JSG15" s="148"/>
      <c r="JSH15" s="148"/>
      <c r="JSI15" s="148"/>
      <c r="JSJ15" s="148"/>
      <c r="JSK15" s="148"/>
      <c r="JSL15" s="148"/>
      <c r="JSM15" s="148"/>
      <c r="JSN15" s="148"/>
      <c r="JSO15" s="148"/>
      <c r="JSP15" s="148"/>
      <c r="JSQ15" s="148"/>
      <c r="JSR15" s="148"/>
      <c r="JSS15" s="148"/>
      <c r="JST15" s="148"/>
      <c r="JSU15" s="148"/>
      <c r="JSV15" s="148"/>
      <c r="JSW15" s="148"/>
      <c r="JSX15" s="148"/>
      <c r="JSY15" s="148"/>
      <c r="JSZ15" s="148"/>
      <c r="JTA15" s="148"/>
      <c r="JTB15" s="148"/>
      <c r="JTC15" s="148"/>
      <c r="JTD15" s="148"/>
      <c r="JTE15" s="148"/>
      <c r="JTF15" s="148"/>
      <c r="JTG15" s="148"/>
      <c r="JTH15" s="148"/>
      <c r="JTI15" s="148"/>
      <c r="JTJ15" s="148"/>
      <c r="JTK15" s="148"/>
      <c r="JTL15" s="148"/>
      <c r="JTM15" s="148"/>
      <c r="JTN15" s="148"/>
      <c r="JTO15" s="148"/>
      <c r="JTP15" s="148"/>
      <c r="JTQ15" s="148"/>
      <c r="JTR15" s="148"/>
      <c r="JTS15" s="148"/>
      <c r="JTT15" s="148"/>
      <c r="JTU15" s="148"/>
      <c r="JTV15" s="148"/>
      <c r="JTW15" s="148"/>
      <c r="JTX15" s="148"/>
      <c r="JTY15" s="148"/>
      <c r="JTZ15" s="148"/>
      <c r="JUA15" s="148"/>
      <c r="JUB15" s="148"/>
      <c r="JUC15" s="148"/>
      <c r="JUD15" s="148"/>
      <c r="JUE15" s="148"/>
      <c r="JUF15" s="148"/>
      <c r="JUG15" s="148"/>
      <c r="JUH15" s="148"/>
      <c r="JUI15" s="148"/>
      <c r="JUJ15" s="148"/>
      <c r="JUK15" s="148"/>
      <c r="JUL15" s="148"/>
      <c r="JUM15" s="148"/>
      <c r="JUN15" s="148"/>
      <c r="JUO15" s="148"/>
      <c r="JUP15" s="148"/>
      <c r="JUQ15" s="148"/>
      <c r="JUR15" s="148"/>
      <c r="JUS15" s="148"/>
      <c r="JUT15" s="148"/>
      <c r="JUU15" s="148"/>
      <c r="JUV15" s="148"/>
      <c r="JUW15" s="148"/>
      <c r="JUX15" s="148"/>
      <c r="JUY15" s="148"/>
      <c r="JUZ15" s="148"/>
      <c r="JVA15" s="148"/>
      <c r="JVB15" s="148"/>
      <c r="JVC15" s="148"/>
      <c r="JVD15" s="148"/>
      <c r="JVE15" s="148"/>
      <c r="JVF15" s="148"/>
      <c r="JVG15" s="148"/>
      <c r="JVH15" s="148"/>
      <c r="JVI15" s="148"/>
      <c r="JVJ15" s="148"/>
      <c r="JVK15" s="148"/>
      <c r="JVL15" s="148"/>
      <c r="JVM15" s="148"/>
      <c r="JVN15" s="148"/>
      <c r="JVO15" s="148"/>
      <c r="JVP15" s="148"/>
      <c r="JVQ15" s="148"/>
      <c r="JVR15" s="148"/>
      <c r="JVS15" s="148"/>
      <c r="JVT15" s="148"/>
      <c r="JVU15" s="148"/>
      <c r="JVV15" s="148"/>
      <c r="JVW15" s="148"/>
      <c r="JVX15" s="148"/>
      <c r="JVY15" s="148"/>
      <c r="JVZ15" s="148"/>
      <c r="JWA15" s="148"/>
      <c r="JWB15" s="148"/>
      <c r="JWC15" s="148"/>
      <c r="JWD15" s="148"/>
      <c r="JWE15" s="148"/>
      <c r="JWF15" s="148"/>
      <c r="JWG15" s="148"/>
      <c r="JWH15" s="148"/>
      <c r="JWI15" s="148"/>
      <c r="JWJ15" s="148"/>
      <c r="JWK15" s="148"/>
      <c r="JWL15" s="148"/>
      <c r="JWM15" s="148"/>
      <c r="JWN15" s="148"/>
      <c r="JWO15" s="148"/>
      <c r="JWP15" s="148"/>
      <c r="JWQ15" s="148"/>
      <c r="JWR15" s="148"/>
      <c r="JWS15" s="148"/>
      <c r="JWT15" s="148"/>
      <c r="JWU15" s="148"/>
      <c r="JWV15" s="148"/>
      <c r="JWW15" s="148"/>
      <c r="JWX15" s="148"/>
      <c r="JWY15" s="148"/>
      <c r="JWZ15" s="148"/>
      <c r="JXA15" s="148"/>
      <c r="JXB15" s="148"/>
      <c r="JXC15" s="148"/>
      <c r="JXD15" s="148"/>
      <c r="JXE15" s="148"/>
      <c r="JXF15" s="148"/>
      <c r="JXG15" s="148"/>
      <c r="JXH15" s="148"/>
      <c r="JXI15" s="148"/>
      <c r="JXJ15" s="148"/>
      <c r="JXK15" s="148"/>
      <c r="JXL15" s="148"/>
      <c r="JXM15" s="148"/>
      <c r="JXN15" s="148"/>
      <c r="JXO15" s="148"/>
      <c r="JXP15" s="148"/>
      <c r="JXQ15" s="148"/>
      <c r="JXR15" s="148"/>
      <c r="JXS15" s="148"/>
      <c r="JXT15" s="148"/>
      <c r="JXU15" s="148"/>
      <c r="JXV15" s="148"/>
      <c r="JXW15" s="148"/>
      <c r="JXX15" s="148"/>
      <c r="JXY15" s="148"/>
      <c r="JXZ15" s="148"/>
      <c r="JYA15" s="148"/>
      <c r="JYB15" s="148"/>
      <c r="JYC15" s="148"/>
      <c r="JYD15" s="148"/>
      <c r="JYE15" s="148"/>
      <c r="JYF15" s="148"/>
      <c r="JYG15" s="148"/>
      <c r="JYH15" s="148"/>
      <c r="JYI15" s="148"/>
      <c r="JYJ15" s="148"/>
      <c r="JYK15" s="148"/>
      <c r="JYL15" s="148"/>
      <c r="JYM15" s="148"/>
      <c r="JYN15" s="148"/>
      <c r="JYO15" s="148"/>
      <c r="JYP15" s="148"/>
      <c r="JYQ15" s="148"/>
      <c r="JYR15" s="148"/>
      <c r="JYS15" s="148"/>
      <c r="JYT15" s="148"/>
      <c r="JYU15" s="148"/>
      <c r="JYV15" s="148"/>
      <c r="JYW15" s="148"/>
      <c r="JYX15" s="148"/>
      <c r="JYY15" s="148"/>
      <c r="JYZ15" s="148"/>
      <c r="JZA15" s="148"/>
      <c r="JZB15" s="148"/>
      <c r="JZC15" s="148"/>
      <c r="JZD15" s="148"/>
      <c r="JZE15" s="148"/>
      <c r="JZF15" s="148"/>
      <c r="JZG15" s="148"/>
      <c r="JZH15" s="148"/>
      <c r="JZI15" s="148"/>
      <c r="JZJ15" s="148"/>
      <c r="JZK15" s="148"/>
      <c r="JZL15" s="148"/>
      <c r="JZM15" s="148"/>
      <c r="JZN15" s="148"/>
      <c r="JZO15" s="148"/>
      <c r="JZP15" s="148"/>
      <c r="JZQ15" s="148"/>
      <c r="JZR15" s="148"/>
      <c r="JZS15" s="148"/>
      <c r="JZT15" s="148"/>
      <c r="JZU15" s="148"/>
      <c r="JZV15" s="148"/>
      <c r="JZW15" s="148"/>
      <c r="JZX15" s="148"/>
      <c r="JZY15" s="148"/>
      <c r="JZZ15" s="148"/>
      <c r="KAA15" s="148"/>
      <c r="KAB15" s="148"/>
      <c r="KAC15" s="148"/>
      <c r="KAD15" s="148"/>
      <c r="KAE15" s="148"/>
      <c r="KAF15" s="148"/>
      <c r="KAG15" s="148"/>
      <c r="KAH15" s="148"/>
      <c r="KAI15" s="148"/>
      <c r="KAJ15" s="148"/>
      <c r="KAK15" s="148"/>
      <c r="KAL15" s="148"/>
      <c r="KAM15" s="148"/>
      <c r="KAN15" s="148"/>
      <c r="KAO15" s="148"/>
      <c r="KAP15" s="148"/>
      <c r="KAQ15" s="148"/>
      <c r="KAR15" s="148"/>
      <c r="KAS15" s="148"/>
      <c r="KAT15" s="148"/>
      <c r="KAU15" s="148"/>
      <c r="KAV15" s="148"/>
      <c r="KAW15" s="148"/>
      <c r="KAX15" s="148"/>
      <c r="KAY15" s="148"/>
      <c r="KAZ15" s="148"/>
      <c r="KBA15" s="148"/>
      <c r="KBB15" s="148"/>
      <c r="KBC15" s="148"/>
      <c r="KBD15" s="148"/>
      <c r="KBE15" s="148"/>
      <c r="KBF15" s="148"/>
      <c r="KBG15" s="148"/>
      <c r="KBH15" s="148"/>
      <c r="KBI15" s="148"/>
      <c r="KBJ15" s="148"/>
      <c r="KBK15" s="148"/>
      <c r="KBL15" s="148"/>
      <c r="KBM15" s="148"/>
      <c r="KBN15" s="148"/>
      <c r="KBO15" s="148"/>
      <c r="KBP15" s="148"/>
      <c r="KBQ15" s="148"/>
      <c r="KBR15" s="148"/>
      <c r="KBS15" s="148"/>
      <c r="KBT15" s="148"/>
      <c r="KBU15" s="148"/>
      <c r="KBV15" s="148"/>
      <c r="KBW15" s="148"/>
      <c r="KBX15" s="148"/>
      <c r="KBY15" s="148"/>
      <c r="KBZ15" s="148"/>
      <c r="KCA15" s="148"/>
      <c r="KCB15" s="148"/>
      <c r="KCC15" s="148"/>
      <c r="KCD15" s="148"/>
      <c r="KCE15" s="148"/>
      <c r="KCF15" s="148"/>
      <c r="KCG15" s="148"/>
      <c r="KCH15" s="148"/>
      <c r="KCI15" s="148"/>
      <c r="KCJ15" s="148"/>
      <c r="KCK15" s="148"/>
      <c r="KCL15" s="148"/>
      <c r="KCM15" s="148"/>
      <c r="KCN15" s="148"/>
      <c r="KCO15" s="148"/>
      <c r="KCP15" s="148"/>
      <c r="KCQ15" s="148"/>
      <c r="KCR15" s="148"/>
      <c r="KCS15" s="148"/>
      <c r="KCT15" s="148"/>
      <c r="KCU15" s="148"/>
      <c r="KCV15" s="148"/>
      <c r="KCW15" s="148"/>
      <c r="KCX15" s="148"/>
      <c r="KCY15" s="148"/>
      <c r="KCZ15" s="148"/>
      <c r="KDA15" s="148"/>
      <c r="KDB15" s="148"/>
      <c r="KDC15" s="148"/>
      <c r="KDD15" s="148"/>
      <c r="KDE15" s="148"/>
      <c r="KDF15" s="148"/>
      <c r="KDG15" s="148"/>
      <c r="KDH15" s="148"/>
      <c r="KDI15" s="148"/>
      <c r="KDJ15" s="148"/>
      <c r="KDK15" s="148"/>
      <c r="KDL15" s="148"/>
      <c r="KDM15" s="148"/>
      <c r="KDN15" s="148"/>
      <c r="KDO15" s="148"/>
      <c r="KDP15" s="148"/>
      <c r="KDQ15" s="148"/>
      <c r="KDR15" s="148"/>
      <c r="KDS15" s="148"/>
      <c r="KDT15" s="148"/>
      <c r="KDU15" s="148"/>
      <c r="KDV15" s="148"/>
      <c r="KDW15" s="148"/>
      <c r="KDX15" s="148"/>
      <c r="KDY15" s="148"/>
      <c r="KDZ15" s="148"/>
      <c r="KEA15" s="148"/>
      <c r="KEB15" s="148"/>
      <c r="KEC15" s="148"/>
      <c r="KED15" s="148"/>
      <c r="KEE15" s="148"/>
      <c r="KEF15" s="148"/>
      <c r="KEG15" s="148"/>
      <c r="KEH15" s="148"/>
      <c r="KEI15" s="148"/>
      <c r="KEJ15" s="148"/>
      <c r="KEK15" s="148"/>
      <c r="KEL15" s="148"/>
      <c r="KEM15" s="148"/>
      <c r="KEN15" s="148"/>
      <c r="KEO15" s="148"/>
      <c r="KEP15" s="148"/>
      <c r="KEQ15" s="148"/>
      <c r="KER15" s="148"/>
      <c r="KES15" s="148"/>
      <c r="KET15" s="148"/>
      <c r="KEU15" s="148"/>
      <c r="KEV15" s="148"/>
      <c r="KEW15" s="148"/>
      <c r="KEX15" s="148"/>
      <c r="KEY15" s="148"/>
      <c r="KEZ15" s="148"/>
      <c r="KFA15" s="148"/>
      <c r="KFB15" s="148"/>
      <c r="KFC15" s="148"/>
      <c r="KFD15" s="148"/>
      <c r="KFE15" s="148"/>
      <c r="KFF15" s="148"/>
      <c r="KFG15" s="148"/>
      <c r="KFH15" s="148"/>
      <c r="KFI15" s="148"/>
      <c r="KFJ15" s="148"/>
      <c r="KFK15" s="148"/>
      <c r="KFL15" s="148"/>
      <c r="KFM15" s="148"/>
      <c r="KFN15" s="148"/>
      <c r="KFO15" s="148"/>
      <c r="KFP15" s="148"/>
      <c r="KFQ15" s="148"/>
      <c r="KFR15" s="148"/>
      <c r="KFS15" s="148"/>
      <c r="KFT15" s="148"/>
      <c r="KFU15" s="148"/>
      <c r="KFV15" s="148"/>
      <c r="KFW15" s="148"/>
      <c r="KFX15" s="148"/>
      <c r="KFY15" s="148"/>
      <c r="KFZ15" s="148"/>
      <c r="KGA15" s="148"/>
      <c r="KGB15" s="148"/>
      <c r="KGC15" s="148"/>
      <c r="KGD15" s="148"/>
      <c r="KGE15" s="148"/>
      <c r="KGF15" s="148"/>
      <c r="KGG15" s="148"/>
      <c r="KGH15" s="148"/>
      <c r="KGI15" s="148"/>
      <c r="KGJ15" s="148"/>
      <c r="KGK15" s="148"/>
      <c r="KGL15" s="148"/>
      <c r="KGM15" s="148"/>
      <c r="KGN15" s="148"/>
      <c r="KGO15" s="148"/>
      <c r="KGP15" s="148"/>
      <c r="KGQ15" s="148"/>
      <c r="KGR15" s="148"/>
      <c r="KGS15" s="148"/>
      <c r="KGT15" s="148"/>
      <c r="KGU15" s="148"/>
      <c r="KGV15" s="148"/>
      <c r="KGW15" s="148"/>
      <c r="KGX15" s="148"/>
      <c r="KGY15" s="148"/>
      <c r="KGZ15" s="148"/>
      <c r="KHA15" s="148"/>
      <c r="KHB15" s="148"/>
      <c r="KHC15" s="148"/>
      <c r="KHD15" s="148"/>
      <c r="KHE15" s="148"/>
      <c r="KHF15" s="148"/>
      <c r="KHG15" s="148"/>
      <c r="KHH15" s="148"/>
      <c r="KHI15" s="148"/>
      <c r="KHJ15" s="148"/>
      <c r="KHK15" s="148"/>
      <c r="KHL15" s="148"/>
      <c r="KHM15" s="148"/>
      <c r="KHN15" s="148"/>
      <c r="KHO15" s="148"/>
      <c r="KHP15" s="148"/>
      <c r="KHQ15" s="148"/>
      <c r="KHR15" s="148"/>
      <c r="KHS15" s="148"/>
      <c r="KHT15" s="148"/>
      <c r="KHU15" s="148"/>
      <c r="KHV15" s="148"/>
      <c r="KHW15" s="148"/>
      <c r="KHX15" s="148"/>
      <c r="KHY15" s="148"/>
      <c r="KHZ15" s="148"/>
      <c r="KIA15" s="148"/>
      <c r="KIB15" s="148"/>
      <c r="KIC15" s="148"/>
      <c r="KID15" s="148"/>
      <c r="KIE15" s="148"/>
      <c r="KIF15" s="148"/>
      <c r="KIG15" s="148"/>
      <c r="KIH15" s="148"/>
      <c r="KII15" s="148"/>
      <c r="KIJ15" s="148"/>
      <c r="KIK15" s="148"/>
      <c r="KIL15" s="148"/>
      <c r="KIM15" s="148"/>
      <c r="KIN15" s="148"/>
      <c r="KIO15" s="148"/>
      <c r="KIP15" s="148"/>
      <c r="KIQ15" s="148"/>
      <c r="KIR15" s="148"/>
      <c r="KIS15" s="148"/>
      <c r="KIT15" s="148"/>
      <c r="KIU15" s="148"/>
      <c r="KIV15" s="148"/>
      <c r="KIW15" s="148"/>
      <c r="KIX15" s="148"/>
      <c r="KIY15" s="148"/>
      <c r="KIZ15" s="148"/>
      <c r="KJA15" s="148"/>
      <c r="KJB15" s="148"/>
      <c r="KJC15" s="148"/>
      <c r="KJD15" s="148"/>
      <c r="KJE15" s="148"/>
      <c r="KJF15" s="148"/>
      <c r="KJG15" s="148"/>
      <c r="KJH15" s="148"/>
      <c r="KJI15" s="148"/>
      <c r="KJJ15" s="148"/>
      <c r="KJK15" s="148"/>
      <c r="KJL15" s="148"/>
      <c r="KJM15" s="148"/>
      <c r="KJN15" s="148"/>
      <c r="KJO15" s="148"/>
      <c r="KJP15" s="148"/>
      <c r="KJQ15" s="148"/>
      <c r="KJR15" s="148"/>
      <c r="KJS15" s="148"/>
      <c r="KJT15" s="148"/>
      <c r="KJU15" s="148"/>
      <c r="KJV15" s="148"/>
      <c r="KJW15" s="148"/>
      <c r="KJX15" s="148"/>
      <c r="KJY15" s="148"/>
      <c r="KJZ15" s="148"/>
      <c r="KKA15" s="148"/>
      <c r="KKB15" s="148"/>
      <c r="KKC15" s="148"/>
      <c r="KKD15" s="148"/>
      <c r="KKE15" s="148"/>
      <c r="KKF15" s="148"/>
      <c r="KKG15" s="148"/>
      <c r="KKH15" s="148"/>
      <c r="KKI15" s="148"/>
      <c r="KKJ15" s="148"/>
      <c r="KKK15" s="148"/>
      <c r="KKL15" s="148"/>
      <c r="KKM15" s="148"/>
      <c r="KKN15" s="148"/>
      <c r="KKO15" s="148"/>
      <c r="KKP15" s="148"/>
      <c r="KKQ15" s="148"/>
      <c r="KKR15" s="148"/>
      <c r="KKS15" s="148"/>
      <c r="KKT15" s="148"/>
      <c r="KKU15" s="148"/>
      <c r="KKV15" s="148"/>
      <c r="KKW15" s="148"/>
      <c r="KKX15" s="148"/>
      <c r="KKY15" s="148"/>
      <c r="KKZ15" s="148"/>
      <c r="KLA15" s="148"/>
      <c r="KLB15" s="148"/>
      <c r="KLC15" s="148"/>
      <c r="KLD15" s="148"/>
      <c r="KLE15" s="148"/>
      <c r="KLF15" s="148"/>
      <c r="KLG15" s="148"/>
      <c r="KLH15" s="148"/>
      <c r="KLI15" s="148"/>
      <c r="KLJ15" s="148"/>
      <c r="KLK15" s="148"/>
      <c r="KLL15" s="148"/>
      <c r="KLM15" s="148"/>
      <c r="KLN15" s="148"/>
      <c r="KLO15" s="148"/>
      <c r="KLP15" s="148"/>
      <c r="KLQ15" s="148"/>
      <c r="KLR15" s="148"/>
      <c r="KLS15" s="148"/>
      <c r="KLT15" s="148"/>
      <c r="KLU15" s="148"/>
      <c r="KLV15" s="148"/>
      <c r="KLW15" s="148"/>
      <c r="KLX15" s="148"/>
      <c r="KLY15" s="148"/>
      <c r="KLZ15" s="148"/>
      <c r="KMA15" s="148"/>
      <c r="KMB15" s="148"/>
      <c r="KMC15" s="148"/>
      <c r="KMD15" s="148"/>
      <c r="KME15" s="148"/>
      <c r="KMF15" s="148"/>
      <c r="KMG15" s="148"/>
      <c r="KMH15" s="148"/>
      <c r="KMI15" s="148"/>
      <c r="KMJ15" s="148"/>
      <c r="KMK15" s="148"/>
      <c r="KML15" s="148"/>
      <c r="KMM15" s="148"/>
      <c r="KMN15" s="148"/>
      <c r="KMO15" s="148"/>
      <c r="KMP15" s="148"/>
      <c r="KMQ15" s="148"/>
      <c r="KMR15" s="148"/>
      <c r="KMS15" s="148"/>
      <c r="KMT15" s="148"/>
      <c r="KMU15" s="148"/>
      <c r="KMV15" s="148"/>
      <c r="KMW15" s="148"/>
      <c r="KMX15" s="148"/>
      <c r="KMY15" s="148"/>
      <c r="KMZ15" s="148"/>
      <c r="KNA15" s="148"/>
      <c r="KNB15" s="148"/>
      <c r="KNC15" s="148"/>
      <c r="KND15" s="148"/>
      <c r="KNE15" s="148"/>
      <c r="KNF15" s="148"/>
      <c r="KNG15" s="148"/>
      <c r="KNH15" s="148"/>
      <c r="KNI15" s="148"/>
      <c r="KNJ15" s="148"/>
      <c r="KNK15" s="148"/>
      <c r="KNL15" s="148"/>
      <c r="KNM15" s="148"/>
      <c r="KNN15" s="148"/>
      <c r="KNO15" s="148"/>
      <c r="KNP15" s="148"/>
      <c r="KNQ15" s="148"/>
      <c r="KNR15" s="148"/>
      <c r="KNS15" s="148"/>
      <c r="KNT15" s="148"/>
      <c r="KNU15" s="148"/>
      <c r="KNV15" s="148"/>
      <c r="KNW15" s="148"/>
      <c r="KNX15" s="148"/>
      <c r="KNY15" s="148"/>
      <c r="KNZ15" s="148"/>
      <c r="KOA15" s="148"/>
      <c r="KOB15" s="148"/>
      <c r="KOC15" s="148"/>
      <c r="KOD15" s="148"/>
      <c r="KOE15" s="148"/>
      <c r="KOF15" s="148"/>
      <c r="KOG15" s="148"/>
      <c r="KOH15" s="148"/>
      <c r="KOI15" s="148"/>
      <c r="KOJ15" s="148"/>
      <c r="KOK15" s="148"/>
      <c r="KOL15" s="148"/>
      <c r="KOM15" s="148"/>
      <c r="KON15" s="148"/>
      <c r="KOO15" s="148"/>
      <c r="KOP15" s="148"/>
      <c r="KOQ15" s="148"/>
      <c r="KOR15" s="148"/>
      <c r="KOS15" s="148"/>
      <c r="KOT15" s="148"/>
      <c r="KOU15" s="148"/>
      <c r="KOV15" s="148"/>
      <c r="KOW15" s="148"/>
      <c r="KOX15" s="148"/>
      <c r="KOY15" s="148"/>
      <c r="KOZ15" s="148"/>
      <c r="KPA15" s="148"/>
      <c r="KPB15" s="148"/>
      <c r="KPC15" s="148"/>
      <c r="KPD15" s="148"/>
      <c r="KPE15" s="148"/>
      <c r="KPF15" s="148"/>
      <c r="KPG15" s="148"/>
      <c r="KPH15" s="148"/>
      <c r="KPI15" s="148"/>
      <c r="KPJ15" s="148"/>
      <c r="KPK15" s="148"/>
      <c r="KPL15" s="148"/>
      <c r="KPM15" s="148"/>
      <c r="KPN15" s="148"/>
      <c r="KPO15" s="148"/>
      <c r="KPP15" s="148"/>
      <c r="KPQ15" s="148"/>
      <c r="KPR15" s="148"/>
      <c r="KPS15" s="148"/>
      <c r="KPT15" s="148"/>
      <c r="KPU15" s="148"/>
      <c r="KPV15" s="148"/>
      <c r="KPW15" s="148"/>
      <c r="KPX15" s="148"/>
      <c r="KPY15" s="148"/>
      <c r="KPZ15" s="148"/>
      <c r="KQA15" s="148"/>
      <c r="KQB15" s="148"/>
      <c r="KQC15" s="148"/>
      <c r="KQD15" s="148"/>
      <c r="KQE15" s="148"/>
      <c r="KQF15" s="148"/>
      <c r="KQG15" s="148"/>
      <c r="KQH15" s="148"/>
      <c r="KQI15" s="148"/>
      <c r="KQJ15" s="148"/>
      <c r="KQK15" s="148"/>
      <c r="KQL15" s="148"/>
      <c r="KQM15" s="148"/>
      <c r="KQN15" s="148"/>
      <c r="KQO15" s="148"/>
      <c r="KQP15" s="148"/>
      <c r="KQQ15" s="148"/>
      <c r="KQR15" s="148"/>
      <c r="KQS15" s="148"/>
      <c r="KQT15" s="148"/>
      <c r="KQU15" s="148"/>
      <c r="KQV15" s="148"/>
      <c r="KQW15" s="148"/>
      <c r="KQX15" s="148"/>
      <c r="KQY15" s="148"/>
      <c r="KQZ15" s="148"/>
      <c r="KRA15" s="148"/>
      <c r="KRB15" s="148"/>
      <c r="KRC15" s="148"/>
      <c r="KRD15" s="148"/>
      <c r="KRE15" s="148"/>
      <c r="KRF15" s="148"/>
      <c r="KRG15" s="148"/>
      <c r="KRH15" s="148"/>
      <c r="KRI15" s="148"/>
      <c r="KRJ15" s="148"/>
      <c r="KRK15" s="148"/>
      <c r="KRL15" s="148"/>
      <c r="KRM15" s="148"/>
      <c r="KRN15" s="148"/>
      <c r="KRO15" s="148"/>
      <c r="KRP15" s="148"/>
      <c r="KRQ15" s="148"/>
      <c r="KRR15" s="148"/>
      <c r="KRS15" s="148"/>
      <c r="KRT15" s="148"/>
      <c r="KRU15" s="148"/>
      <c r="KRV15" s="148"/>
      <c r="KRW15" s="148"/>
      <c r="KRX15" s="148"/>
      <c r="KRY15" s="148"/>
      <c r="KRZ15" s="148"/>
      <c r="KSA15" s="148"/>
      <c r="KSB15" s="148"/>
      <c r="KSC15" s="148"/>
      <c r="KSD15" s="148"/>
      <c r="KSE15" s="148"/>
      <c r="KSF15" s="148"/>
      <c r="KSG15" s="148"/>
      <c r="KSH15" s="148"/>
      <c r="KSI15" s="148"/>
      <c r="KSJ15" s="148"/>
      <c r="KSK15" s="148"/>
      <c r="KSL15" s="148"/>
      <c r="KSM15" s="148"/>
      <c r="KSN15" s="148"/>
      <c r="KSO15" s="148"/>
      <c r="KSP15" s="148"/>
      <c r="KSQ15" s="148"/>
      <c r="KSR15" s="148"/>
      <c r="KSS15" s="148"/>
      <c r="KST15" s="148"/>
      <c r="KSU15" s="148"/>
      <c r="KSV15" s="148"/>
      <c r="KSW15" s="148"/>
      <c r="KSX15" s="148"/>
      <c r="KSY15" s="148"/>
      <c r="KSZ15" s="148"/>
      <c r="KTA15" s="148"/>
      <c r="KTB15" s="148"/>
      <c r="KTC15" s="148"/>
      <c r="KTD15" s="148"/>
      <c r="KTE15" s="148"/>
      <c r="KTF15" s="148"/>
      <c r="KTG15" s="148"/>
      <c r="KTH15" s="148"/>
      <c r="KTI15" s="148"/>
      <c r="KTJ15" s="148"/>
      <c r="KTK15" s="148"/>
      <c r="KTL15" s="148"/>
      <c r="KTM15" s="148"/>
      <c r="KTN15" s="148"/>
      <c r="KTO15" s="148"/>
      <c r="KTP15" s="148"/>
      <c r="KTQ15" s="148"/>
      <c r="KTR15" s="148"/>
      <c r="KTS15" s="148"/>
      <c r="KTT15" s="148"/>
      <c r="KTU15" s="148"/>
      <c r="KTV15" s="148"/>
      <c r="KTW15" s="148"/>
      <c r="KTX15" s="148"/>
      <c r="KTY15" s="148"/>
      <c r="KTZ15" s="148"/>
      <c r="KUA15" s="148"/>
      <c r="KUB15" s="148"/>
      <c r="KUC15" s="148"/>
      <c r="KUD15" s="148"/>
      <c r="KUE15" s="148"/>
      <c r="KUF15" s="148"/>
      <c r="KUG15" s="148"/>
      <c r="KUH15" s="148"/>
      <c r="KUI15" s="148"/>
      <c r="KUJ15" s="148"/>
      <c r="KUK15" s="148"/>
      <c r="KUL15" s="148"/>
      <c r="KUM15" s="148"/>
      <c r="KUN15" s="148"/>
      <c r="KUO15" s="148"/>
      <c r="KUP15" s="148"/>
      <c r="KUQ15" s="148"/>
      <c r="KUR15" s="148"/>
      <c r="KUS15" s="148"/>
      <c r="KUT15" s="148"/>
      <c r="KUU15" s="148"/>
      <c r="KUV15" s="148"/>
      <c r="KUW15" s="148"/>
      <c r="KUX15" s="148"/>
      <c r="KUY15" s="148"/>
      <c r="KUZ15" s="148"/>
      <c r="KVA15" s="148"/>
      <c r="KVB15" s="148"/>
      <c r="KVC15" s="148"/>
      <c r="KVD15" s="148"/>
      <c r="KVE15" s="148"/>
      <c r="KVF15" s="148"/>
      <c r="KVG15" s="148"/>
      <c r="KVH15" s="148"/>
      <c r="KVI15" s="148"/>
      <c r="KVJ15" s="148"/>
      <c r="KVK15" s="148"/>
      <c r="KVL15" s="148"/>
      <c r="KVM15" s="148"/>
      <c r="KVN15" s="148"/>
      <c r="KVO15" s="148"/>
      <c r="KVP15" s="148"/>
      <c r="KVQ15" s="148"/>
      <c r="KVR15" s="148"/>
      <c r="KVS15" s="148"/>
      <c r="KVT15" s="148"/>
      <c r="KVU15" s="148"/>
      <c r="KVV15" s="148"/>
      <c r="KVW15" s="148"/>
      <c r="KVX15" s="148"/>
      <c r="KVY15" s="148"/>
      <c r="KVZ15" s="148"/>
      <c r="KWA15" s="148"/>
      <c r="KWB15" s="148"/>
      <c r="KWC15" s="148"/>
      <c r="KWD15" s="148"/>
      <c r="KWE15" s="148"/>
      <c r="KWF15" s="148"/>
      <c r="KWG15" s="148"/>
      <c r="KWH15" s="148"/>
      <c r="KWI15" s="148"/>
      <c r="KWJ15" s="148"/>
      <c r="KWK15" s="148"/>
      <c r="KWL15" s="148"/>
      <c r="KWM15" s="148"/>
      <c r="KWN15" s="148"/>
      <c r="KWO15" s="148"/>
      <c r="KWP15" s="148"/>
      <c r="KWQ15" s="148"/>
      <c r="KWR15" s="148"/>
      <c r="KWS15" s="148"/>
      <c r="KWT15" s="148"/>
      <c r="KWU15" s="148"/>
      <c r="KWV15" s="148"/>
      <c r="KWW15" s="148"/>
      <c r="KWX15" s="148"/>
      <c r="KWY15" s="148"/>
      <c r="KWZ15" s="148"/>
      <c r="KXA15" s="148"/>
      <c r="KXB15" s="148"/>
      <c r="KXC15" s="148"/>
      <c r="KXD15" s="148"/>
      <c r="KXE15" s="148"/>
      <c r="KXF15" s="148"/>
      <c r="KXG15" s="148"/>
      <c r="KXH15" s="148"/>
      <c r="KXI15" s="148"/>
      <c r="KXJ15" s="148"/>
      <c r="KXK15" s="148"/>
      <c r="KXL15" s="148"/>
      <c r="KXM15" s="148"/>
      <c r="KXN15" s="148"/>
      <c r="KXO15" s="148"/>
      <c r="KXP15" s="148"/>
      <c r="KXQ15" s="148"/>
      <c r="KXR15" s="148"/>
      <c r="KXS15" s="148"/>
      <c r="KXT15" s="148"/>
      <c r="KXU15" s="148"/>
      <c r="KXV15" s="148"/>
      <c r="KXW15" s="148"/>
      <c r="KXX15" s="148"/>
      <c r="KXY15" s="148"/>
      <c r="KXZ15" s="148"/>
      <c r="KYA15" s="148"/>
      <c r="KYB15" s="148"/>
      <c r="KYC15" s="148"/>
      <c r="KYD15" s="148"/>
      <c r="KYE15" s="148"/>
      <c r="KYF15" s="148"/>
      <c r="KYG15" s="148"/>
      <c r="KYH15" s="148"/>
      <c r="KYI15" s="148"/>
      <c r="KYJ15" s="148"/>
      <c r="KYK15" s="148"/>
      <c r="KYL15" s="148"/>
      <c r="KYM15" s="148"/>
      <c r="KYN15" s="148"/>
      <c r="KYO15" s="148"/>
      <c r="KYP15" s="148"/>
      <c r="KYQ15" s="148"/>
      <c r="KYR15" s="148"/>
      <c r="KYS15" s="148"/>
      <c r="KYT15" s="148"/>
      <c r="KYU15" s="148"/>
      <c r="KYV15" s="148"/>
      <c r="KYW15" s="148"/>
      <c r="KYX15" s="148"/>
      <c r="KYY15" s="148"/>
      <c r="KYZ15" s="148"/>
      <c r="KZA15" s="148"/>
      <c r="KZB15" s="148"/>
      <c r="KZC15" s="148"/>
      <c r="KZD15" s="148"/>
      <c r="KZE15" s="148"/>
      <c r="KZF15" s="148"/>
      <c r="KZG15" s="148"/>
      <c r="KZH15" s="148"/>
      <c r="KZI15" s="148"/>
      <c r="KZJ15" s="148"/>
      <c r="KZK15" s="148"/>
      <c r="KZL15" s="148"/>
      <c r="KZM15" s="148"/>
      <c r="KZN15" s="148"/>
      <c r="KZO15" s="148"/>
      <c r="KZP15" s="148"/>
      <c r="KZQ15" s="148"/>
      <c r="KZR15" s="148"/>
      <c r="KZS15" s="148"/>
      <c r="KZT15" s="148"/>
      <c r="KZU15" s="148"/>
      <c r="KZV15" s="148"/>
      <c r="KZW15" s="148"/>
      <c r="KZX15" s="148"/>
      <c r="KZY15" s="148"/>
      <c r="KZZ15" s="148"/>
      <c r="LAA15" s="148"/>
      <c r="LAB15" s="148"/>
      <c r="LAC15" s="148"/>
      <c r="LAD15" s="148"/>
      <c r="LAE15" s="148"/>
      <c r="LAF15" s="148"/>
      <c r="LAG15" s="148"/>
      <c r="LAH15" s="148"/>
      <c r="LAI15" s="148"/>
      <c r="LAJ15" s="148"/>
      <c r="LAK15" s="148"/>
      <c r="LAL15" s="148"/>
      <c r="LAM15" s="148"/>
      <c r="LAN15" s="148"/>
      <c r="LAO15" s="148"/>
      <c r="LAP15" s="148"/>
      <c r="LAQ15" s="148"/>
      <c r="LAR15" s="148"/>
      <c r="LAS15" s="148"/>
      <c r="LAT15" s="148"/>
      <c r="LAU15" s="148"/>
      <c r="LAV15" s="148"/>
      <c r="LAW15" s="148"/>
      <c r="LAX15" s="148"/>
      <c r="LAY15" s="148"/>
      <c r="LAZ15" s="148"/>
      <c r="LBA15" s="148"/>
      <c r="LBB15" s="148"/>
      <c r="LBC15" s="148"/>
      <c r="LBD15" s="148"/>
      <c r="LBE15" s="148"/>
      <c r="LBF15" s="148"/>
      <c r="LBG15" s="148"/>
      <c r="LBH15" s="148"/>
      <c r="LBI15" s="148"/>
      <c r="LBJ15" s="148"/>
      <c r="LBK15" s="148"/>
      <c r="LBL15" s="148"/>
      <c r="LBM15" s="148"/>
      <c r="LBN15" s="148"/>
      <c r="LBO15" s="148"/>
      <c r="LBP15" s="148"/>
      <c r="LBQ15" s="148"/>
      <c r="LBR15" s="148"/>
      <c r="LBS15" s="148"/>
      <c r="LBT15" s="148"/>
      <c r="LBU15" s="148"/>
      <c r="LBV15" s="148"/>
      <c r="LBW15" s="148"/>
      <c r="LBX15" s="148"/>
      <c r="LBY15" s="148"/>
      <c r="LBZ15" s="148"/>
      <c r="LCA15" s="148"/>
      <c r="LCB15" s="148"/>
      <c r="LCC15" s="148"/>
      <c r="LCD15" s="148"/>
      <c r="LCE15" s="148"/>
      <c r="LCF15" s="148"/>
      <c r="LCG15" s="148"/>
      <c r="LCH15" s="148"/>
      <c r="LCI15" s="148"/>
      <c r="LCJ15" s="148"/>
      <c r="LCK15" s="148"/>
      <c r="LCL15" s="148"/>
      <c r="LCM15" s="148"/>
      <c r="LCN15" s="148"/>
      <c r="LCO15" s="148"/>
      <c r="LCP15" s="148"/>
      <c r="LCQ15" s="148"/>
      <c r="LCR15" s="148"/>
      <c r="LCS15" s="148"/>
      <c r="LCT15" s="148"/>
      <c r="LCU15" s="148"/>
      <c r="LCV15" s="148"/>
      <c r="LCW15" s="148"/>
      <c r="LCX15" s="148"/>
      <c r="LCY15" s="148"/>
      <c r="LCZ15" s="148"/>
      <c r="LDA15" s="148"/>
      <c r="LDB15" s="148"/>
      <c r="LDC15" s="148"/>
      <c r="LDD15" s="148"/>
      <c r="LDE15" s="148"/>
      <c r="LDF15" s="148"/>
      <c r="LDG15" s="148"/>
      <c r="LDH15" s="148"/>
      <c r="LDI15" s="148"/>
      <c r="LDJ15" s="148"/>
      <c r="LDK15" s="148"/>
      <c r="LDL15" s="148"/>
      <c r="LDM15" s="148"/>
      <c r="LDN15" s="148"/>
      <c r="LDO15" s="148"/>
      <c r="LDP15" s="148"/>
      <c r="LDQ15" s="148"/>
      <c r="LDR15" s="148"/>
      <c r="LDS15" s="148"/>
      <c r="LDT15" s="148"/>
      <c r="LDU15" s="148"/>
      <c r="LDV15" s="148"/>
      <c r="LDW15" s="148"/>
      <c r="LDX15" s="148"/>
      <c r="LDY15" s="148"/>
      <c r="LDZ15" s="148"/>
      <c r="LEA15" s="148"/>
      <c r="LEB15" s="148"/>
      <c r="LEC15" s="148"/>
      <c r="LED15" s="148"/>
      <c r="LEE15" s="148"/>
      <c r="LEF15" s="148"/>
      <c r="LEG15" s="148"/>
      <c r="LEH15" s="148"/>
      <c r="LEI15" s="148"/>
      <c r="LEJ15" s="148"/>
      <c r="LEK15" s="148"/>
      <c r="LEL15" s="148"/>
      <c r="LEM15" s="148"/>
      <c r="LEN15" s="148"/>
      <c r="LEO15" s="148"/>
      <c r="LEP15" s="148"/>
      <c r="LEQ15" s="148"/>
      <c r="LER15" s="148"/>
      <c r="LES15" s="148"/>
      <c r="LET15" s="148"/>
      <c r="LEU15" s="148"/>
      <c r="LEV15" s="148"/>
      <c r="LEW15" s="148"/>
      <c r="LEX15" s="148"/>
      <c r="LEY15" s="148"/>
      <c r="LEZ15" s="148"/>
      <c r="LFA15" s="148"/>
      <c r="LFB15" s="148"/>
      <c r="LFC15" s="148"/>
      <c r="LFD15" s="148"/>
      <c r="LFE15" s="148"/>
      <c r="LFF15" s="148"/>
      <c r="LFG15" s="148"/>
      <c r="LFH15" s="148"/>
      <c r="LFI15" s="148"/>
      <c r="LFJ15" s="148"/>
      <c r="LFK15" s="148"/>
      <c r="LFL15" s="148"/>
      <c r="LFM15" s="148"/>
      <c r="LFN15" s="148"/>
      <c r="LFO15" s="148"/>
      <c r="LFP15" s="148"/>
      <c r="LFQ15" s="148"/>
      <c r="LFR15" s="148"/>
      <c r="LFS15" s="148"/>
      <c r="LFT15" s="148"/>
      <c r="LFU15" s="148"/>
      <c r="LFV15" s="148"/>
      <c r="LFW15" s="148"/>
      <c r="LFX15" s="148"/>
      <c r="LFY15" s="148"/>
      <c r="LFZ15" s="148"/>
      <c r="LGA15" s="148"/>
      <c r="LGB15" s="148"/>
      <c r="LGC15" s="148"/>
      <c r="LGD15" s="148"/>
      <c r="LGE15" s="148"/>
      <c r="LGF15" s="148"/>
      <c r="LGG15" s="148"/>
      <c r="LGH15" s="148"/>
      <c r="LGI15" s="148"/>
      <c r="LGJ15" s="148"/>
      <c r="LGK15" s="148"/>
      <c r="LGL15" s="148"/>
      <c r="LGM15" s="148"/>
      <c r="LGN15" s="148"/>
      <c r="LGO15" s="148"/>
      <c r="LGP15" s="148"/>
      <c r="LGQ15" s="148"/>
      <c r="LGR15" s="148"/>
      <c r="LGS15" s="148"/>
      <c r="LGT15" s="148"/>
      <c r="LGU15" s="148"/>
      <c r="LGV15" s="148"/>
      <c r="LGW15" s="148"/>
      <c r="LGX15" s="148"/>
      <c r="LGY15" s="148"/>
      <c r="LGZ15" s="148"/>
      <c r="LHA15" s="148"/>
      <c r="LHB15" s="148"/>
      <c r="LHC15" s="148"/>
      <c r="LHD15" s="148"/>
      <c r="LHE15" s="148"/>
      <c r="LHF15" s="148"/>
      <c r="LHG15" s="148"/>
      <c r="LHH15" s="148"/>
      <c r="LHI15" s="148"/>
      <c r="LHJ15" s="148"/>
      <c r="LHK15" s="148"/>
      <c r="LHL15" s="148"/>
      <c r="LHM15" s="148"/>
      <c r="LHN15" s="148"/>
      <c r="LHO15" s="148"/>
      <c r="LHP15" s="148"/>
      <c r="LHQ15" s="148"/>
      <c r="LHR15" s="148"/>
      <c r="LHS15" s="148"/>
      <c r="LHT15" s="148"/>
      <c r="LHU15" s="148"/>
      <c r="LHV15" s="148"/>
      <c r="LHW15" s="148"/>
      <c r="LHX15" s="148"/>
      <c r="LHY15" s="148"/>
      <c r="LHZ15" s="148"/>
      <c r="LIA15" s="148"/>
      <c r="LIB15" s="148"/>
      <c r="LIC15" s="148"/>
      <c r="LID15" s="148"/>
      <c r="LIE15" s="148"/>
      <c r="LIF15" s="148"/>
      <c r="LIG15" s="148"/>
      <c r="LIH15" s="148"/>
      <c r="LII15" s="148"/>
      <c r="LIJ15" s="148"/>
      <c r="LIK15" s="148"/>
      <c r="LIL15" s="148"/>
      <c r="LIM15" s="148"/>
      <c r="LIN15" s="148"/>
      <c r="LIO15" s="148"/>
      <c r="LIP15" s="148"/>
      <c r="LIQ15" s="148"/>
      <c r="LIR15" s="148"/>
      <c r="LIS15" s="148"/>
      <c r="LIT15" s="148"/>
      <c r="LIU15" s="148"/>
      <c r="LIV15" s="148"/>
      <c r="LIW15" s="148"/>
      <c r="LIX15" s="148"/>
      <c r="LIY15" s="148"/>
      <c r="LIZ15" s="148"/>
      <c r="LJA15" s="148"/>
      <c r="LJB15" s="148"/>
      <c r="LJC15" s="148"/>
      <c r="LJD15" s="148"/>
      <c r="LJE15" s="148"/>
      <c r="LJF15" s="148"/>
      <c r="LJG15" s="148"/>
      <c r="LJH15" s="148"/>
      <c r="LJI15" s="148"/>
      <c r="LJJ15" s="148"/>
      <c r="LJK15" s="148"/>
      <c r="LJL15" s="148"/>
      <c r="LJM15" s="148"/>
      <c r="LJN15" s="148"/>
      <c r="LJO15" s="148"/>
      <c r="LJP15" s="148"/>
      <c r="LJQ15" s="148"/>
      <c r="LJR15" s="148"/>
      <c r="LJS15" s="148"/>
      <c r="LJT15" s="148"/>
      <c r="LJU15" s="148"/>
      <c r="LJV15" s="148"/>
      <c r="LJW15" s="148"/>
      <c r="LJX15" s="148"/>
      <c r="LJY15" s="148"/>
      <c r="LJZ15" s="148"/>
      <c r="LKA15" s="148"/>
      <c r="LKB15" s="148"/>
      <c r="LKC15" s="148"/>
      <c r="LKD15" s="148"/>
      <c r="LKE15" s="148"/>
      <c r="LKF15" s="148"/>
      <c r="LKG15" s="148"/>
      <c r="LKH15" s="148"/>
      <c r="LKI15" s="148"/>
      <c r="LKJ15" s="148"/>
      <c r="LKK15" s="148"/>
      <c r="LKL15" s="148"/>
      <c r="LKM15" s="148"/>
      <c r="LKN15" s="148"/>
      <c r="LKO15" s="148"/>
      <c r="LKP15" s="148"/>
      <c r="LKQ15" s="148"/>
      <c r="LKR15" s="148"/>
      <c r="LKS15" s="148"/>
      <c r="LKT15" s="148"/>
      <c r="LKU15" s="148"/>
      <c r="LKV15" s="148"/>
      <c r="LKW15" s="148"/>
      <c r="LKX15" s="148"/>
      <c r="LKY15" s="148"/>
      <c r="LKZ15" s="148"/>
      <c r="LLA15" s="148"/>
      <c r="LLB15" s="148"/>
      <c r="LLC15" s="148"/>
      <c r="LLD15" s="148"/>
      <c r="LLE15" s="148"/>
      <c r="LLF15" s="148"/>
      <c r="LLG15" s="148"/>
      <c r="LLH15" s="148"/>
      <c r="LLI15" s="148"/>
      <c r="LLJ15" s="148"/>
      <c r="LLK15" s="148"/>
      <c r="LLL15" s="148"/>
      <c r="LLM15" s="148"/>
      <c r="LLN15" s="148"/>
      <c r="LLO15" s="148"/>
      <c r="LLP15" s="148"/>
      <c r="LLQ15" s="148"/>
      <c r="LLR15" s="148"/>
      <c r="LLS15" s="148"/>
      <c r="LLT15" s="148"/>
      <c r="LLU15" s="148"/>
      <c r="LLV15" s="148"/>
      <c r="LLW15" s="148"/>
      <c r="LLX15" s="148"/>
      <c r="LLY15" s="148"/>
      <c r="LLZ15" s="148"/>
      <c r="LMA15" s="148"/>
      <c r="LMB15" s="148"/>
      <c r="LMC15" s="148"/>
      <c r="LMD15" s="148"/>
      <c r="LME15" s="148"/>
      <c r="LMF15" s="148"/>
      <c r="LMG15" s="148"/>
      <c r="LMH15" s="148"/>
      <c r="LMI15" s="148"/>
      <c r="LMJ15" s="148"/>
      <c r="LMK15" s="148"/>
      <c r="LML15" s="148"/>
      <c r="LMM15" s="148"/>
      <c r="LMN15" s="148"/>
      <c r="LMO15" s="148"/>
      <c r="LMP15" s="148"/>
      <c r="LMQ15" s="148"/>
      <c r="LMR15" s="148"/>
      <c r="LMS15" s="148"/>
      <c r="LMT15" s="148"/>
      <c r="LMU15" s="148"/>
      <c r="LMV15" s="148"/>
      <c r="LMW15" s="148"/>
      <c r="LMX15" s="148"/>
      <c r="LMY15" s="148"/>
      <c r="LMZ15" s="148"/>
      <c r="LNA15" s="148"/>
      <c r="LNB15" s="148"/>
      <c r="LNC15" s="148"/>
      <c r="LND15" s="148"/>
      <c r="LNE15" s="148"/>
      <c r="LNF15" s="148"/>
      <c r="LNG15" s="148"/>
      <c r="LNH15" s="148"/>
      <c r="LNI15" s="148"/>
      <c r="LNJ15" s="148"/>
      <c r="LNK15" s="148"/>
      <c r="LNL15" s="148"/>
      <c r="LNM15" s="148"/>
      <c r="LNN15" s="148"/>
      <c r="LNO15" s="148"/>
      <c r="LNP15" s="148"/>
      <c r="LNQ15" s="148"/>
      <c r="LNR15" s="148"/>
      <c r="LNS15" s="148"/>
      <c r="LNT15" s="148"/>
      <c r="LNU15" s="148"/>
      <c r="LNV15" s="148"/>
      <c r="LNW15" s="148"/>
      <c r="LNX15" s="148"/>
      <c r="LNY15" s="148"/>
      <c r="LNZ15" s="148"/>
      <c r="LOA15" s="148"/>
      <c r="LOB15" s="148"/>
      <c r="LOC15" s="148"/>
      <c r="LOD15" s="148"/>
      <c r="LOE15" s="148"/>
      <c r="LOF15" s="148"/>
      <c r="LOG15" s="148"/>
      <c r="LOH15" s="148"/>
      <c r="LOI15" s="148"/>
      <c r="LOJ15" s="148"/>
      <c r="LOK15" s="148"/>
      <c r="LOL15" s="148"/>
      <c r="LOM15" s="148"/>
      <c r="LON15" s="148"/>
      <c r="LOO15" s="148"/>
      <c r="LOP15" s="148"/>
      <c r="LOQ15" s="148"/>
      <c r="LOR15" s="148"/>
      <c r="LOS15" s="148"/>
      <c r="LOT15" s="148"/>
      <c r="LOU15" s="148"/>
      <c r="LOV15" s="148"/>
      <c r="LOW15" s="148"/>
      <c r="LOX15" s="148"/>
      <c r="LOY15" s="148"/>
      <c r="LOZ15" s="148"/>
      <c r="LPA15" s="148"/>
      <c r="LPB15" s="148"/>
      <c r="LPC15" s="148"/>
      <c r="LPD15" s="148"/>
      <c r="LPE15" s="148"/>
      <c r="LPF15" s="148"/>
      <c r="LPG15" s="148"/>
      <c r="LPH15" s="148"/>
      <c r="LPI15" s="148"/>
      <c r="LPJ15" s="148"/>
      <c r="LPK15" s="148"/>
      <c r="LPL15" s="148"/>
      <c r="LPM15" s="148"/>
      <c r="LPN15" s="148"/>
      <c r="LPO15" s="148"/>
      <c r="LPP15" s="148"/>
      <c r="LPQ15" s="148"/>
      <c r="LPR15" s="148"/>
      <c r="LPS15" s="148"/>
      <c r="LPT15" s="148"/>
      <c r="LPU15" s="148"/>
      <c r="LPV15" s="148"/>
      <c r="LPW15" s="148"/>
      <c r="LPX15" s="148"/>
      <c r="LPY15" s="148"/>
      <c r="LPZ15" s="148"/>
      <c r="LQA15" s="148"/>
      <c r="LQB15" s="148"/>
      <c r="LQC15" s="148"/>
      <c r="LQD15" s="148"/>
      <c r="LQE15" s="148"/>
      <c r="LQF15" s="148"/>
      <c r="LQG15" s="148"/>
      <c r="LQH15" s="148"/>
      <c r="LQI15" s="148"/>
      <c r="LQJ15" s="148"/>
      <c r="LQK15" s="148"/>
      <c r="LQL15" s="148"/>
      <c r="LQM15" s="148"/>
      <c r="LQN15" s="148"/>
      <c r="LQO15" s="148"/>
      <c r="LQP15" s="148"/>
      <c r="LQQ15" s="148"/>
      <c r="LQR15" s="148"/>
      <c r="LQS15" s="148"/>
      <c r="LQT15" s="148"/>
      <c r="LQU15" s="148"/>
      <c r="LQV15" s="148"/>
      <c r="LQW15" s="148"/>
      <c r="LQX15" s="148"/>
      <c r="LQY15" s="148"/>
      <c r="LQZ15" s="148"/>
      <c r="LRA15" s="148"/>
      <c r="LRB15" s="148"/>
      <c r="LRC15" s="148"/>
      <c r="LRD15" s="148"/>
      <c r="LRE15" s="148"/>
      <c r="LRF15" s="148"/>
      <c r="LRG15" s="148"/>
      <c r="LRH15" s="148"/>
      <c r="LRI15" s="148"/>
      <c r="LRJ15" s="148"/>
      <c r="LRK15" s="148"/>
      <c r="LRL15" s="148"/>
      <c r="LRM15" s="148"/>
      <c r="LRN15" s="148"/>
      <c r="LRO15" s="148"/>
      <c r="LRP15" s="148"/>
      <c r="LRQ15" s="148"/>
      <c r="LRR15" s="148"/>
      <c r="LRS15" s="148"/>
      <c r="LRT15" s="148"/>
      <c r="LRU15" s="148"/>
      <c r="LRV15" s="148"/>
      <c r="LRW15" s="148"/>
      <c r="LRX15" s="148"/>
      <c r="LRY15" s="148"/>
      <c r="LRZ15" s="148"/>
      <c r="LSA15" s="148"/>
      <c r="LSB15" s="148"/>
      <c r="LSC15" s="148"/>
      <c r="LSD15" s="148"/>
      <c r="LSE15" s="148"/>
      <c r="LSF15" s="148"/>
      <c r="LSG15" s="148"/>
      <c r="LSH15" s="148"/>
      <c r="LSI15" s="148"/>
      <c r="LSJ15" s="148"/>
      <c r="LSK15" s="148"/>
      <c r="LSL15" s="148"/>
      <c r="LSM15" s="148"/>
      <c r="LSN15" s="148"/>
      <c r="LSO15" s="148"/>
      <c r="LSP15" s="148"/>
      <c r="LSQ15" s="148"/>
      <c r="LSR15" s="148"/>
      <c r="LSS15" s="148"/>
      <c r="LST15" s="148"/>
      <c r="LSU15" s="148"/>
      <c r="LSV15" s="148"/>
      <c r="LSW15" s="148"/>
      <c r="LSX15" s="148"/>
      <c r="LSY15" s="148"/>
      <c r="LSZ15" s="148"/>
      <c r="LTA15" s="148"/>
      <c r="LTB15" s="148"/>
      <c r="LTC15" s="148"/>
      <c r="LTD15" s="148"/>
      <c r="LTE15" s="148"/>
      <c r="LTF15" s="148"/>
      <c r="LTG15" s="148"/>
      <c r="LTH15" s="148"/>
      <c r="LTI15" s="148"/>
      <c r="LTJ15" s="148"/>
      <c r="LTK15" s="148"/>
      <c r="LTL15" s="148"/>
      <c r="LTM15" s="148"/>
      <c r="LTN15" s="148"/>
      <c r="LTO15" s="148"/>
      <c r="LTP15" s="148"/>
      <c r="LTQ15" s="148"/>
      <c r="LTR15" s="148"/>
      <c r="LTS15" s="148"/>
      <c r="LTT15" s="148"/>
      <c r="LTU15" s="148"/>
      <c r="LTV15" s="148"/>
      <c r="LTW15" s="148"/>
      <c r="LTX15" s="148"/>
      <c r="LTY15" s="148"/>
      <c r="LTZ15" s="148"/>
      <c r="LUA15" s="148"/>
      <c r="LUB15" s="148"/>
      <c r="LUC15" s="148"/>
      <c r="LUD15" s="148"/>
      <c r="LUE15" s="148"/>
      <c r="LUF15" s="148"/>
      <c r="LUG15" s="148"/>
      <c r="LUH15" s="148"/>
      <c r="LUI15" s="148"/>
      <c r="LUJ15" s="148"/>
      <c r="LUK15" s="148"/>
      <c r="LUL15" s="148"/>
      <c r="LUM15" s="148"/>
      <c r="LUN15" s="148"/>
      <c r="LUO15" s="148"/>
      <c r="LUP15" s="148"/>
      <c r="LUQ15" s="148"/>
      <c r="LUR15" s="148"/>
      <c r="LUS15" s="148"/>
      <c r="LUT15" s="148"/>
      <c r="LUU15" s="148"/>
      <c r="LUV15" s="148"/>
      <c r="LUW15" s="148"/>
      <c r="LUX15" s="148"/>
      <c r="LUY15" s="148"/>
      <c r="LUZ15" s="148"/>
      <c r="LVA15" s="148"/>
      <c r="LVB15" s="148"/>
      <c r="LVC15" s="148"/>
      <c r="LVD15" s="148"/>
      <c r="LVE15" s="148"/>
      <c r="LVF15" s="148"/>
      <c r="LVG15" s="148"/>
      <c r="LVH15" s="148"/>
      <c r="LVI15" s="148"/>
      <c r="LVJ15" s="148"/>
      <c r="LVK15" s="148"/>
      <c r="LVL15" s="148"/>
      <c r="LVM15" s="148"/>
      <c r="LVN15" s="148"/>
      <c r="LVO15" s="148"/>
      <c r="LVP15" s="148"/>
      <c r="LVQ15" s="148"/>
      <c r="LVR15" s="148"/>
      <c r="LVS15" s="148"/>
      <c r="LVT15" s="148"/>
      <c r="LVU15" s="148"/>
      <c r="LVV15" s="148"/>
      <c r="LVW15" s="148"/>
      <c r="LVX15" s="148"/>
      <c r="LVY15" s="148"/>
      <c r="LVZ15" s="148"/>
      <c r="LWA15" s="148"/>
      <c r="LWB15" s="148"/>
      <c r="LWC15" s="148"/>
      <c r="LWD15" s="148"/>
      <c r="LWE15" s="148"/>
      <c r="LWF15" s="148"/>
      <c r="LWG15" s="148"/>
      <c r="LWH15" s="148"/>
      <c r="LWI15" s="148"/>
      <c r="LWJ15" s="148"/>
      <c r="LWK15" s="148"/>
      <c r="LWL15" s="148"/>
      <c r="LWM15" s="148"/>
      <c r="LWN15" s="148"/>
      <c r="LWO15" s="148"/>
      <c r="LWP15" s="148"/>
      <c r="LWQ15" s="148"/>
      <c r="LWR15" s="148"/>
      <c r="LWS15" s="148"/>
      <c r="LWT15" s="148"/>
      <c r="LWU15" s="148"/>
      <c r="LWV15" s="148"/>
      <c r="LWW15" s="148"/>
      <c r="LWX15" s="148"/>
      <c r="LWY15" s="148"/>
      <c r="LWZ15" s="148"/>
      <c r="LXA15" s="148"/>
      <c r="LXB15" s="148"/>
      <c r="LXC15" s="148"/>
      <c r="LXD15" s="148"/>
      <c r="LXE15" s="148"/>
      <c r="LXF15" s="148"/>
      <c r="LXG15" s="148"/>
      <c r="LXH15" s="148"/>
      <c r="LXI15" s="148"/>
      <c r="LXJ15" s="148"/>
      <c r="LXK15" s="148"/>
      <c r="LXL15" s="148"/>
      <c r="LXM15" s="148"/>
      <c r="LXN15" s="148"/>
      <c r="LXO15" s="148"/>
      <c r="LXP15" s="148"/>
      <c r="LXQ15" s="148"/>
      <c r="LXR15" s="148"/>
      <c r="LXS15" s="148"/>
      <c r="LXT15" s="148"/>
      <c r="LXU15" s="148"/>
      <c r="LXV15" s="148"/>
      <c r="LXW15" s="148"/>
      <c r="LXX15" s="148"/>
      <c r="LXY15" s="148"/>
      <c r="LXZ15" s="148"/>
      <c r="LYA15" s="148"/>
      <c r="LYB15" s="148"/>
      <c r="LYC15" s="148"/>
      <c r="LYD15" s="148"/>
      <c r="LYE15" s="148"/>
      <c r="LYF15" s="148"/>
      <c r="LYG15" s="148"/>
      <c r="LYH15" s="148"/>
      <c r="LYI15" s="148"/>
      <c r="LYJ15" s="148"/>
      <c r="LYK15" s="148"/>
      <c r="LYL15" s="148"/>
      <c r="LYM15" s="148"/>
      <c r="LYN15" s="148"/>
      <c r="LYO15" s="148"/>
      <c r="LYP15" s="148"/>
      <c r="LYQ15" s="148"/>
      <c r="LYR15" s="148"/>
      <c r="LYS15" s="148"/>
      <c r="LYT15" s="148"/>
      <c r="LYU15" s="148"/>
      <c r="LYV15" s="148"/>
      <c r="LYW15" s="148"/>
      <c r="LYX15" s="148"/>
      <c r="LYY15" s="148"/>
      <c r="LYZ15" s="148"/>
      <c r="LZA15" s="148"/>
      <c r="LZB15" s="148"/>
      <c r="LZC15" s="148"/>
      <c r="LZD15" s="148"/>
      <c r="LZE15" s="148"/>
      <c r="LZF15" s="148"/>
      <c r="LZG15" s="148"/>
      <c r="LZH15" s="148"/>
      <c r="LZI15" s="148"/>
      <c r="LZJ15" s="148"/>
      <c r="LZK15" s="148"/>
      <c r="LZL15" s="148"/>
      <c r="LZM15" s="148"/>
      <c r="LZN15" s="148"/>
      <c r="LZO15" s="148"/>
      <c r="LZP15" s="148"/>
      <c r="LZQ15" s="148"/>
      <c r="LZR15" s="148"/>
      <c r="LZS15" s="148"/>
      <c r="LZT15" s="148"/>
      <c r="LZU15" s="148"/>
      <c r="LZV15" s="148"/>
      <c r="LZW15" s="148"/>
      <c r="LZX15" s="148"/>
      <c r="LZY15" s="148"/>
      <c r="LZZ15" s="148"/>
      <c r="MAA15" s="148"/>
      <c r="MAB15" s="148"/>
      <c r="MAC15" s="148"/>
      <c r="MAD15" s="148"/>
      <c r="MAE15" s="148"/>
      <c r="MAF15" s="148"/>
      <c r="MAG15" s="148"/>
      <c r="MAH15" s="148"/>
      <c r="MAI15" s="148"/>
      <c r="MAJ15" s="148"/>
      <c r="MAK15" s="148"/>
      <c r="MAL15" s="148"/>
      <c r="MAM15" s="148"/>
      <c r="MAN15" s="148"/>
      <c r="MAO15" s="148"/>
      <c r="MAP15" s="148"/>
      <c r="MAQ15" s="148"/>
      <c r="MAR15" s="148"/>
      <c r="MAS15" s="148"/>
      <c r="MAT15" s="148"/>
      <c r="MAU15" s="148"/>
      <c r="MAV15" s="148"/>
      <c r="MAW15" s="148"/>
      <c r="MAX15" s="148"/>
      <c r="MAY15" s="148"/>
      <c r="MAZ15" s="148"/>
      <c r="MBA15" s="148"/>
      <c r="MBB15" s="148"/>
      <c r="MBC15" s="148"/>
      <c r="MBD15" s="148"/>
      <c r="MBE15" s="148"/>
      <c r="MBF15" s="148"/>
      <c r="MBG15" s="148"/>
      <c r="MBH15" s="148"/>
      <c r="MBI15" s="148"/>
      <c r="MBJ15" s="148"/>
      <c r="MBK15" s="148"/>
      <c r="MBL15" s="148"/>
      <c r="MBM15" s="148"/>
      <c r="MBN15" s="148"/>
      <c r="MBO15" s="148"/>
      <c r="MBP15" s="148"/>
      <c r="MBQ15" s="148"/>
      <c r="MBR15" s="148"/>
      <c r="MBS15" s="148"/>
      <c r="MBT15" s="148"/>
      <c r="MBU15" s="148"/>
      <c r="MBV15" s="148"/>
      <c r="MBW15" s="148"/>
      <c r="MBX15" s="148"/>
      <c r="MBY15" s="148"/>
      <c r="MBZ15" s="148"/>
      <c r="MCA15" s="148"/>
      <c r="MCB15" s="148"/>
      <c r="MCC15" s="148"/>
      <c r="MCD15" s="148"/>
      <c r="MCE15" s="148"/>
      <c r="MCF15" s="148"/>
      <c r="MCG15" s="148"/>
      <c r="MCH15" s="148"/>
      <c r="MCI15" s="148"/>
      <c r="MCJ15" s="148"/>
      <c r="MCK15" s="148"/>
      <c r="MCL15" s="148"/>
      <c r="MCM15" s="148"/>
      <c r="MCN15" s="148"/>
      <c r="MCO15" s="148"/>
      <c r="MCP15" s="148"/>
      <c r="MCQ15" s="148"/>
      <c r="MCR15" s="148"/>
      <c r="MCS15" s="148"/>
      <c r="MCT15" s="148"/>
      <c r="MCU15" s="148"/>
      <c r="MCV15" s="148"/>
      <c r="MCW15" s="148"/>
      <c r="MCX15" s="148"/>
      <c r="MCY15" s="148"/>
      <c r="MCZ15" s="148"/>
      <c r="MDA15" s="148"/>
      <c r="MDB15" s="148"/>
      <c r="MDC15" s="148"/>
      <c r="MDD15" s="148"/>
      <c r="MDE15" s="148"/>
      <c r="MDF15" s="148"/>
      <c r="MDG15" s="148"/>
      <c r="MDH15" s="148"/>
      <c r="MDI15" s="148"/>
      <c r="MDJ15" s="148"/>
      <c r="MDK15" s="148"/>
      <c r="MDL15" s="148"/>
      <c r="MDM15" s="148"/>
      <c r="MDN15" s="148"/>
      <c r="MDO15" s="148"/>
      <c r="MDP15" s="148"/>
      <c r="MDQ15" s="148"/>
      <c r="MDR15" s="148"/>
      <c r="MDS15" s="148"/>
      <c r="MDT15" s="148"/>
      <c r="MDU15" s="148"/>
      <c r="MDV15" s="148"/>
      <c r="MDW15" s="148"/>
      <c r="MDX15" s="148"/>
      <c r="MDY15" s="148"/>
      <c r="MDZ15" s="148"/>
      <c r="MEA15" s="148"/>
      <c r="MEB15" s="148"/>
      <c r="MEC15" s="148"/>
      <c r="MED15" s="148"/>
      <c r="MEE15" s="148"/>
      <c r="MEF15" s="148"/>
      <c r="MEG15" s="148"/>
      <c r="MEH15" s="148"/>
      <c r="MEI15" s="148"/>
      <c r="MEJ15" s="148"/>
      <c r="MEK15" s="148"/>
      <c r="MEL15" s="148"/>
      <c r="MEM15" s="148"/>
      <c r="MEN15" s="148"/>
      <c r="MEO15" s="148"/>
      <c r="MEP15" s="148"/>
      <c r="MEQ15" s="148"/>
      <c r="MER15" s="148"/>
      <c r="MES15" s="148"/>
      <c r="MET15" s="148"/>
      <c r="MEU15" s="148"/>
      <c r="MEV15" s="148"/>
      <c r="MEW15" s="148"/>
      <c r="MEX15" s="148"/>
      <c r="MEY15" s="148"/>
      <c r="MEZ15" s="148"/>
      <c r="MFA15" s="148"/>
      <c r="MFB15" s="148"/>
      <c r="MFC15" s="148"/>
      <c r="MFD15" s="148"/>
      <c r="MFE15" s="148"/>
      <c r="MFF15" s="148"/>
      <c r="MFG15" s="148"/>
      <c r="MFH15" s="148"/>
      <c r="MFI15" s="148"/>
      <c r="MFJ15" s="148"/>
      <c r="MFK15" s="148"/>
      <c r="MFL15" s="148"/>
      <c r="MFM15" s="148"/>
      <c r="MFN15" s="148"/>
      <c r="MFO15" s="148"/>
      <c r="MFP15" s="148"/>
      <c r="MFQ15" s="148"/>
      <c r="MFR15" s="148"/>
      <c r="MFS15" s="148"/>
      <c r="MFT15" s="148"/>
      <c r="MFU15" s="148"/>
      <c r="MFV15" s="148"/>
      <c r="MFW15" s="148"/>
      <c r="MFX15" s="148"/>
      <c r="MFY15" s="148"/>
      <c r="MFZ15" s="148"/>
      <c r="MGA15" s="148"/>
      <c r="MGB15" s="148"/>
      <c r="MGC15" s="148"/>
      <c r="MGD15" s="148"/>
      <c r="MGE15" s="148"/>
      <c r="MGF15" s="148"/>
      <c r="MGG15" s="148"/>
      <c r="MGH15" s="148"/>
      <c r="MGI15" s="148"/>
      <c r="MGJ15" s="148"/>
      <c r="MGK15" s="148"/>
      <c r="MGL15" s="148"/>
      <c r="MGM15" s="148"/>
      <c r="MGN15" s="148"/>
      <c r="MGO15" s="148"/>
      <c r="MGP15" s="148"/>
      <c r="MGQ15" s="148"/>
      <c r="MGR15" s="148"/>
      <c r="MGS15" s="148"/>
      <c r="MGT15" s="148"/>
      <c r="MGU15" s="148"/>
      <c r="MGV15" s="148"/>
      <c r="MGW15" s="148"/>
      <c r="MGX15" s="148"/>
      <c r="MGY15" s="148"/>
      <c r="MGZ15" s="148"/>
      <c r="MHA15" s="148"/>
      <c r="MHB15" s="148"/>
      <c r="MHC15" s="148"/>
      <c r="MHD15" s="148"/>
      <c r="MHE15" s="148"/>
      <c r="MHF15" s="148"/>
      <c r="MHG15" s="148"/>
      <c r="MHH15" s="148"/>
      <c r="MHI15" s="148"/>
      <c r="MHJ15" s="148"/>
      <c r="MHK15" s="148"/>
      <c r="MHL15" s="148"/>
      <c r="MHM15" s="148"/>
      <c r="MHN15" s="148"/>
      <c r="MHO15" s="148"/>
      <c r="MHP15" s="148"/>
      <c r="MHQ15" s="148"/>
      <c r="MHR15" s="148"/>
      <c r="MHS15" s="148"/>
      <c r="MHT15" s="148"/>
      <c r="MHU15" s="148"/>
      <c r="MHV15" s="148"/>
      <c r="MHW15" s="148"/>
      <c r="MHX15" s="148"/>
      <c r="MHY15" s="148"/>
      <c r="MHZ15" s="148"/>
      <c r="MIA15" s="148"/>
      <c r="MIB15" s="148"/>
      <c r="MIC15" s="148"/>
      <c r="MID15" s="148"/>
      <c r="MIE15" s="148"/>
      <c r="MIF15" s="148"/>
      <c r="MIG15" s="148"/>
      <c r="MIH15" s="148"/>
      <c r="MII15" s="148"/>
      <c r="MIJ15" s="148"/>
      <c r="MIK15" s="148"/>
      <c r="MIL15" s="148"/>
      <c r="MIM15" s="148"/>
      <c r="MIN15" s="148"/>
      <c r="MIO15" s="148"/>
      <c r="MIP15" s="148"/>
      <c r="MIQ15" s="148"/>
      <c r="MIR15" s="148"/>
      <c r="MIS15" s="148"/>
      <c r="MIT15" s="148"/>
      <c r="MIU15" s="148"/>
      <c r="MIV15" s="148"/>
      <c r="MIW15" s="148"/>
      <c r="MIX15" s="148"/>
      <c r="MIY15" s="148"/>
      <c r="MIZ15" s="148"/>
      <c r="MJA15" s="148"/>
      <c r="MJB15" s="148"/>
      <c r="MJC15" s="148"/>
      <c r="MJD15" s="148"/>
      <c r="MJE15" s="148"/>
      <c r="MJF15" s="148"/>
      <c r="MJG15" s="148"/>
      <c r="MJH15" s="148"/>
      <c r="MJI15" s="148"/>
      <c r="MJJ15" s="148"/>
      <c r="MJK15" s="148"/>
      <c r="MJL15" s="148"/>
      <c r="MJM15" s="148"/>
      <c r="MJN15" s="148"/>
      <c r="MJO15" s="148"/>
      <c r="MJP15" s="148"/>
      <c r="MJQ15" s="148"/>
      <c r="MJR15" s="148"/>
      <c r="MJS15" s="148"/>
      <c r="MJT15" s="148"/>
      <c r="MJU15" s="148"/>
      <c r="MJV15" s="148"/>
      <c r="MJW15" s="148"/>
      <c r="MJX15" s="148"/>
      <c r="MJY15" s="148"/>
      <c r="MJZ15" s="148"/>
      <c r="MKA15" s="148"/>
      <c r="MKB15" s="148"/>
      <c r="MKC15" s="148"/>
      <c r="MKD15" s="148"/>
      <c r="MKE15" s="148"/>
      <c r="MKF15" s="148"/>
      <c r="MKG15" s="148"/>
      <c r="MKH15" s="148"/>
      <c r="MKI15" s="148"/>
      <c r="MKJ15" s="148"/>
      <c r="MKK15" s="148"/>
      <c r="MKL15" s="148"/>
      <c r="MKM15" s="148"/>
      <c r="MKN15" s="148"/>
      <c r="MKO15" s="148"/>
      <c r="MKP15" s="148"/>
      <c r="MKQ15" s="148"/>
      <c r="MKR15" s="148"/>
      <c r="MKS15" s="148"/>
      <c r="MKT15" s="148"/>
      <c r="MKU15" s="148"/>
      <c r="MKV15" s="148"/>
      <c r="MKW15" s="148"/>
      <c r="MKX15" s="148"/>
      <c r="MKY15" s="148"/>
      <c r="MKZ15" s="148"/>
      <c r="MLA15" s="148"/>
      <c r="MLB15" s="148"/>
      <c r="MLC15" s="148"/>
      <c r="MLD15" s="148"/>
      <c r="MLE15" s="148"/>
      <c r="MLF15" s="148"/>
      <c r="MLG15" s="148"/>
      <c r="MLH15" s="148"/>
      <c r="MLI15" s="148"/>
      <c r="MLJ15" s="148"/>
      <c r="MLK15" s="148"/>
      <c r="MLL15" s="148"/>
      <c r="MLM15" s="148"/>
      <c r="MLN15" s="148"/>
      <c r="MLO15" s="148"/>
      <c r="MLP15" s="148"/>
      <c r="MLQ15" s="148"/>
      <c r="MLR15" s="148"/>
      <c r="MLS15" s="148"/>
      <c r="MLT15" s="148"/>
      <c r="MLU15" s="148"/>
      <c r="MLV15" s="148"/>
      <c r="MLW15" s="148"/>
      <c r="MLX15" s="148"/>
      <c r="MLY15" s="148"/>
      <c r="MLZ15" s="148"/>
      <c r="MMA15" s="148"/>
      <c r="MMB15" s="148"/>
      <c r="MMC15" s="148"/>
      <c r="MMD15" s="148"/>
      <c r="MME15" s="148"/>
      <c r="MMF15" s="148"/>
      <c r="MMG15" s="148"/>
      <c r="MMH15" s="148"/>
      <c r="MMI15" s="148"/>
      <c r="MMJ15" s="148"/>
      <c r="MMK15" s="148"/>
      <c r="MML15" s="148"/>
      <c r="MMM15" s="148"/>
      <c r="MMN15" s="148"/>
      <c r="MMO15" s="148"/>
      <c r="MMP15" s="148"/>
      <c r="MMQ15" s="148"/>
      <c r="MMR15" s="148"/>
      <c r="MMS15" s="148"/>
      <c r="MMT15" s="148"/>
      <c r="MMU15" s="148"/>
      <c r="MMV15" s="148"/>
      <c r="MMW15" s="148"/>
      <c r="MMX15" s="148"/>
      <c r="MMY15" s="148"/>
      <c r="MMZ15" s="148"/>
      <c r="MNA15" s="148"/>
      <c r="MNB15" s="148"/>
      <c r="MNC15" s="148"/>
      <c r="MND15" s="148"/>
      <c r="MNE15" s="148"/>
      <c r="MNF15" s="148"/>
      <c r="MNG15" s="148"/>
      <c r="MNH15" s="148"/>
      <c r="MNI15" s="148"/>
      <c r="MNJ15" s="148"/>
      <c r="MNK15" s="148"/>
      <c r="MNL15" s="148"/>
      <c r="MNM15" s="148"/>
      <c r="MNN15" s="148"/>
      <c r="MNO15" s="148"/>
      <c r="MNP15" s="148"/>
      <c r="MNQ15" s="148"/>
      <c r="MNR15" s="148"/>
      <c r="MNS15" s="148"/>
      <c r="MNT15" s="148"/>
      <c r="MNU15" s="148"/>
      <c r="MNV15" s="148"/>
      <c r="MNW15" s="148"/>
      <c r="MNX15" s="148"/>
      <c r="MNY15" s="148"/>
      <c r="MNZ15" s="148"/>
      <c r="MOA15" s="148"/>
      <c r="MOB15" s="148"/>
      <c r="MOC15" s="148"/>
      <c r="MOD15" s="148"/>
      <c r="MOE15" s="148"/>
      <c r="MOF15" s="148"/>
      <c r="MOG15" s="148"/>
      <c r="MOH15" s="148"/>
      <c r="MOI15" s="148"/>
      <c r="MOJ15" s="148"/>
      <c r="MOK15" s="148"/>
      <c r="MOL15" s="148"/>
      <c r="MOM15" s="148"/>
      <c r="MON15" s="148"/>
      <c r="MOO15" s="148"/>
      <c r="MOP15" s="148"/>
      <c r="MOQ15" s="148"/>
      <c r="MOR15" s="148"/>
      <c r="MOS15" s="148"/>
      <c r="MOT15" s="148"/>
      <c r="MOU15" s="148"/>
      <c r="MOV15" s="148"/>
      <c r="MOW15" s="148"/>
      <c r="MOX15" s="148"/>
      <c r="MOY15" s="148"/>
      <c r="MOZ15" s="148"/>
      <c r="MPA15" s="148"/>
      <c r="MPB15" s="148"/>
      <c r="MPC15" s="148"/>
      <c r="MPD15" s="148"/>
      <c r="MPE15" s="148"/>
      <c r="MPF15" s="148"/>
      <c r="MPG15" s="148"/>
      <c r="MPH15" s="148"/>
      <c r="MPI15" s="148"/>
      <c r="MPJ15" s="148"/>
      <c r="MPK15" s="148"/>
      <c r="MPL15" s="148"/>
      <c r="MPM15" s="148"/>
      <c r="MPN15" s="148"/>
      <c r="MPO15" s="148"/>
      <c r="MPP15" s="148"/>
      <c r="MPQ15" s="148"/>
      <c r="MPR15" s="148"/>
      <c r="MPS15" s="148"/>
      <c r="MPT15" s="148"/>
      <c r="MPU15" s="148"/>
      <c r="MPV15" s="148"/>
      <c r="MPW15" s="148"/>
      <c r="MPX15" s="148"/>
      <c r="MPY15" s="148"/>
      <c r="MPZ15" s="148"/>
      <c r="MQA15" s="148"/>
      <c r="MQB15" s="148"/>
      <c r="MQC15" s="148"/>
      <c r="MQD15" s="148"/>
      <c r="MQE15" s="148"/>
      <c r="MQF15" s="148"/>
      <c r="MQG15" s="148"/>
      <c r="MQH15" s="148"/>
      <c r="MQI15" s="148"/>
      <c r="MQJ15" s="148"/>
      <c r="MQK15" s="148"/>
      <c r="MQL15" s="148"/>
      <c r="MQM15" s="148"/>
      <c r="MQN15" s="148"/>
      <c r="MQO15" s="148"/>
      <c r="MQP15" s="148"/>
      <c r="MQQ15" s="148"/>
      <c r="MQR15" s="148"/>
      <c r="MQS15" s="148"/>
      <c r="MQT15" s="148"/>
      <c r="MQU15" s="148"/>
      <c r="MQV15" s="148"/>
      <c r="MQW15" s="148"/>
      <c r="MQX15" s="148"/>
      <c r="MQY15" s="148"/>
      <c r="MQZ15" s="148"/>
      <c r="MRA15" s="148"/>
      <c r="MRB15" s="148"/>
      <c r="MRC15" s="148"/>
      <c r="MRD15" s="148"/>
      <c r="MRE15" s="148"/>
      <c r="MRF15" s="148"/>
      <c r="MRG15" s="148"/>
      <c r="MRH15" s="148"/>
      <c r="MRI15" s="148"/>
      <c r="MRJ15" s="148"/>
      <c r="MRK15" s="148"/>
      <c r="MRL15" s="148"/>
      <c r="MRM15" s="148"/>
      <c r="MRN15" s="148"/>
      <c r="MRO15" s="148"/>
      <c r="MRP15" s="148"/>
      <c r="MRQ15" s="148"/>
      <c r="MRR15" s="148"/>
      <c r="MRS15" s="148"/>
      <c r="MRT15" s="148"/>
      <c r="MRU15" s="148"/>
      <c r="MRV15" s="148"/>
      <c r="MRW15" s="148"/>
      <c r="MRX15" s="148"/>
      <c r="MRY15" s="148"/>
      <c r="MRZ15" s="148"/>
      <c r="MSA15" s="148"/>
      <c r="MSB15" s="148"/>
      <c r="MSC15" s="148"/>
      <c r="MSD15" s="148"/>
      <c r="MSE15" s="148"/>
      <c r="MSF15" s="148"/>
      <c r="MSG15" s="148"/>
      <c r="MSH15" s="148"/>
      <c r="MSI15" s="148"/>
      <c r="MSJ15" s="148"/>
      <c r="MSK15" s="148"/>
      <c r="MSL15" s="148"/>
      <c r="MSM15" s="148"/>
      <c r="MSN15" s="148"/>
      <c r="MSO15" s="148"/>
      <c r="MSP15" s="148"/>
      <c r="MSQ15" s="148"/>
      <c r="MSR15" s="148"/>
      <c r="MSS15" s="148"/>
      <c r="MST15" s="148"/>
      <c r="MSU15" s="148"/>
      <c r="MSV15" s="148"/>
      <c r="MSW15" s="148"/>
      <c r="MSX15" s="148"/>
      <c r="MSY15" s="148"/>
      <c r="MSZ15" s="148"/>
      <c r="MTA15" s="148"/>
      <c r="MTB15" s="148"/>
      <c r="MTC15" s="148"/>
      <c r="MTD15" s="148"/>
      <c r="MTE15" s="148"/>
      <c r="MTF15" s="148"/>
      <c r="MTG15" s="148"/>
      <c r="MTH15" s="148"/>
      <c r="MTI15" s="148"/>
      <c r="MTJ15" s="148"/>
      <c r="MTK15" s="148"/>
      <c r="MTL15" s="148"/>
      <c r="MTM15" s="148"/>
      <c r="MTN15" s="148"/>
      <c r="MTO15" s="148"/>
      <c r="MTP15" s="148"/>
      <c r="MTQ15" s="148"/>
      <c r="MTR15" s="148"/>
      <c r="MTS15" s="148"/>
      <c r="MTT15" s="148"/>
      <c r="MTU15" s="148"/>
      <c r="MTV15" s="148"/>
      <c r="MTW15" s="148"/>
      <c r="MTX15" s="148"/>
      <c r="MTY15" s="148"/>
      <c r="MTZ15" s="148"/>
      <c r="MUA15" s="148"/>
      <c r="MUB15" s="148"/>
      <c r="MUC15" s="148"/>
      <c r="MUD15" s="148"/>
      <c r="MUE15" s="148"/>
      <c r="MUF15" s="148"/>
      <c r="MUG15" s="148"/>
      <c r="MUH15" s="148"/>
      <c r="MUI15" s="148"/>
      <c r="MUJ15" s="148"/>
      <c r="MUK15" s="148"/>
      <c r="MUL15" s="148"/>
      <c r="MUM15" s="148"/>
      <c r="MUN15" s="148"/>
      <c r="MUO15" s="148"/>
      <c r="MUP15" s="148"/>
      <c r="MUQ15" s="148"/>
      <c r="MUR15" s="148"/>
      <c r="MUS15" s="148"/>
      <c r="MUT15" s="148"/>
      <c r="MUU15" s="148"/>
      <c r="MUV15" s="148"/>
      <c r="MUW15" s="148"/>
      <c r="MUX15" s="148"/>
      <c r="MUY15" s="148"/>
      <c r="MUZ15" s="148"/>
      <c r="MVA15" s="148"/>
      <c r="MVB15" s="148"/>
      <c r="MVC15" s="148"/>
      <c r="MVD15" s="148"/>
      <c r="MVE15" s="148"/>
      <c r="MVF15" s="148"/>
      <c r="MVG15" s="148"/>
      <c r="MVH15" s="148"/>
      <c r="MVI15" s="148"/>
      <c r="MVJ15" s="148"/>
      <c r="MVK15" s="148"/>
      <c r="MVL15" s="148"/>
      <c r="MVM15" s="148"/>
      <c r="MVN15" s="148"/>
      <c r="MVO15" s="148"/>
      <c r="MVP15" s="148"/>
      <c r="MVQ15" s="148"/>
      <c r="MVR15" s="148"/>
      <c r="MVS15" s="148"/>
      <c r="MVT15" s="148"/>
      <c r="MVU15" s="148"/>
      <c r="MVV15" s="148"/>
      <c r="MVW15" s="148"/>
      <c r="MVX15" s="148"/>
      <c r="MVY15" s="148"/>
      <c r="MVZ15" s="148"/>
      <c r="MWA15" s="148"/>
      <c r="MWB15" s="148"/>
      <c r="MWC15" s="148"/>
      <c r="MWD15" s="148"/>
      <c r="MWE15" s="148"/>
      <c r="MWF15" s="148"/>
      <c r="MWG15" s="148"/>
      <c r="MWH15" s="148"/>
      <c r="MWI15" s="148"/>
      <c r="MWJ15" s="148"/>
      <c r="MWK15" s="148"/>
      <c r="MWL15" s="148"/>
      <c r="MWM15" s="148"/>
      <c r="MWN15" s="148"/>
      <c r="MWO15" s="148"/>
      <c r="MWP15" s="148"/>
      <c r="MWQ15" s="148"/>
      <c r="MWR15" s="148"/>
      <c r="MWS15" s="148"/>
      <c r="MWT15" s="148"/>
      <c r="MWU15" s="148"/>
      <c r="MWV15" s="148"/>
      <c r="MWW15" s="148"/>
      <c r="MWX15" s="148"/>
      <c r="MWY15" s="148"/>
      <c r="MWZ15" s="148"/>
      <c r="MXA15" s="148"/>
      <c r="MXB15" s="148"/>
      <c r="MXC15" s="148"/>
      <c r="MXD15" s="148"/>
      <c r="MXE15" s="148"/>
      <c r="MXF15" s="148"/>
      <c r="MXG15" s="148"/>
      <c r="MXH15" s="148"/>
      <c r="MXI15" s="148"/>
      <c r="MXJ15" s="148"/>
      <c r="MXK15" s="148"/>
      <c r="MXL15" s="148"/>
      <c r="MXM15" s="148"/>
      <c r="MXN15" s="148"/>
      <c r="MXO15" s="148"/>
      <c r="MXP15" s="148"/>
      <c r="MXQ15" s="148"/>
      <c r="MXR15" s="148"/>
      <c r="MXS15" s="148"/>
      <c r="MXT15" s="148"/>
      <c r="MXU15" s="148"/>
      <c r="MXV15" s="148"/>
      <c r="MXW15" s="148"/>
      <c r="MXX15" s="148"/>
      <c r="MXY15" s="148"/>
      <c r="MXZ15" s="148"/>
      <c r="MYA15" s="148"/>
      <c r="MYB15" s="148"/>
      <c r="MYC15" s="148"/>
      <c r="MYD15" s="148"/>
      <c r="MYE15" s="148"/>
      <c r="MYF15" s="148"/>
      <c r="MYG15" s="148"/>
      <c r="MYH15" s="148"/>
      <c r="MYI15" s="148"/>
      <c r="MYJ15" s="148"/>
      <c r="MYK15" s="148"/>
      <c r="MYL15" s="148"/>
      <c r="MYM15" s="148"/>
      <c r="MYN15" s="148"/>
      <c r="MYO15" s="148"/>
      <c r="MYP15" s="148"/>
      <c r="MYQ15" s="148"/>
      <c r="MYR15" s="148"/>
      <c r="MYS15" s="148"/>
      <c r="MYT15" s="148"/>
      <c r="MYU15" s="148"/>
      <c r="MYV15" s="148"/>
      <c r="MYW15" s="148"/>
      <c r="MYX15" s="148"/>
      <c r="MYY15" s="148"/>
      <c r="MYZ15" s="148"/>
      <c r="MZA15" s="148"/>
      <c r="MZB15" s="148"/>
      <c r="MZC15" s="148"/>
      <c r="MZD15" s="148"/>
      <c r="MZE15" s="148"/>
      <c r="MZF15" s="148"/>
      <c r="MZG15" s="148"/>
      <c r="MZH15" s="148"/>
      <c r="MZI15" s="148"/>
      <c r="MZJ15" s="148"/>
      <c r="MZK15" s="148"/>
      <c r="MZL15" s="148"/>
      <c r="MZM15" s="148"/>
      <c r="MZN15" s="148"/>
      <c r="MZO15" s="148"/>
      <c r="MZP15" s="148"/>
      <c r="MZQ15" s="148"/>
      <c r="MZR15" s="148"/>
      <c r="MZS15" s="148"/>
      <c r="MZT15" s="148"/>
      <c r="MZU15" s="148"/>
      <c r="MZV15" s="148"/>
      <c r="MZW15" s="148"/>
      <c r="MZX15" s="148"/>
      <c r="MZY15" s="148"/>
      <c r="MZZ15" s="148"/>
      <c r="NAA15" s="148"/>
      <c r="NAB15" s="148"/>
      <c r="NAC15" s="148"/>
      <c r="NAD15" s="148"/>
      <c r="NAE15" s="148"/>
      <c r="NAF15" s="148"/>
      <c r="NAG15" s="148"/>
      <c r="NAH15" s="148"/>
      <c r="NAI15" s="148"/>
      <c r="NAJ15" s="148"/>
      <c r="NAK15" s="148"/>
      <c r="NAL15" s="148"/>
      <c r="NAM15" s="148"/>
      <c r="NAN15" s="148"/>
      <c r="NAO15" s="148"/>
      <c r="NAP15" s="148"/>
      <c r="NAQ15" s="148"/>
      <c r="NAR15" s="148"/>
      <c r="NAS15" s="148"/>
      <c r="NAT15" s="148"/>
      <c r="NAU15" s="148"/>
      <c r="NAV15" s="148"/>
      <c r="NAW15" s="148"/>
      <c r="NAX15" s="148"/>
      <c r="NAY15" s="148"/>
      <c r="NAZ15" s="148"/>
      <c r="NBA15" s="148"/>
      <c r="NBB15" s="148"/>
      <c r="NBC15" s="148"/>
      <c r="NBD15" s="148"/>
      <c r="NBE15" s="148"/>
      <c r="NBF15" s="148"/>
      <c r="NBG15" s="148"/>
      <c r="NBH15" s="148"/>
      <c r="NBI15" s="148"/>
      <c r="NBJ15" s="148"/>
      <c r="NBK15" s="148"/>
      <c r="NBL15" s="148"/>
      <c r="NBM15" s="148"/>
      <c r="NBN15" s="148"/>
      <c r="NBO15" s="148"/>
      <c r="NBP15" s="148"/>
      <c r="NBQ15" s="148"/>
      <c r="NBR15" s="148"/>
      <c r="NBS15" s="148"/>
      <c r="NBT15" s="148"/>
      <c r="NBU15" s="148"/>
      <c r="NBV15" s="148"/>
      <c r="NBW15" s="148"/>
      <c r="NBX15" s="148"/>
      <c r="NBY15" s="148"/>
      <c r="NBZ15" s="148"/>
      <c r="NCA15" s="148"/>
      <c r="NCB15" s="148"/>
      <c r="NCC15" s="148"/>
      <c r="NCD15" s="148"/>
      <c r="NCE15" s="148"/>
      <c r="NCF15" s="148"/>
      <c r="NCG15" s="148"/>
      <c r="NCH15" s="148"/>
      <c r="NCI15" s="148"/>
      <c r="NCJ15" s="148"/>
      <c r="NCK15" s="148"/>
      <c r="NCL15" s="148"/>
      <c r="NCM15" s="148"/>
      <c r="NCN15" s="148"/>
      <c r="NCO15" s="148"/>
      <c r="NCP15" s="148"/>
      <c r="NCQ15" s="148"/>
      <c r="NCR15" s="148"/>
      <c r="NCS15" s="148"/>
      <c r="NCT15" s="148"/>
      <c r="NCU15" s="148"/>
      <c r="NCV15" s="148"/>
      <c r="NCW15" s="148"/>
      <c r="NCX15" s="148"/>
      <c r="NCY15" s="148"/>
      <c r="NCZ15" s="148"/>
      <c r="NDA15" s="148"/>
      <c r="NDB15" s="148"/>
      <c r="NDC15" s="148"/>
      <c r="NDD15" s="148"/>
      <c r="NDE15" s="148"/>
      <c r="NDF15" s="148"/>
      <c r="NDG15" s="148"/>
      <c r="NDH15" s="148"/>
      <c r="NDI15" s="148"/>
      <c r="NDJ15" s="148"/>
      <c r="NDK15" s="148"/>
      <c r="NDL15" s="148"/>
      <c r="NDM15" s="148"/>
      <c r="NDN15" s="148"/>
      <c r="NDO15" s="148"/>
      <c r="NDP15" s="148"/>
      <c r="NDQ15" s="148"/>
      <c r="NDR15" s="148"/>
      <c r="NDS15" s="148"/>
      <c r="NDT15" s="148"/>
      <c r="NDU15" s="148"/>
      <c r="NDV15" s="148"/>
      <c r="NDW15" s="148"/>
      <c r="NDX15" s="148"/>
      <c r="NDY15" s="148"/>
      <c r="NDZ15" s="148"/>
      <c r="NEA15" s="148"/>
      <c r="NEB15" s="148"/>
      <c r="NEC15" s="148"/>
      <c r="NED15" s="148"/>
      <c r="NEE15" s="148"/>
      <c r="NEF15" s="148"/>
      <c r="NEG15" s="148"/>
      <c r="NEH15" s="148"/>
      <c r="NEI15" s="148"/>
      <c r="NEJ15" s="148"/>
      <c r="NEK15" s="148"/>
      <c r="NEL15" s="148"/>
      <c r="NEM15" s="148"/>
      <c r="NEN15" s="148"/>
      <c r="NEO15" s="148"/>
      <c r="NEP15" s="148"/>
      <c r="NEQ15" s="148"/>
      <c r="NER15" s="148"/>
      <c r="NES15" s="148"/>
      <c r="NET15" s="148"/>
      <c r="NEU15" s="148"/>
      <c r="NEV15" s="148"/>
      <c r="NEW15" s="148"/>
      <c r="NEX15" s="148"/>
      <c r="NEY15" s="148"/>
      <c r="NEZ15" s="148"/>
      <c r="NFA15" s="148"/>
      <c r="NFB15" s="148"/>
      <c r="NFC15" s="148"/>
      <c r="NFD15" s="148"/>
      <c r="NFE15" s="148"/>
      <c r="NFF15" s="148"/>
      <c r="NFG15" s="148"/>
      <c r="NFH15" s="148"/>
      <c r="NFI15" s="148"/>
      <c r="NFJ15" s="148"/>
      <c r="NFK15" s="148"/>
      <c r="NFL15" s="148"/>
      <c r="NFM15" s="148"/>
      <c r="NFN15" s="148"/>
      <c r="NFO15" s="148"/>
      <c r="NFP15" s="148"/>
      <c r="NFQ15" s="148"/>
      <c r="NFR15" s="148"/>
      <c r="NFS15" s="148"/>
      <c r="NFT15" s="148"/>
      <c r="NFU15" s="148"/>
      <c r="NFV15" s="148"/>
      <c r="NFW15" s="148"/>
      <c r="NFX15" s="148"/>
      <c r="NFY15" s="148"/>
      <c r="NFZ15" s="148"/>
      <c r="NGA15" s="148"/>
      <c r="NGB15" s="148"/>
      <c r="NGC15" s="148"/>
      <c r="NGD15" s="148"/>
      <c r="NGE15" s="148"/>
      <c r="NGF15" s="148"/>
      <c r="NGG15" s="148"/>
      <c r="NGH15" s="148"/>
      <c r="NGI15" s="148"/>
      <c r="NGJ15" s="148"/>
      <c r="NGK15" s="148"/>
      <c r="NGL15" s="148"/>
      <c r="NGM15" s="148"/>
      <c r="NGN15" s="148"/>
      <c r="NGO15" s="148"/>
      <c r="NGP15" s="148"/>
      <c r="NGQ15" s="148"/>
      <c r="NGR15" s="148"/>
      <c r="NGS15" s="148"/>
      <c r="NGT15" s="148"/>
      <c r="NGU15" s="148"/>
      <c r="NGV15" s="148"/>
      <c r="NGW15" s="148"/>
      <c r="NGX15" s="148"/>
      <c r="NGY15" s="148"/>
      <c r="NGZ15" s="148"/>
      <c r="NHA15" s="148"/>
      <c r="NHB15" s="148"/>
      <c r="NHC15" s="148"/>
      <c r="NHD15" s="148"/>
      <c r="NHE15" s="148"/>
      <c r="NHF15" s="148"/>
      <c r="NHG15" s="148"/>
      <c r="NHH15" s="148"/>
      <c r="NHI15" s="148"/>
      <c r="NHJ15" s="148"/>
      <c r="NHK15" s="148"/>
      <c r="NHL15" s="148"/>
      <c r="NHM15" s="148"/>
      <c r="NHN15" s="148"/>
      <c r="NHO15" s="148"/>
      <c r="NHP15" s="148"/>
      <c r="NHQ15" s="148"/>
      <c r="NHR15" s="148"/>
      <c r="NHS15" s="148"/>
      <c r="NHT15" s="148"/>
      <c r="NHU15" s="148"/>
      <c r="NHV15" s="148"/>
      <c r="NHW15" s="148"/>
      <c r="NHX15" s="148"/>
      <c r="NHY15" s="148"/>
      <c r="NHZ15" s="148"/>
      <c r="NIA15" s="148"/>
      <c r="NIB15" s="148"/>
      <c r="NIC15" s="148"/>
      <c r="NID15" s="148"/>
      <c r="NIE15" s="148"/>
      <c r="NIF15" s="148"/>
      <c r="NIG15" s="148"/>
      <c r="NIH15" s="148"/>
      <c r="NII15" s="148"/>
      <c r="NIJ15" s="148"/>
      <c r="NIK15" s="148"/>
      <c r="NIL15" s="148"/>
      <c r="NIM15" s="148"/>
      <c r="NIN15" s="148"/>
      <c r="NIO15" s="148"/>
      <c r="NIP15" s="148"/>
      <c r="NIQ15" s="148"/>
      <c r="NIR15" s="148"/>
      <c r="NIS15" s="148"/>
      <c r="NIT15" s="148"/>
      <c r="NIU15" s="148"/>
      <c r="NIV15" s="148"/>
      <c r="NIW15" s="148"/>
      <c r="NIX15" s="148"/>
      <c r="NIY15" s="148"/>
      <c r="NIZ15" s="148"/>
      <c r="NJA15" s="148"/>
      <c r="NJB15" s="148"/>
      <c r="NJC15" s="148"/>
      <c r="NJD15" s="148"/>
      <c r="NJE15" s="148"/>
      <c r="NJF15" s="148"/>
      <c r="NJG15" s="148"/>
      <c r="NJH15" s="148"/>
      <c r="NJI15" s="148"/>
      <c r="NJJ15" s="148"/>
      <c r="NJK15" s="148"/>
      <c r="NJL15" s="148"/>
      <c r="NJM15" s="148"/>
      <c r="NJN15" s="148"/>
      <c r="NJO15" s="148"/>
      <c r="NJP15" s="148"/>
      <c r="NJQ15" s="148"/>
      <c r="NJR15" s="148"/>
      <c r="NJS15" s="148"/>
      <c r="NJT15" s="148"/>
      <c r="NJU15" s="148"/>
      <c r="NJV15" s="148"/>
      <c r="NJW15" s="148"/>
      <c r="NJX15" s="148"/>
      <c r="NJY15" s="148"/>
      <c r="NJZ15" s="148"/>
      <c r="NKA15" s="148"/>
      <c r="NKB15" s="148"/>
      <c r="NKC15" s="148"/>
      <c r="NKD15" s="148"/>
      <c r="NKE15" s="148"/>
      <c r="NKF15" s="148"/>
      <c r="NKG15" s="148"/>
      <c r="NKH15" s="148"/>
      <c r="NKI15" s="148"/>
      <c r="NKJ15" s="148"/>
      <c r="NKK15" s="148"/>
      <c r="NKL15" s="148"/>
      <c r="NKM15" s="148"/>
      <c r="NKN15" s="148"/>
      <c r="NKO15" s="148"/>
      <c r="NKP15" s="148"/>
      <c r="NKQ15" s="148"/>
      <c r="NKR15" s="148"/>
      <c r="NKS15" s="148"/>
      <c r="NKT15" s="148"/>
      <c r="NKU15" s="148"/>
      <c r="NKV15" s="148"/>
      <c r="NKW15" s="148"/>
      <c r="NKX15" s="148"/>
      <c r="NKY15" s="148"/>
      <c r="NKZ15" s="148"/>
      <c r="NLA15" s="148"/>
      <c r="NLB15" s="148"/>
      <c r="NLC15" s="148"/>
      <c r="NLD15" s="148"/>
      <c r="NLE15" s="148"/>
      <c r="NLF15" s="148"/>
      <c r="NLG15" s="148"/>
      <c r="NLH15" s="148"/>
      <c r="NLI15" s="148"/>
      <c r="NLJ15" s="148"/>
      <c r="NLK15" s="148"/>
      <c r="NLL15" s="148"/>
      <c r="NLM15" s="148"/>
      <c r="NLN15" s="148"/>
      <c r="NLO15" s="148"/>
      <c r="NLP15" s="148"/>
      <c r="NLQ15" s="148"/>
      <c r="NLR15" s="148"/>
      <c r="NLS15" s="148"/>
      <c r="NLT15" s="148"/>
      <c r="NLU15" s="148"/>
      <c r="NLV15" s="148"/>
      <c r="NLW15" s="148"/>
      <c r="NLX15" s="148"/>
      <c r="NLY15" s="148"/>
      <c r="NLZ15" s="148"/>
      <c r="NMA15" s="148"/>
      <c r="NMB15" s="148"/>
      <c r="NMC15" s="148"/>
      <c r="NMD15" s="148"/>
      <c r="NME15" s="148"/>
      <c r="NMF15" s="148"/>
      <c r="NMG15" s="148"/>
      <c r="NMH15" s="148"/>
      <c r="NMI15" s="148"/>
      <c r="NMJ15" s="148"/>
      <c r="NMK15" s="148"/>
      <c r="NML15" s="148"/>
      <c r="NMM15" s="148"/>
      <c r="NMN15" s="148"/>
      <c r="NMO15" s="148"/>
      <c r="NMP15" s="148"/>
      <c r="NMQ15" s="148"/>
      <c r="NMR15" s="148"/>
      <c r="NMS15" s="148"/>
      <c r="NMT15" s="148"/>
      <c r="NMU15" s="148"/>
      <c r="NMV15" s="148"/>
      <c r="NMW15" s="148"/>
      <c r="NMX15" s="148"/>
      <c r="NMY15" s="148"/>
      <c r="NMZ15" s="148"/>
      <c r="NNA15" s="148"/>
      <c r="NNB15" s="148"/>
      <c r="NNC15" s="148"/>
      <c r="NND15" s="148"/>
      <c r="NNE15" s="148"/>
      <c r="NNF15" s="148"/>
      <c r="NNG15" s="148"/>
      <c r="NNH15" s="148"/>
      <c r="NNI15" s="148"/>
      <c r="NNJ15" s="148"/>
      <c r="NNK15" s="148"/>
      <c r="NNL15" s="148"/>
      <c r="NNM15" s="148"/>
      <c r="NNN15" s="148"/>
      <c r="NNO15" s="148"/>
      <c r="NNP15" s="148"/>
      <c r="NNQ15" s="148"/>
      <c r="NNR15" s="148"/>
      <c r="NNS15" s="148"/>
      <c r="NNT15" s="148"/>
      <c r="NNU15" s="148"/>
      <c r="NNV15" s="148"/>
      <c r="NNW15" s="148"/>
      <c r="NNX15" s="148"/>
      <c r="NNY15" s="148"/>
      <c r="NNZ15" s="148"/>
      <c r="NOA15" s="148"/>
      <c r="NOB15" s="148"/>
      <c r="NOC15" s="148"/>
      <c r="NOD15" s="148"/>
      <c r="NOE15" s="148"/>
      <c r="NOF15" s="148"/>
      <c r="NOG15" s="148"/>
      <c r="NOH15" s="148"/>
      <c r="NOI15" s="148"/>
      <c r="NOJ15" s="148"/>
      <c r="NOK15" s="148"/>
      <c r="NOL15" s="148"/>
      <c r="NOM15" s="148"/>
      <c r="NON15" s="148"/>
      <c r="NOO15" s="148"/>
      <c r="NOP15" s="148"/>
      <c r="NOQ15" s="148"/>
      <c r="NOR15" s="148"/>
      <c r="NOS15" s="148"/>
      <c r="NOT15" s="148"/>
      <c r="NOU15" s="148"/>
      <c r="NOV15" s="148"/>
      <c r="NOW15" s="148"/>
      <c r="NOX15" s="148"/>
      <c r="NOY15" s="148"/>
      <c r="NOZ15" s="148"/>
      <c r="NPA15" s="148"/>
      <c r="NPB15" s="148"/>
      <c r="NPC15" s="148"/>
      <c r="NPD15" s="148"/>
      <c r="NPE15" s="148"/>
      <c r="NPF15" s="148"/>
      <c r="NPG15" s="148"/>
      <c r="NPH15" s="148"/>
      <c r="NPI15" s="148"/>
      <c r="NPJ15" s="148"/>
      <c r="NPK15" s="148"/>
      <c r="NPL15" s="148"/>
      <c r="NPM15" s="148"/>
      <c r="NPN15" s="148"/>
      <c r="NPO15" s="148"/>
      <c r="NPP15" s="148"/>
      <c r="NPQ15" s="148"/>
      <c r="NPR15" s="148"/>
      <c r="NPS15" s="148"/>
      <c r="NPT15" s="148"/>
      <c r="NPU15" s="148"/>
      <c r="NPV15" s="148"/>
      <c r="NPW15" s="148"/>
      <c r="NPX15" s="148"/>
      <c r="NPY15" s="148"/>
      <c r="NPZ15" s="148"/>
      <c r="NQA15" s="148"/>
      <c r="NQB15" s="148"/>
      <c r="NQC15" s="148"/>
      <c r="NQD15" s="148"/>
      <c r="NQE15" s="148"/>
      <c r="NQF15" s="148"/>
      <c r="NQG15" s="148"/>
      <c r="NQH15" s="148"/>
      <c r="NQI15" s="148"/>
      <c r="NQJ15" s="148"/>
      <c r="NQK15" s="148"/>
      <c r="NQL15" s="148"/>
      <c r="NQM15" s="148"/>
      <c r="NQN15" s="148"/>
      <c r="NQO15" s="148"/>
      <c r="NQP15" s="148"/>
      <c r="NQQ15" s="148"/>
      <c r="NQR15" s="148"/>
      <c r="NQS15" s="148"/>
      <c r="NQT15" s="148"/>
      <c r="NQU15" s="148"/>
      <c r="NQV15" s="148"/>
      <c r="NQW15" s="148"/>
      <c r="NQX15" s="148"/>
      <c r="NQY15" s="148"/>
      <c r="NQZ15" s="148"/>
      <c r="NRA15" s="148"/>
      <c r="NRB15" s="148"/>
      <c r="NRC15" s="148"/>
      <c r="NRD15" s="148"/>
      <c r="NRE15" s="148"/>
      <c r="NRF15" s="148"/>
      <c r="NRG15" s="148"/>
      <c r="NRH15" s="148"/>
      <c r="NRI15" s="148"/>
      <c r="NRJ15" s="148"/>
      <c r="NRK15" s="148"/>
      <c r="NRL15" s="148"/>
      <c r="NRM15" s="148"/>
      <c r="NRN15" s="148"/>
      <c r="NRO15" s="148"/>
      <c r="NRP15" s="148"/>
      <c r="NRQ15" s="148"/>
      <c r="NRR15" s="148"/>
      <c r="NRS15" s="148"/>
      <c r="NRT15" s="148"/>
      <c r="NRU15" s="148"/>
      <c r="NRV15" s="148"/>
      <c r="NRW15" s="148"/>
      <c r="NRX15" s="148"/>
      <c r="NRY15" s="148"/>
      <c r="NRZ15" s="148"/>
      <c r="NSA15" s="148"/>
      <c r="NSB15" s="148"/>
      <c r="NSC15" s="148"/>
      <c r="NSD15" s="148"/>
      <c r="NSE15" s="148"/>
      <c r="NSF15" s="148"/>
      <c r="NSG15" s="148"/>
      <c r="NSH15" s="148"/>
      <c r="NSI15" s="148"/>
      <c r="NSJ15" s="148"/>
      <c r="NSK15" s="148"/>
      <c r="NSL15" s="148"/>
      <c r="NSM15" s="148"/>
      <c r="NSN15" s="148"/>
      <c r="NSO15" s="148"/>
      <c r="NSP15" s="148"/>
      <c r="NSQ15" s="148"/>
      <c r="NSR15" s="148"/>
      <c r="NSS15" s="148"/>
      <c r="NST15" s="148"/>
      <c r="NSU15" s="148"/>
      <c r="NSV15" s="148"/>
      <c r="NSW15" s="148"/>
      <c r="NSX15" s="148"/>
      <c r="NSY15" s="148"/>
      <c r="NSZ15" s="148"/>
      <c r="NTA15" s="148"/>
      <c r="NTB15" s="148"/>
      <c r="NTC15" s="148"/>
      <c r="NTD15" s="148"/>
      <c r="NTE15" s="148"/>
      <c r="NTF15" s="148"/>
      <c r="NTG15" s="148"/>
      <c r="NTH15" s="148"/>
      <c r="NTI15" s="148"/>
      <c r="NTJ15" s="148"/>
      <c r="NTK15" s="148"/>
      <c r="NTL15" s="148"/>
      <c r="NTM15" s="148"/>
      <c r="NTN15" s="148"/>
      <c r="NTO15" s="148"/>
      <c r="NTP15" s="148"/>
      <c r="NTQ15" s="148"/>
      <c r="NTR15" s="148"/>
      <c r="NTS15" s="148"/>
      <c r="NTT15" s="148"/>
      <c r="NTU15" s="148"/>
      <c r="NTV15" s="148"/>
      <c r="NTW15" s="148"/>
      <c r="NTX15" s="148"/>
      <c r="NTY15" s="148"/>
      <c r="NTZ15" s="148"/>
      <c r="NUA15" s="148"/>
      <c r="NUB15" s="148"/>
      <c r="NUC15" s="148"/>
      <c r="NUD15" s="148"/>
      <c r="NUE15" s="148"/>
      <c r="NUF15" s="148"/>
      <c r="NUG15" s="148"/>
      <c r="NUH15" s="148"/>
      <c r="NUI15" s="148"/>
      <c r="NUJ15" s="148"/>
      <c r="NUK15" s="148"/>
      <c r="NUL15" s="148"/>
      <c r="NUM15" s="148"/>
      <c r="NUN15" s="148"/>
      <c r="NUO15" s="148"/>
      <c r="NUP15" s="148"/>
      <c r="NUQ15" s="148"/>
      <c r="NUR15" s="148"/>
      <c r="NUS15" s="148"/>
      <c r="NUT15" s="148"/>
      <c r="NUU15" s="148"/>
      <c r="NUV15" s="148"/>
      <c r="NUW15" s="148"/>
      <c r="NUX15" s="148"/>
      <c r="NUY15" s="148"/>
      <c r="NUZ15" s="148"/>
      <c r="NVA15" s="148"/>
      <c r="NVB15" s="148"/>
      <c r="NVC15" s="148"/>
      <c r="NVD15" s="148"/>
      <c r="NVE15" s="148"/>
      <c r="NVF15" s="148"/>
      <c r="NVG15" s="148"/>
      <c r="NVH15" s="148"/>
      <c r="NVI15" s="148"/>
      <c r="NVJ15" s="148"/>
      <c r="NVK15" s="148"/>
      <c r="NVL15" s="148"/>
      <c r="NVM15" s="148"/>
      <c r="NVN15" s="148"/>
      <c r="NVO15" s="148"/>
      <c r="NVP15" s="148"/>
      <c r="NVQ15" s="148"/>
      <c r="NVR15" s="148"/>
      <c r="NVS15" s="148"/>
      <c r="NVT15" s="148"/>
      <c r="NVU15" s="148"/>
      <c r="NVV15" s="148"/>
      <c r="NVW15" s="148"/>
      <c r="NVX15" s="148"/>
      <c r="NVY15" s="148"/>
      <c r="NVZ15" s="148"/>
      <c r="NWA15" s="148"/>
      <c r="NWB15" s="148"/>
      <c r="NWC15" s="148"/>
      <c r="NWD15" s="148"/>
      <c r="NWE15" s="148"/>
      <c r="NWF15" s="148"/>
      <c r="NWG15" s="148"/>
      <c r="NWH15" s="148"/>
      <c r="NWI15" s="148"/>
      <c r="NWJ15" s="148"/>
      <c r="NWK15" s="148"/>
      <c r="NWL15" s="148"/>
      <c r="NWM15" s="148"/>
      <c r="NWN15" s="148"/>
      <c r="NWO15" s="148"/>
      <c r="NWP15" s="148"/>
      <c r="NWQ15" s="148"/>
      <c r="NWR15" s="148"/>
      <c r="NWS15" s="148"/>
      <c r="NWT15" s="148"/>
      <c r="NWU15" s="148"/>
      <c r="NWV15" s="148"/>
      <c r="NWW15" s="148"/>
      <c r="NWX15" s="148"/>
      <c r="NWY15" s="148"/>
      <c r="NWZ15" s="148"/>
      <c r="NXA15" s="148"/>
      <c r="NXB15" s="148"/>
      <c r="NXC15" s="148"/>
      <c r="NXD15" s="148"/>
      <c r="NXE15" s="148"/>
      <c r="NXF15" s="148"/>
      <c r="NXG15" s="148"/>
      <c r="NXH15" s="148"/>
      <c r="NXI15" s="148"/>
      <c r="NXJ15" s="148"/>
      <c r="NXK15" s="148"/>
      <c r="NXL15" s="148"/>
      <c r="NXM15" s="148"/>
      <c r="NXN15" s="148"/>
      <c r="NXO15" s="148"/>
      <c r="NXP15" s="148"/>
      <c r="NXQ15" s="148"/>
      <c r="NXR15" s="148"/>
      <c r="NXS15" s="148"/>
      <c r="NXT15" s="148"/>
      <c r="NXU15" s="148"/>
      <c r="NXV15" s="148"/>
      <c r="NXW15" s="148"/>
      <c r="NXX15" s="148"/>
      <c r="NXY15" s="148"/>
      <c r="NXZ15" s="148"/>
      <c r="NYA15" s="148"/>
      <c r="NYB15" s="148"/>
      <c r="NYC15" s="148"/>
      <c r="NYD15" s="148"/>
      <c r="NYE15" s="148"/>
      <c r="NYF15" s="148"/>
      <c r="NYG15" s="148"/>
      <c r="NYH15" s="148"/>
      <c r="NYI15" s="148"/>
      <c r="NYJ15" s="148"/>
      <c r="NYK15" s="148"/>
      <c r="NYL15" s="148"/>
      <c r="NYM15" s="148"/>
      <c r="NYN15" s="148"/>
      <c r="NYO15" s="148"/>
      <c r="NYP15" s="148"/>
      <c r="NYQ15" s="148"/>
      <c r="NYR15" s="148"/>
      <c r="NYS15" s="148"/>
      <c r="NYT15" s="148"/>
      <c r="NYU15" s="148"/>
      <c r="NYV15" s="148"/>
      <c r="NYW15" s="148"/>
      <c r="NYX15" s="148"/>
      <c r="NYY15" s="148"/>
      <c r="NYZ15" s="148"/>
      <c r="NZA15" s="148"/>
      <c r="NZB15" s="148"/>
      <c r="NZC15" s="148"/>
      <c r="NZD15" s="148"/>
      <c r="NZE15" s="148"/>
      <c r="NZF15" s="148"/>
      <c r="NZG15" s="148"/>
      <c r="NZH15" s="148"/>
      <c r="NZI15" s="148"/>
      <c r="NZJ15" s="148"/>
      <c r="NZK15" s="148"/>
      <c r="NZL15" s="148"/>
      <c r="NZM15" s="148"/>
      <c r="NZN15" s="148"/>
      <c r="NZO15" s="148"/>
      <c r="NZP15" s="148"/>
      <c r="NZQ15" s="148"/>
      <c r="NZR15" s="148"/>
      <c r="NZS15" s="148"/>
      <c r="NZT15" s="148"/>
      <c r="NZU15" s="148"/>
      <c r="NZV15" s="148"/>
      <c r="NZW15" s="148"/>
      <c r="NZX15" s="148"/>
      <c r="NZY15" s="148"/>
      <c r="NZZ15" s="148"/>
      <c r="OAA15" s="148"/>
      <c r="OAB15" s="148"/>
      <c r="OAC15" s="148"/>
      <c r="OAD15" s="148"/>
      <c r="OAE15" s="148"/>
      <c r="OAF15" s="148"/>
      <c r="OAG15" s="148"/>
      <c r="OAH15" s="148"/>
      <c r="OAI15" s="148"/>
      <c r="OAJ15" s="148"/>
      <c r="OAK15" s="148"/>
      <c r="OAL15" s="148"/>
      <c r="OAM15" s="148"/>
      <c r="OAN15" s="148"/>
      <c r="OAO15" s="148"/>
      <c r="OAP15" s="148"/>
      <c r="OAQ15" s="148"/>
      <c r="OAR15" s="148"/>
      <c r="OAS15" s="148"/>
      <c r="OAT15" s="148"/>
      <c r="OAU15" s="148"/>
      <c r="OAV15" s="148"/>
      <c r="OAW15" s="148"/>
      <c r="OAX15" s="148"/>
      <c r="OAY15" s="148"/>
      <c r="OAZ15" s="148"/>
      <c r="OBA15" s="148"/>
      <c r="OBB15" s="148"/>
      <c r="OBC15" s="148"/>
      <c r="OBD15" s="148"/>
      <c r="OBE15" s="148"/>
      <c r="OBF15" s="148"/>
      <c r="OBG15" s="148"/>
      <c r="OBH15" s="148"/>
      <c r="OBI15" s="148"/>
      <c r="OBJ15" s="148"/>
      <c r="OBK15" s="148"/>
      <c r="OBL15" s="148"/>
      <c r="OBM15" s="148"/>
      <c r="OBN15" s="148"/>
      <c r="OBO15" s="148"/>
      <c r="OBP15" s="148"/>
      <c r="OBQ15" s="148"/>
      <c r="OBR15" s="148"/>
      <c r="OBS15" s="148"/>
      <c r="OBT15" s="148"/>
      <c r="OBU15" s="148"/>
      <c r="OBV15" s="148"/>
      <c r="OBW15" s="148"/>
      <c r="OBX15" s="148"/>
      <c r="OBY15" s="148"/>
      <c r="OBZ15" s="148"/>
      <c r="OCA15" s="148"/>
      <c r="OCB15" s="148"/>
      <c r="OCC15" s="148"/>
      <c r="OCD15" s="148"/>
      <c r="OCE15" s="148"/>
      <c r="OCF15" s="148"/>
      <c r="OCG15" s="148"/>
      <c r="OCH15" s="148"/>
      <c r="OCI15" s="148"/>
      <c r="OCJ15" s="148"/>
      <c r="OCK15" s="148"/>
      <c r="OCL15" s="148"/>
      <c r="OCM15" s="148"/>
      <c r="OCN15" s="148"/>
      <c r="OCO15" s="148"/>
      <c r="OCP15" s="148"/>
      <c r="OCQ15" s="148"/>
      <c r="OCR15" s="148"/>
      <c r="OCS15" s="148"/>
      <c r="OCT15" s="148"/>
      <c r="OCU15" s="148"/>
      <c r="OCV15" s="148"/>
      <c r="OCW15" s="148"/>
      <c r="OCX15" s="148"/>
      <c r="OCY15" s="148"/>
      <c r="OCZ15" s="148"/>
      <c r="ODA15" s="148"/>
      <c r="ODB15" s="148"/>
      <c r="ODC15" s="148"/>
      <c r="ODD15" s="148"/>
      <c r="ODE15" s="148"/>
      <c r="ODF15" s="148"/>
      <c r="ODG15" s="148"/>
      <c r="ODH15" s="148"/>
      <c r="ODI15" s="148"/>
      <c r="ODJ15" s="148"/>
      <c r="ODK15" s="148"/>
      <c r="ODL15" s="148"/>
      <c r="ODM15" s="148"/>
      <c r="ODN15" s="148"/>
      <c r="ODO15" s="148"/>
      <c r="ODP15" s="148"/>
      <c r="ODQ15" s="148"/>
      <c r="ODR15" s="148"/>
      <c r="ODS15" s="148"/>
      <c r="ODT15" s="148"/>
      <c r="ODU15" s="148"/>
      <c r="ODV15" s="148"/>
      <c r="ODW15" s="148"/>
      <c r="ODX15" s="148"/>
      <c r="ODY15" s="148"/>
      <c r="ODZ15" s="148"/>
      <c r="OEA15" s="148"/>
      <c r="OEB15" s="148"/>
      <c r="OEC15" s="148"/>
      <c r="OED15" s="148"/>
      <c r="OEE15" s="148"/>
      <c r="OEF15" s="148"/>
      <c r="OEG15" s="148"/>
      <c r="OEH15" s="148"/>
      <c r="OEI15" s="148"/>
      <c r="OEJ15" s="148"/>
      <c r="OEK15" s="148"/>
      <c r="OEL15" s="148"/>
      <c r="OEM15" s="148"/>
      <c r="OEN15" s="148"/>
      <c r="OEO15" s="148"/>
      <c r="OEP15" s="148"/>
      <c r="OEQ15" s="148"/>
      <c r="OER15" s="148"/>
      <c r="OES15" s="148"/>
      <c r="OET15" s="148"/>
      <c r="OEU15" s="148"/>
      <c r="OEV15" s="148"/>
      <c r="OEW15" s="148"/>
      <c r="OEX15" s="148"/>
      <c r="OEY15" s="148"/>
      <c r="OEZ15" s="148"/>
      <c r="OFA15" s="148"/>
      <c r="OFB15" s="148"/>
      <c r="OFC15" s="148"/>
      <c r="OFD15" s="148"/>
      <c r="OFE15" s="148"/>
      <c r="OFF15" s="148"/>
      <c r="OFG15" s="148"/>
      <c r="OFH15" s="148"/>
      <c r="OFI15" s="148"/>
      <c r="OFJ15" s="148"/>
      <c r="OFK15" s="148"/>
      <c r="OFL15" s="148"/>
      <c r="OFM15" s="148"/>
      <c r="OFN15" s="148"/>
      <c r="OFO15" s="148"/>
      <c r="OFP15" s="148"/>
      <c r="OFQ15" s="148"/>
      <c r="OFR15" s="148"/>
      <c r="OFS15" s="148"/>
      <c r="OFT15" s="148"/>
      <c r="OFU15" s="148"/>
      <c r="OFV15" s="148"/>
      <c r="OFW15" s="148"/>
      <c r="OFX15" s="148"/>
      <c r="OFY15" s="148"/>
      <c r="OFZ15" s="148"/>
      <c r="OGA15" s="148"/>
      <c r="OGB15" s="148"/>
      <c r="OGC15" s="148"/>
      <c r="OGD15" s="148"/>
      <c r="OGE15" s="148"/>
      <c r="OGF15" s="148"/>
      <c r="OGG15" s="148"/>
      <c r="OGH15" s="148"/>
      <c r="OGI15" s="148"/>
      <c r="OGJ15" s="148"/>
      <c r="OGK15" s="148"/>
      <c r="OGL15" s="148"/>
      <c r="OGM15" s="148"/>
      <c r="OGN15" s="148"/>
      <c r="OGO15" s="148"/>
      <c r="OGP15" s="148"/>
      <c r="OGQ15" s="148"/>
      <c r="OGR15" s="148"/>
      <c r="OGS15" s="148"/>
      <c r="OGT15" s="148"/>
      <c r="OGU15" s="148"/>
      <c r="OGV15" s="148"/>
      <c r="OGW15" s="148"/>
      <c r="OGX15" s="148"/>
      <c r="OGY15" s="148"/>
      <c r="OGZ15" s="148"/>
      <c r="OHA15" s="148"/>
      <c r="OHB15" s="148"/>
      <c r="OHC15" s="148"/>
      <c r="OHD15" s="148"/>
      <c r="OHE15" s="148"/>
      <c r="OHF15" s="148"/>
      <c r="OHG15" s="148"/>
      <c r="OHH15" s="148"/>
      <c r="OHI15" s="148"/>
      <c r="OHJ15" s="148"/>
      <c r="OHK15" s="148"/>
      <c r="OHL15" s="148"/>
      <c r="OHM15" s="148"/>
      <c r="OHN15" s="148"/>
      <c r="OHO15" s="148"/>
      <c r="OHP15" s="148"/>
      <c r="OHQ15" s="148"/>
      <c r="OHR15" s="148"/>
      <c r="OHS15" s="148"/>
      <c r="OHT15" s="148"/>
      <c r="OHU15" s="148"/>
      <c r="OHV15" s="148"/>
      <c r="OHW15" s="148"/>
      <c r="OHX15" s="148"/>
      <c r="OHY15" s="148"/>
      <c r="OHZ15" s="148"/>
      <c r="OIA15" s="148"/>
      <c r="OIB15" s="148"/>
      <c r="OIC15" s="148"/>
      <c r="OID15" s="148"/>
      <c r="OIE15" s="148"/>
      <c r="OIF15" s="148"/>
      <c r="OIG15" s="148"/>
      <c r="OIH15" s="148"/>
      <c r="OII15" s="148"/>
      <c r="OIJ15" s="148"/>
      <c r="OIK15" s="148"/>
      <c r="OIL15" s="148"/>
      <c r="OIM15" s="148"/>
      <c r="OIN15" s="148"/>
      <c r="OIO15" s="148"/>
      <c r="OIP15" s="148"/>
      <c r="OIQ15" s="148"/>
      <c r="OIR15" s="148"/>
      <c r="OIS15" s="148"/>
      <c r="OIT15" s="148"/>
      <c r="OIU15" s="148"/>
      <c r="OIV15" s="148"/>
      <c r="OIW15" s="148"/>
      <c r="OIX15" s="148"/>
      <c r="OIY15" s="148"/>
      <c r="OIZ15" s="148"/>
      <c r="OJA15" s="148"/>
      <c r="OJB15" s="148"/>
      <c r="OJC15" s="148"/>
      <c r="OJD15" s="148"/>
      <c r="OJE15" s="148"/>
      <c r="OJF15" s="148"/>
      <c r="OJG15" s="148"/>
      <c r="OJH15" s="148"/>
      <c r="OJI15" s="148"/>
      <c r="OJJ15" s="148"/>
      <c r="OJK15" s="148"/>
      <c r="OJL15" s="148"/>
      <c r="OJM15" s="148"/>
      <c r="OJN15" s="148"/>
      <c r="OJO15" s="148"/>
      <c r="OJP15" s="148"/>
      <c r="OJQ15" s="148"/>
      <c r="OJR15" s="148"/>
      <c r="OJS15" s="148"/>
      <c r="OJT15" s="148"/>
      <c r="OJU15" s="148"/>
      <c r="OJV15" s="148"/>
      <c r="OJW15" s="148"/>
      <c r="OJX15" s="148"/>
      <c r="OJY15" s="148"/>
      <c r="OJZ15" s="148"/>
      <c r="OKA15" s="148"/>
      <c r="OKB15" s="148"/>
      <c r="OKC15" s="148"/>
      <c r="OKD15" s="148"/>
      <c r="OKE15" s="148"/>
      <c r="OKF15" s="148"/>
      <c r="OKG15" s="148"/>
      <c r="OKH15" s="148"/>
      <c r="OKI15" s="148"/>
      <c r="OKJ15" s="148"/>
      <c r="OKK15" s="148"/>
      <c r="OKL15" s="148"/>
      <c r="OKM15" s="148"/>
      <c r="OKN15" s="148"/>
      <c r="OKO15" s="148"/>
      <c r="OKP15" s="148"/>
      <c r="OKQ15" s="148"/>
      <c r="OKR15" s="148"/>
      <c r="OKS15" s="148"/>
      <c r="OKT15" s="148"/>
      <c r="OKU15" s="148"/>
      <c r="OKV15" s="148"/>
      <c r="OKW15" s="148"/>
      <c r="OKX15" s="148"/>
      <c r="OKY15" s="148"/>
      <c r="OKZ15" s="148"/>
      <c r="OLA15" s="148"/>
      <c r="OLB15" s="148"/>
      <c r="OLC15" s="148"/>
      <c r="OLD15" s="148"/>
      <c r="OLE15" s="148"/>
      <c r="OLF15" s="148"/>
      <c r="OLG15" s="148"/>
      <c r="OLH15" s="148"/>
      <c r="OLI15" s="148"/>
      <c r="OLJ15" s="148"/>
      <c r="OLK15" s="148"/>
      <c r="OLL15" s="148"/>
      <c r="OLM15" s="148"/>
      <c r="OLN15" s="148"/>
      <c r="OLO15" s="148"/>
      <c r="OLP15" s="148"/>
      <c r="OLQ15" s="148"/>
      <c r="OLR15" s="148"/>
      <c r="OLS15" s="148"/>
      <c r="OLT15" s="148"/>
      <c r="OLU15" s="148"/>
      <c r="OLV15" s="148"/>
      <c r="OLW15" s="148"/>
      <c r="OLX15" s="148"/>
      <c r="OLY15" s="148"/>
      <c r="OLZ15" s="148"/>
      <c r="OMA15" s="148"/>
      <c r="OMB15" s="148"/>
      <c r="OMC15" s="148"/>
      <c r="OMD15" s="148"/>
      <c r="OME15" s="148"/>
      <c r="OMF15" s="148"/>
      <c r="OMG15" s="148"/>
      <c r="OMH15" s="148"/>
      <c r="OMI15" s="148"/>
      <c r="OMJ15" s="148"/>
      <c r="OMK15" s="148"/>
      <c r="OML15" s="148"/>
      <c r="OMM15" s="148"/>
      <c r="OMN15" s="148"/>
      <c r="OMO15" s="148"/>
      <c r="OMP15" s="148"/>
      <c r="OMQ15" s="148"/>
      <c r="OMR15" s="148"/>
      <c r="OMS15" s="148"/>
      <c r="OMT15" s="148"/>
      <c r="OMU15" s="148"/>
      <c r="OMV15" s="148"/>
      <c r="OMW15" s="148"/>
      <c r="OMX15" s="148"/>
      <c r="OMY15" s="148"/>
      <c r="OMZ15" s="148"/>
      <c r="ONA15" s="148"/>
      <c r="ONB15" s="148"/>
      <c r="ONC15" s="148"/>
      <c r="OND15" s="148"/>
      <c r="ONE15" s="148"/>
      <c r="ONF15" s="148"/>
      <c r="ONG15" s="148"/>
      <c r="ONH15" s="148"/>
      <c r="ONI15" s="148"/>
      <c r="ONJ15" s="148"/>
      <c r="ONK15" s="148"/>
      <c r="ONL15" s="148"/>
      <c r="ONM15" s="148"/>
      <c r="ONN15" s="148"/>
      <c r="ONO15" s="148"/>
      <c r="ONP15" s="148"/>
      <c r="ONQ15" s="148"/>
      <c r="ONR15" s="148"/>
      <c r="ONS15" s="148"/>
      <c r="ONT15" s="148"/>
      <c r="ONU15" s="148"/>
      <c r="ONV15" s="148"/>
      <c r="ONW15" s="148"/>
      <c r="ONX15" s="148"/>
      <c r="ONY15" s="148"/>
      <c r="ONZ15" s="148"/>
      <c r="OOA15" s="148"/>
      <c r="OOB15" s="148"/>
      <c r="OOC15" s="148"/>
      <c r="OOD15" s="148"/>
      <c r="OOE15" s="148"/>
      <c r="OOF15" s="148"/>
      <c r="OOG15" s="148"/>
      <c r="OOH15" s="148"/>
      <c r="OOI15" s="148"/>
      <c r="OOJ15" s="148"/>
      <c r="OOK15" s="148"/>
      <c r="OOL15" s="148"/>
      <c r="OOM15" s="148"/>
      <c r="OON15" s="148"/>
      <c r="OOO15" s="148"/>
      <c r="OOP15" s="148"/>
      <c r="OOQ15" s="148"/>
      <c r="OOR15" s="148"/>
      <c r="OOS15" s="148"/>
      <c r="OOT15" s="148"/>
      <c r="OOU15" s="148"/>
      <c r="OOV15" s="148"/>
      <c r="OOW15" s="148"/>
      <c r="OOX15" s="148"/>
      <c r="OOY15" s="148"/>
      <c r="OOZ15" s="148"/>
      <c r="OPA15" s="148"/>
      <c r="OPB15" s="148"/>
      <c r="OPC15" s="148"/>
      <c r="OPD15" s="148"/>
      <c r="OPE15" s="148"/>
      <c r="OPF15" s="148"/>
      <c r="OPG15" s="148"/>
      <c r="OPH15" s="148"/>
      <c r="OPI15" s="148"/>
      <c r="OPJ15" s="148"/>
      <c r="OPK15" s="148"/>
      <c r="OPL15" s="148"/>
      <c r="OPM15" s="148"/>
      <c r="OPN15" s="148"/>
      <c r="OPO15" s="148"/>
      <c r="OPP15" s="148"/>
      <c r="OPQ15" s="148"/>
      <c r="OPR15" s="148"/>
      <c r="OPS15" s="148"/>
      <c r="OPT15" s="148"/>
      <c r="OPU15" s="148"/>
      <c r="OPV15" s="148"/>
      <c r="OPW15" s="148"/>
      <c r="OPX15" s="148"/>
      <c r="OPY15" s="148"/>
      <c r="OPZ15" s="148"/>
      <c r="OQA15" s="148"/>
      <c r="OQB15" s="148"/>
      <c r="OQC15" s="148"/>
      <c r="OQD15" s="148"/>
      <c r="OQE15" s="148"/>
      <c r="OQF15" s="148"/>
      <c r="OQG15" s="148"/>
      <c r="OQH15" s="148"/>
      <c r="OQI15" s="148"/>
      <c r="OQJ15" s="148"/>
      <c r="OQK15" s="148"/>
      <c r="OQL15" s="148"/>
      <c r="OQM15" s="148"/>
      <c r="OQN15" s="148"/>
      <c r="OQO15" s="148"/>
      <c r="OQP15" s="148"/>
      <c r="OQQ15" s="148"/>
      <c r="OQR15" s="148"/>
      <c r="OQS15" s="148"/>
      <c r="OQT15" s="148"/>
      <c r="OQU15" s="148"/>
      <c r="OQV15" s="148"/>
      <c r="OQW15" s="148"/>
      <c r="OQX15" s="148"/>
      <c r="OQY15" s="148"/>
      <c r="OQZ15" s="148"/>
      <c r="ORA15" s="148"/>
      <c r="ORB15" s="148"/>
      <c r="ORC15" s="148"/>
      <c r="ORD15" s="148"/>
      <c r="ORE15" s="148"/>
      <c r="ORF15" s="148"/>
      <c r="ORG15" s="148"/>
      <c r="ORH15" s="148"/>
      <c r="ORI15" s="148"/>
      <c r="ORJ15" s="148"/>
      <c r="ORK15" s="148"/>
      <c r="ORL15" s="148"/>
      <c r="ORM15" s="148"/>
      <c r="ORN15" s="148"/>
      <c r="ORO15" s="148"/>
      <c r="ORP15" s="148"/>
      <c r="ORQ15" s="148"/>
      <c r="ORR15" s="148"/>
      <c r="ORS15" s="148"/>
      <c r="ORT15" s="148"/>
      <c r="ORU15" s="148"/>
      <c r="ORV15" s="148"/>
      <c r="ORW15" s="148"/>
      <c r="ORX15" s="148"/>
      <c r="ORY15" s="148"/>
      <c r="ORZ15" s="148"/>
      <c r="OSA15" s="148"/>
      <c r="OSB15" s="148"/>
      <c r="OSC15" s="148"/>
      <c r="OSD15" s="148"/>
      <c r="OSE15" s="148"/>
      <c r="OSF15" s="148"/>
      <c r="OSG15" s="148"/>
      <c r="OSH15" s="148"/>
      <c r="OSI15" s="148"/>
      <c r="OSJ15" s="148"/>
      <c r="OSK15" s="148"/>
      <c r="OSL15" s="148"/>
      <c r="OSM15" s="148"/>
      <c r="OSN15" s="148"/>
      <c r="OSO15" s="148"/>
      <c r="OSP15" s="148"/>
      <c r="OSQ15" s="148"/>
      <c r="OSR15" s="148"/>
      <c r="OSS15" s="148"/>
      <c r="OST15" s="148"/>
      <c r="OSU15" s="148"/>
      <c r="OSV15" s="148"/>
      <c r="OSW15" s="148"/>
      <c r="OSX15" s="148"/>
      <c r="OSY15" s="148"/>
      <c r="OSZ15" s="148"/>
      <c r="OTA15" s="148"/>
      <c r="OTB15" s="148"/>
      <c r="OTC15" s="148"/>
      <c r="OTD15" s="148"/>
      <c r="OTE15" s="148"/>
      <c r="OTF15" s="148"/>
      <c r="OTG15" s="148"/>
      <c r="OTH15" s="148"/>
      <c r="OTI15" s="148"/>
      <c r="OTJ15" s="148"/>
      <c r="OTK15" s="148"/>
      <c r="OTL15" s="148"/>
      <c r="OTM15" s="148"/>
      <c r="OTN15" s="148"/>
      <c r="OTO15" s="148"/>
      <c r="OTP15" s="148"/>
      <c r="OTQ15" s="148"/>
      <c r="OTR15" s="148"/>
      <c r="OTS15" s="148"/>
      <c r="OTT15" s="148"/>
      <c r="OTU15" s="148"/>
      <c r="OTV15" s="148"/>
      <c r="OTW15" s="148"/>
      <c r="OTX15" s="148"/>
      <c r="OTY15" s="148"/>
      <c r="OTZ15" s="148"/>
      <c r="OUA15" s="148"/>
      <c r="OUB15" s="148"/>
      <c r="OUC15" s="148"/>
      <c r="OUD15" s="148"/>
      <c r="OUE15" s="148"/>
      <c r="OUF15" s="148"/>
      <c r="OUG15" s="148"/>
      <c r="OUH15" s="148"/>
      <c r="OUI15" s="148"/>
      <c r="OUJ15" s="148"/>
      <c r="OUK15" s="148"/>
      <c r="OUL15" s="148"/>
      <c r="OUM15" s="148"/>
      <c r="OUN15" s="148"/>
      <c r="OUO15" s="148"/>
      <c r="OUP15" s="148"/>
      <c r="OUQ15" s="148"/>
      <c r="OUR15" s="148"/>
      <c r="OUS15" s="148"/>
      <c r="OUT15" s="148"/>
      <c r="OUU15" s="148"/>
      <c r="OUV15" s="148"/>
      <c r="OUW15" s="148"/>
      <c r="OUX15" s="148"/>
      <c r="OUY15" s="148"/>
      <c r="OUZ15" s="148"/>
      <c r="OVA15" s="148"/>
      <c r="OVB15" s="148"/>
      <c r="OVC15" s="148"/>
      <c r="OVD15" s="148"/>
      <c r="OVE15" s="148"/>
      <c r="OVF15" s="148"/>
      <c r="OVG15" s="148"/>
      <c r="OVH15" s="148"/>
      <c r="OVI15" s="148"/>
      <c r="OVJ15" s="148"/>
      <c r="OVK15" s="148"/>
      <c r="OVL15" s="148"/>
      <c r="OVM15" s="148"/>
      <c r="OVN15" s="148"/>
      <c r="OVO15" s="148"/>
      <c r="OVP15" s="148"/>
      <c r="OVQ15" s="148"/>
      <c r="OVR15" s="148"/>
      <c r="OVS15" s="148"/>
      <c r="OVT15" s="148"/>
      <c r="OVU15" s="148"/>
      <c r="OVV15" s="148"/>
      <c r="OVW15" s="148"/>
      <c r="OVX15" s="148"/>
      <c r="OVY15" s="148"/>
      <c r="OVZ15" s="148"/>
      <c r="OWA15" s="148"/>
      <c r="OWB15" s="148"/>
      <c r="OWC15" s="148"/>
      <c r="OWD15" s="148"/>
      <c r="OWE15" s="148"/>
      <c r="OWF15" s="148"/>
      <c r="OWG15" s="148"/>
      <c r="OWH15" s="148"/>
      <c r="OWI15" s="148"/>
      <c r="OWJ15" s="148"/>
      <c r="OWK15" s="148"/>
      <c r="OWL15" s="148"/>
      <c r="OWM15" s="148"/>
      <c r="OWN15" s="148"/>
      <c r="OWO15" s="148"/>
      <c r="OWP15" s="148"/>
      <c r="OWQ15" s="148"/>
      <c r="OWR15" s="148"/>
      <c r="OWS15" s="148"/>
      <c r="OWT15" s="148"/>
      <c r="OWU15" s="148"/>
      <c r="OWV15" s="148"/>
      <c r="OWW15" s="148"/>
      <c r="OWX15" s="148"/>
      <c r="OWY15" s="148"/>
      <c r="OWZ15" s="148"/>
      <c r="OXA15" s="148"/>
      <c r="OXB15" s="148"/>
      <c r="OXC15" s="148"/>
      <c r="OXD15" s="148"/>
      <c r="OXE15" s="148"/>
      <c r="OXF15" s="148"/>
      <c r="OXG15" s="148"/>
      <c r="OXH15" s="148"/>
      <c r="OXI15" s="148"/>
      <c r="OXJ15" s="148"/>
      <c r="OXK15" s="148"/>
      <c r="OXL15" s="148"/>
      <c r="OXM15" s="148"/>
      <c r="OXN15" s="148"/>
      <c r="OXO15" s="148"/>
      <c r="OXP15" s="148"/>
      <c r="OXQ15" s="148"/>
      <c r="OXR15" s="148"/>
      <c r="OXS15" s="148"/>
      <c r="OXT15" s="148"/>
      <c r="OXU15" s="148"/>
      <c r="OXV15" s="148"/>
      <c r="OXW15" s="148"/>
      <c r="OXX15" s="148"/>
      <c r="OXY15" s="148"/>
      <c r="OXZ15" s="148"/>
      <c r="OYA15" s="148"/>
      <c r="OYB15" s="148"/>
      <c r="OYC15" s="148"/>
      <c r="OYD15" s="148"/>
      <c r="OYE15" s="148"/>
      <c r="OYF15" s="148"/>
      <c r="OYG15" s="148"/>
      <c r="OYH15" s="148"/>
      <c r="OYI15" s="148"/>
      <c r="OYJ15" s="148"/>
      <c r="OYK15" s="148"/>
      <c r="OYL15" s="148"/>
      <c r="OYM15" s="148"/>
      <c r="OYN15" s="148"/>
      <c r="OYO15" s="148"/>
      <c r="OYP15" s="148"/>
      <c r="OYQ15" s="148"/>
      <c r="OYR15" s="148"/>
      <c r="OYS15" s="148"/>
      <c r="OYT15" s="148"/>
      <c r="OYU15" s="148"/>
      <c r="OYV15" s="148"/>
      <c r="OYW15" s="148"/>
      <c r="OYX15" s="148"/>
      <c r="OYY15" s="148"/>
      <c r="OYZ15" s="148"/>
      <c r="OZA15" s="148"/>
      <c r="OZB15" s="148"/>
      <c r="OZC15" s="148"/>
      <c r="OZD15" s="148"/>
      <c r="OZE15" s="148"/>
      <c r="OZF15" s="148"/>
      <c r="OZG15" s="148"/>
      <c r="OZH15" s="148"/>
      <c r="OZI15" s="148"/>
      <c r="OZJ15" s="148"/>
      <c r="OZK15" s="148"/>
      <c r="OZL15" s="148"/>
      <c r="OZM15" s="148"/>
      <c r="OZN15" s="148"/>
      <c r="OZO15" s="148"/>
      <c r="OZP15" s="148"/>
      <c r="OZQ15" s="148"/>
      <c r="OZR15" s="148"/>
      <c r="OZS15" s="148"/>
      <c r="OZT15" s="148"/>
      <c r="OZU15" s="148"/>
      <c r="OZV15" s="148"/>
      <c r="OZW15" s="148"/>
      <c r="OZX15" s="148"/>
      <c r="OZY15" s="148"/>
      <c r="OZZ15" s="148"/>
      <c r="PAA15" s="148"/>
      <c r="PAB15" s="148"/>
      <c r="PAC15" s="148"/>
      <c r="PAD15" s="148"/>
      <c r="PAE15" s="148"/>
      <c r="PAF15" s="148"/>
      <c r="PAG15" s="148"/>
      <c r="PAH15" s="148"/>
      <c r="PAI15" s="148"/>
      <c r="PAJ15" s="148"/>
      <c r="PAK15" s="148"/>
      <c r="PAL15" s="148"/>
      <c r="PAM15" s="148"/>
      <c r="PAN15" s="148"/>
      <c r="PAO15" s="148"/>
      <c r="PAP15" s="148"/>
      <c r="PAQ15" s="148"/>
      <c r="PAR15" s="148"/>
      <c r="PAS15" s="148"/>
      <c r="PAT15" s="148"/>
      <c r="PAU15" s="148"/>
      <c r="PAV15" s="148"/>
      <c r="PAW15" s="148"/>
      <c r="PAX15" s="148"/>
      <c r="PAY15" s="148"/>
      <c r="PAZ15" s="148"/>
      <c r="PBA15" s="148"/>
      <c r="PBB15" s="148"/>
      <c r="PBC15" s="148"/>
      <c r="PBD15" s="148"/>
      <c r="PBE15" s="148"/>
      <c r="PBF15" s="148"/>
      <c r="PBG15" s="148"/>
      <c r="PBH15" s="148"/>
      <c r="PBI15" s="148"/>
      <c r="PBJ15" s="148"/>
      <c r="PBK15" s="148"/>
      <c r="PBL15" s="148"/>
      <c r="PBM15" s="148"/>
      <c r="PBN15" s="148"/>
      <c r="PBO15" s="148"/>
      <c r="PBP15" s="148"/>
      <c r="PBQ15" s="148"/>
      <c r="PBR15" s="148"/>
      <c r="PBS15" s="148"/>
      <c r="PBT15" s="148"/>
      <c r="PBU15" s="148"/>
      <c r="PBV15" s="148"/>
      <c r="PBW15" s="148"/>
      <c r="PBX15" s="148"/>
      <c r="PBY15" s="148"/>
      <c r="PBZ15" s="148"/>
      <c r="PCA15" s="148"/>
      <c r="PCB15" s="148"/>
      <c r="PCC15" s="148"/>
      <c r="PCD15" s="148"/>
      <c r="PCE15" s="148"/>
      <c r="PCF15" s="148"/>
      <c r="PCG15" s="148"/>
      <c r="PCH15" s="148"/>
      <c r="PCI15" s="148"/>
      <c r="PCJ15" s="148"/>
      <c r="PCK15" s="148"/>
      <c r="PCL15" s="148"/>
      <c r="PCM15" s="148"/>
      <c r="PCN15" s="148"/>
      <c r="PCO15" s="148"/>
      <c r="PCP15" s="148"/>
      <c r="PCQ15" s="148"/>
      <c r="PCR15" s="148"/>
      <c r="PCS15" s="148"/>
      <c r="PCT15" s="148"/>
      <c r="PCU15" s="148"/>
      <c r="PCV15" s="148"/>
      <c r="PCW15" s="148"/>
      <c r="PCX15" s="148"/>
      <c r="PCY15" s="148"/>
      <c r="PCZ15" s="148"/>
      <c r="PDA15" s="148"/>
      <c r="PDB15" s="148"/>
      <c r="PDC15" s="148"/>
      <c r="PDD15" s="148"/>
      <c r="PDE15" s="148"/>
      <c r="PDF15" s="148"/>
      <c r="PDG15" s="148"/>
      <c r="PDH15" s="148"/>
      <c r="PDI15" s="148"/>
      <c r="PDJ15" s="148"/>
      <c r="PDK15" s="148"/>
      <c r="PDL15" s="148"/>
      <c r="PDM15" s="148"/>
      <c r="PDN15" s="148"/>
      <c r="PDO15" s="148"/>
      <c r="PDP15" s="148"/>
      <c r="PDQ15" s="148"/>
      <c r="PDR15" s="148"/>
      <c r="PDS15" s="148"/>
      <c r="PDT15" s="148"/>
      <c r="PDU15" s="148"/>
      <c r="PDV15" s="148"/>
      <c r="PDW15" s="148"/>
      <c r="PDX15" s="148"/>
      <c r="PDY15" s="148"/>
      <c r="PDZ15" s="148"/>
      <c r="PEA15" s="148"/>
      <c r="PEB15" s="148"/>
      <c r="PEC15" s="148"/>
      <c r="PED15" s="148"/>
      <c r="PEE15" s="148"/>
      <c r="PEF15" s="148"/>
      <c r="PEG15" s="148"/>
      <c r="PEH15" s="148"/>
      <c r="PEI15" s="148"/>
      <c r="PEJ15" s="148"/>
      <c r="PEK15" s="148"/>
      <c r="PEL15" s="148"/>
      <c r="PEM15" s="148"/>
      <c r="PEN15" s="148"/>
      <c r="PEO15" s="148"/>
      <c r="PEP15" s="148"/>
      <c r="PEQ15" s="148"/>
      <c r="PER15" s="148"/>
      <c r="PES15" s="148"/>
      <c r="PET15" s="148"/>
      <c r="PEU15" s="148"/>
      <c r="PEV15" s="148"/>
      <c r="PEW15" s="148"/>
      <c r="PEX15" s="148"/>
      <c r="PEY15" s="148"/>
      <c r="PEZ15" s="148"/>
      <c r="PFA15" s="148"/>
      <c r="PFB15" s="148"/>
      <c r="PFC15" s="148"/>
      <c r="PFD15" s="148"/>
      <c r="PFE15" s="148"/>
      <c r="PFF15" s="148"/>
      <c r="PFG15" s="148"/>
      <c r="PFH15" s="148"/>
      <c r="PFI15" s="148"/>
      <c r="PFJ15" s="148"/>
      <c r="PFK15" s="148"/>
      <c r="PFL15" s="148"/>
      <c r="PFM15" s="148"/>
      <c r="PFN15" s="148"/>
      <c r="PFO15" s="148"/>
      <c r="PFP15" s="148"/>
      <c r="PFQ15" s="148"/>
      <c r="PFR15" s="148"/>
      <c r="PFS15" s="148"/>
      <c r="PFT15" s="148"/>
      <c r="PFU15" s="148"/>
      <c r="PFV15" s="148"/>
      <c r="PFW15" s="148"/>
      <c r="PFX15" s="148"/>
      <c r="PFY15" s="148"/>
      <c r="PFZ15" s="148"/>
      <c r="PGA15" s="148"/>
      <c r="PGB15" s="148"/>
      <c r="PGC15" s="148"/>
      <c r="PGD15" s="148"/>
      <c r="PGE15" s="148"/>
      <c r="PGF15" s="148"/>
      <c r="PGG15" s="148"/>
      <c r="PGH15" s="148"/>
      <c r="PGI15" s="148"/>
      <c r="PGJ15" s="148"/>
      <c r="PGK15" s="148"/>
      <c r="PGL15" s="148"/>
      <c r="PGM15" s="148"/>
      <c r="PGN15" s="148"/>
      <c r="PGO15" s="148"/>
      <c r="PGP15" s="148"/>
      <c r="PGQ15" s="148"/>
      <c r="PGR15" s="148"/>
      <c r="PGS15" s="148"/>
      <c r="PGT15" s="148"/>
      <c r="PGU15" s="148"/>
      <c r="PGV15" s="148"/>
      <c r="PGW15" s="148"/>
      <c r="PGX15" s="148"/>
      <c r="PGY15" s="148"/>
      <c r="PGZ15" s="148"/>
      <c r="PHA15" s="148"/>
      <c r="PHB15" s="148"/>
      <c r="PHC15" s="148"/>
      <c r="PHD15" s="148"/>
      <c r="PHE15" s="148"/>
      <c r="PHF15" s="148"/>
      <c r="PHG15" s="148"/>
      <c r="PHH15" s="148"/>
      <c r="PHI15" s="148"/>
      <c r="PHJ15" s="148"/>
      <c r="PHK15" s="148"/>
      <c r="PHL15" s="148"/>
      <c r="PHM15" s="148"/>
      <c r="PHN15" s="148"/>
      <c r="PHO15" s="148"/>
      <c r="PHP15" s="148"/>
      <c r="PHQ15" s="148"/>
      <c r="PHR15" s="148"/>
      <c r="PHS15" s="148"/>
      <c r="PHT15" s="148"/>
      <c r="PHU15" s="148"/>
      <c r="PHV15" s="148"/>
      <c r="PHW15" s="148"/>
      <c r="PHX15" s="148"/>
      <c r="PHY15" s="148"/>
      <c r="PHZ15" s="148"/>
      <c r="PIA15" s="148"/>
      <c r="PIB15" s="148"/>
      <c r="PIC15" s="148"/>
      <c r="PID15" s="148"/>
      <c r="PIE15" s="148"/>
      <c r="PIF15" s="148"/>
      <c r="PIG15" s="148"/>
      <c r="PIH15" s="148"/>
      <c r="PII15" s="148"/>
      <c r="PIJ15" s="148"/>
      <c r="PIK15" s="148"/>
      <c r="PIL15" s="148"/>
      <c r="PIM15" s="148"/>
      <c r="PIN15" s="148"/>
      <c r="PIO15" s="148"/>
      <c r="PIP15" s="148"/>
      <c r="PIQ15" s="148"/>
      <c r="PIR15" s="148"/>
      <c r="PIS15" s="148"/>
      <c r="PIT15" s="148"/>
      <c r="PIU15" s="148"/>
      <c r="PIV15" s="148"/>
      <c r="PIW15" s="148"/>
      <c r="PIX15" s="148"/>
      <c r="PIY15" s="148"/>
      <c r="PIZ15" s="148"/>
      <c r="PJA15" s="148"/>
      <c r="PJB15" s="148"/>
      <c r="PJC15" s="148"/>
      <c r="PJD15" s="148"/>
      <c r="PJE15" s="148"/>
      <c r="PJF15" s="148"/>
      <c r="PJG15" s="148"/>
      <c r="PJH15" s="148"/>
      <c r="PJI15" s="148"/>
      <c r="PJJ15" s="148"/>
      <c r="PJK15" s="148"/>
      <c r="PJL15" s="148"/>
      <c r="PJM15" s="148"/>
      <c r="PJN15" s="148"/>
      <c r="PJO15" s="148"/>
      <c r="PJP15" s="148"/>
      <c r="PJQ15" s="148"/>
      <c r="PJR15" s="148"/>
      <c r="PJS15" s="148"/>
      <c r="PJT15" s="148"/>
      <c r="PJU15" s="148"/>
      <c r="PJV15" s="148"/>
      <c r="PJW15" s="148"/>
      <c r="PJX15" s="148"/>
      <c r="PJY15" s="148"/>
      <c r="PJZ15" s="148"/>
      <c r="PKA15" s="148"/>
      <c r="PKB15" s="148"/>
      <c r="PKC15" s="148"/>
      <c r="PKD15" s="148"/>
      <c r="PKE15" s="148"/>
      <c r="PKF15" s="148"/>
      <c r="PKG15" s="148"/>
      <c r="PKH15" s="148"/>
      <c r="PKI15" s="148"/>
      <c r="PKJ15" s="148"/>
      <c r="PKK15" s="148"/>
      <c r="PKL15" s="148"/>
      <c r="PKM15" s="148"/>
      <c r="PKN15" s="148"/>
      <c r="PKO15" s="148"/>
      <c r="PKP15" s="148"/>
      <c r="PKQ15" s="148"/>
      <c r="PKR15" s="148"/>
      <c r="PKS15" s="148"/>
      <c r="PKT15" s="148"/>
      <c r="PKU15" s="148"/>
      <c r="PKV15" s="148"/>
      <c r="PKW15" s="148"/>
      <c r="PKX15" s="148"/>
      <c r="PKY15" s="148"/>
      <c r="PKZ15" s="148"/>
      <c r="PLA15" s="148"/>
      <c r="PLB15" s="148"/>
      <c r="PLC15" s="148"/>
      <c r="PLD15" s="148"/>
      <c r="PLE15" s="148"/>
      <c r="PLF15" s="148"/>
      <c r="PLG15" s="148"/>
      <c r="PLH15" s="148"/>
      <c r="PLI15" s="148"/>
      <c r="PLJ15" s="148"/>
      <c r="PLK15" s="148"/>
      <c r="PLL15" s="148"/>
      <c r="PLM15" s="148"/>
      <c r="PLN15" s="148"/>
      <c r="PLO15" s="148"/>
      <c r="PLP15" s="148"/>
      <c r="PLQ15" s="148"/>
      <c r="PLR15" s="148"/>
      <c r="PLS15" s="148"/>
      <c r="PLT15" s="148"/>
      <c r="PLU15" s="148"/>
      <c r="PLV15" s="148"/>
      <c r="PLW15" s="148"/>
      <c r="PLX15" s="148"/>
      <c r="PLY15" s="148"/>
      <c r="PLZ15" s="148"/>
      <c r="PMA15" s="148"/>
      <c r="PMB15" s="148"/>
      <c r="PMC15" s="148"/>
      <c r="PMD15" s="148"/>
      <c r="PME15" s="148"/>
      <c r="PMF15" s="148"/>
      <c r="PMG15" s="148"/>
      <c r="PMH15" s="148"/>
      <c r="PMI15" s="148"/>
      <c r="PMJ15" s="148"/>
      <c r="PMK15" s="148"/>
      <c r="PML15" s="148"/>
      <c r="PMM15" s="148"/>
      <c r="PMN15" s="148"/>
      <c r="PMO15" s="148"/>
      <c r="PMP15" s="148"/>
      <c r="PMQ15" s="148"/>
      <c r="PMR15" s="148"/>
      <c r="PMS15" s="148"/>
      <c r="PMT15" s="148"/>
      <c r="PMU15" s="148"/>
      <c r="PMV15" s="148"/>
      <c r="PMW15" s="148"/>
      <c r="PMX15" s="148"/>
      <c r="PMY15" s="148"/>
      <c r="PMZ15" s="148"/>
      <c r="PNA15" s="148"/>
      <c r="PNB15" s="148"/>
      <c r="PNC15" s="148"/>
      <c r="PND15" s="148"/>
      <c r="PNE15" s="148"/>
      <c r="PNF15" s="148"/>
      <c r="PNG15" s="148"/>
      <c r="PNH15" s="148"/>
      <c r="PNI15" s="148"/>
      <c r="PNJ15" s="148"/>
      <c r="PNK15" s="148"/>
      <c r="PNL15" s="148"/>
      <c r="PNM15" s="148"/>
      <c r="PNN15" s="148"/>
      <c r="PNO15" s="148"/>
      <c r="PNP15" s="148"/>
      <c r="PNQ15" s="148"/>
      <c r="PNR15" s="148"/>
      <c r="PNS15" s="148"/>
      <c r="PNT15" s="148"/>
      <c r="PNU15" s="148"/>
      <c r="PNV15" s="148"/>
      <c r="PNW15" s="148"/>
      <c r="PNX15" s="148"/>
      <c r="PNY15" s="148"/>
      <c r="PNZ15" s="148"/>
      <c r="POA15" s="148"/>
      <c r="POB15" s="148"/>
      <c r="POC15" s="148"/>
      <c r="POD15" s="148"/>
      <c r="POE15" s="148"/>
      <c r="POF15" s="148"/>
      <c r="POG15" s="148"/>
      <c r="POH15" s="148"/>
      <c r="POI15" s="148"/>
      <c r="POJ15" s="148"/>
      <c r="POK15" s="148"/>
      <c r="POL15" s="148"/>
      <c r="POM15" s="148"/>
      <c r="PON15" s="148"/>
      <c r="POO15" s="148"/>
      <c r="POP15" s="148"/>
      <c r="POQ15" s="148"/>
      <c r="POR15" s="148"/>
      <c r="POS15" s="148"/>
      <c r="POT15" s="148"/>
      <c r="POU15" s="148"/>
      <c r="POV15" s="148"/>
      <c r="POW15" s="148"/>
      <c r="POX15" s="148"/>
      <c r="POY15" s="148"/>
      <c r="POZ15" s="148"/>
      <c r="PPA15" s="148"/>
      <c r="PPB15" s="148"/>
      <c r="PPC15" s="148"/>
      <c r="PPD15" s="148"/>
      <c r="PPE15" s="148"/>
      <c r="PPF15" s="148"/>
      <c r="PPG15" s="148"/>
      <c r="PPH15" s="148"/>
      <c r="PPI15" s="148"/>
      <c r="PPJ15" s="148"/>
      <c r="PPK15" s="148"/>
      <c r="PPL15" s="148"/>
      <c r="PPM15" s="148"/>
      <c r="PPN15" s="148"/>
      <c r="PPO15" s="148"/>
      <c r="PPP15" s="148"/>
      <c r="PPQ15" s="148"/>
      <c r="PPR15" s="148"/>
      <c r="PPS15" s="148"/>
      <c r="PPT15" s="148"/>
      <c r="PPU15" s="148"/>
      <c r="PPV15" s="148"/>
      <c r="PPW15" s="148"/>
      <c r="PPX15" s="148"/>
      <c r="PPY15" s="148"/>
      <c r="PPZ15" s="148"/>
      <c r="PQA15" s="148"/>
      <c r="PQB15" s="148"/>
      <c r="PQC15" s="148"/>
      <c r="PQD15" s="148"/>
      <c r="PQE15" s="148"/>
      <c r="PQF15" s="148"/>
      <c r="PQG15" s="148"/>
      <c r="PQH15" s="148"/>
      <c r="PQI15" s="148"/>
      <c r="PQJ15" s="148"/>
      <c r="PQK15" s="148"/>
      <c r="PQL15" s="148"/>
      <c r="PQM15" s="148"/>
      <c r="PQN15" s="148"/>
      <c r="PQO15" s="148"/>
      <c r="PQP15" s="148"/>
      <c r="PQQ15" s="148"/>
      <c r="PQR15" s="148"/>
      <c r="PQS15" s="148"/>
      <c r="PQT15" s="148"/>
      <c r="PQU15" s="148"/>
      <c r="PQV15" s="148"/>
      <c r="PQW15" s="148"/>
      <c r="PQX15" s="148"/>
      <c r="PQY15" s="148"/>
      <c r="PQZ15" s="148"/>
      <c r="PRA15" s="148"/>
      <c r="PRB15" s="148"/>
      <c r="PRC15" s="148"/>
      <c r="PRD15" s="148"/>
      <c r="PRE15" s="148"/>
      <c r="PRF15" s="148"/>
      <c r="PRG15" s="148"/>
      <c r="PRH15" s="148"/>
      <c r="PRI15" s="148"/>
      <c r="PRJ15" s="148"/>
      <c r="PRK15" s="148"/>
      <c r="PRL15" s="148"/>
      <c r="PRM15" s="148"/>
      <c r="PRN15" s="148"/>
      <c r="PRO15" s="148"/>
      <c r="PRP15" s="148"/>
      <c r="PRQ15" s="148"/>
      <c r="PRR15" s="148"/>
      <c r="PRS15" s="148"/>
      <c r="PRT15" s="148"/>
      <c r="PRU15" s="148"/>
      <c r="PRV15" s="148"/>
      <c r="PRW15" s="148"/>
      <c r="PRX15" s="148"/>
      <c r="PRY15" s="148"/>
      <c r="PRZ15" s="148"/>
      <c r="PSA15" s="148"/>
      <c r="PSB15" s="148"/>
      <c r="PSC15" s="148"/>
      <c r="PSD15" s="148"/>
      <c r="PSE15" s="148"/>
      <c r="PSF15" s="148"/>
      <c r="PSG15" s="148"/>
      <c r="PSH15" s="148"/>
      <c r="PSI15" s="148"/>
      <c r="PSJ15" s="148"/>
      <c r="PSK15" s="148"/>
      <c r="PSL15" s="148"/>
      <c r="PSM15" s="148"/>
      <c r="PSN15" s="148"/>
      <c r="PSO15" s="148"/>
      <c r="PSP15" s="148"/>
      <c r="PSQ15" s="148"/>
      <c r="PSR15" s="148"/>
      <c r="PSS15" s="148"/>
      <c r="PST15" s="148"/>
      <c r="PSU15" s="148"/>
      <c r="PSV15" s="148"/>
      <c r="PSW15" s="148"/>
      <c r="PSX15" s="148"/>
      <c r="PSY15" s="148"/>
      <c r="PSZ15" s="148"/>
      <c r="PTA15" s="148"/>
      <c r="PTB15" s="148"/>
      <c r="PTC15" s="148"/>
      <c r="PTD15" s="148"/>
      <c r="PTE15" s="148"/>
      <c r="PTF15" s="148"/>
      <c r="PTG15" s="148"/>
      <c r="PTH15" s="148"/>
      <c r="PTI15" s="148"/>
      <c r="PTJ15" s="148"/>
      <c r="PTK15" s="148"/>
      <c r="PTL15" s="148"/>
      <c r="PTM15" s="148"/>
      <c r="PTN15" s="148"/>
      <c r="PTO15" s="148"/>
      <c r="PTP15" s="148"/>
      <c r="PTQ15" s="148"/>
      <c r="PTR15" s="148"/>
      <c r="PTS15" s="148"/>
      <c r="PTT15" s="148"/>
      <c r="PTU15" s="148"/>
      <c r="PTV15" s="148"/>
      <c r="PTW15" s="148"/>
      <c r="PTX15" s="148"/>
      <c r="PTY15" s="148"/>
      <c r="PTZ15" s="148"/>
      <c r="PUA15" s="148"/>
      <c r="PUB15" s="148"/>
      <c r="PUC15" s="148"/>
      <c r="PUD15" s="148"/>
      <c r="PUE15" s="148"/>
      <c r="PUF15" s="148"/>
      <c r="PUG15" s="148"/>
      <c r="PUH15" s="148"/>
      <c r="PUI15" s="148"/>
      <c r="PUJ15" s="148"/>
      <c r="PUK15" s="148"/>
      <c r="PUL15" s="148"/>
      <c r="PUM15" s="148"/>
      <c r="PUN15" s="148"/>
      <c r="PUO15" s="148"/>
      <c r="PUP15" s="148"/>
      <c r="PUQ15" s="148"/>
      <c r="PUR15" s="148"/>
      <c r="PUS15" s="148"/>
      <c r="PUT15" s="148"/>
      <c r="PUU15" s="148"/>
      <c r="PUV15" s="148"/>
      <c r="PUW15" s="148"/>
      <c r="PUX15" s="148"/>
      <c r="PUY15" s="148"/>
      <c r="PUZ15" s="148"/>
      <c r="PVA15" s="148"/>
      <c r="PVB15" s="148"/>
      <c r="PVC15" s="148"/>
      <c r="PVD15" s="148"/>
      <c r="PVE15" s="148"/>
      <c r="PVF15" s="148"/>
      <c r="PVG15" s="148"/>
      <c r="PVH15" s="148"/>
      <c r="PVI15" s="148"/>
      <c r="PVJ15" s="148"/>
      <c r="PVK15" s="148"/>
      <c r="PVL15" s="148"/>
      <c r="PVM15" s="148"/>
      <c r="PVN15" s="148"/>
      <c r="PVO15" s="148"/>
      <c r="PVP15" s="148"/>
      <c r="PVQ15" s="148"/>
      <c r="PVR15" s="148"/>
      <c r="PVS15" s="148"/>
      <c r="PVT15" s="148"/>
      <c r="PVU15" s="148"/>
      <c r="PVV15" s="148"/>
      <c r="PVW15" s="148"/>
      <c r="PVX15" s="148"/>
      <c r="PVY15" s="148"/>
      <c r="PVZ15" s="148"/>
      <c r="PWA15" s="148"/>
      <c r="PWB15" s="148"/>
      <c r="PWC15" s="148"/>
      <c r="PWD15" s="148"/>
      <c r="PWE15" s="148"/>
      <c r="PWF15" s="148"/>
      <c r="PWG15" s="148"/>
      <c r="PWH15" s="148"/>
      <c r="PWI15" s="148"/>
      <c r="PWJ15" s="148"/>
      <c r="PWK15" s="148"/>
      <c r="PWL15" s="148"/>
      <c r="PWM15" s="148"/>
      <c r="PWN15" s="148"/>
      <c r="PWO15" s="148"/>
      <c r="PWP15" s="148"/>
      <c r="PWQ15" s="148"/>
      <c r="PWR15" s="148"/>
      <c r="PWS15" s="148"/>
      <c r="PWT15" s="148"/>
      <c r="PWU15" s="148"/>
      <c r="PWV15" s="148"/>
      <c r="PWW15" s="148"/>
      <c r="PWX15" s="148"/>
      <c r="PWY15" s="148"/>
      <c r="PWZ15" s="148"/>
      <c r="PXA15" s="148"/>
      <c r="PXB15" s="148"/>
      <c r="PXC15" s="148"/>
      <c r="PXD15" s="148"/>
      <c r="PXE15" s="148"/>
      <c r="PXF15" s="148"/>
      <c r="PXG15" s="148"/>
      <c r="PXH15" s="148"/>
      <c r="PXI15" s="148"/>
      <c r="PXJ15" s="148"/>
      <c r="PXK15" s="148"/>
      <c r="PXL15" s="148"/>
      <c r="PXM15" s="148"/>
      <c r="PXN15" s="148"/>
      <c r="PXO15" s="148"/>
      <c r="PXP15" s="148"/>
      <c r="PXQ15" s="148"/>
      <c r="PXR15" s="148"/>
      <c r="PXS15" s="148"/>
      <c r="PXT15" s="148"/>
      <c r="PXU15" s="148"/>
      <c r="PXV15" s="148"/>
      <c r="PXW15" s="148"/>
      <c r="PXX15" s="148"/>
      <c r="PXY15" s="148"/>
      <c r="PXZ15" s="148"/>
      <c r="PYA15" s="148"/>
      <c r="PYB15" s="148"/>
      <c r="PYC15" s="148"/>
      <c r="PYD15" s="148"/>
      <c r="PYE15" s="148"/>
      <c r="PYF15" s="148"/>
      <c r="PYG15" s="148"/>
      <c r="PYH15" s="148"/>
      <c r="PYI15" s="148"/>
      <c r="PYJ15" s="148"/>
      <c r="PYK15" s="148"/>
      <c r="PYL15" s="148"/>
      <c r="PYM15" s="148"/>
      <c r="PYN15" s="148"/>
      <c r="PYO15" s="148"/>
      <c r="PYP15" s="148"/>
      <c r="PYQ15" s="148"/>
      <c r="PYR15" s="148"/>
      <c r="PYS15" s="148"/>
      <c r="PYT15" s="148"/>
      <c r="PYU15" s="148"/>
      <c r="PYV15" s="148"/>
      <c r="PYW15" s="148"/>
      <c r="PYX15" s="148"/>
      <c r="PYY15" s="148"/>
      <c r="PYZ15" s="148"/>
      <c r="PZA15" s="148"/>
      <c r="PZB15" s="148"/>
      <c r="PZC15" s="148"/>
      <c r="PZD15" s="148"/>
      <c r="PZE15" s="148"/>
      <c r="PZF15" s="148"/>
      <c r="PZG15" s="148"/>
      <c r="PZH15" s="148"/>
      <c r="PZI15" s="148"/>
      <c r="PZJ15" s="148"/>
      <c r="PZK15" s="148"/>
      <c r="PZL15" s="148"/>
      <c r="PZM15" s="148"/>
      <c r="PZN15" s="148"/>
      <c r="PZO15" s="148"/>
      <c r="PZP15" s="148"/>
      <c r="PZQ15" s="148"/>
      <c r="PZR15" s="148"/>
      <c r="PZS15" s="148"/>
      <c r="PZT15" s="148"/>
      <c r="PZU15" s="148"/>
      <c r="PZV15" s="148"/>
      <c r="PZW15" s="148"/>
      <c r="PZX15" s="148"/>
      <c r="PZY15" s="148"/>
      <c r="PZZ15" s="148"/>
      <c r="QAA15" s="148"/>
      <c r="QAB15" s="148"/>
      <c r="QAC15" s="148"/>
      <c r="QAD15" s="148"/>
      <c r="QAE15" s="148"/>
      <c r="QAF15" s="148"/>
      <c r="QAG15" s="148"/>
      <c r="QAH15" s="148"/>
      <c r="QAI15" s="148"/>
      <c r="QAJ15" s="148"/>
      <c r="QAK15" s="148"/>
      <c r="QAL15" s="148"/>
      <c r="QAM15" s="148"/>
      <c r="QAN15" s="148"/>
      <c r="QAO15" s="148"/>
      <c r="QAP15" s="148"/>
      <c r="QAQ15" s="148"/>
      <c r="QAR15" s="148"/>
      <c r="QAS15" s="148"/>
      <c r="QAT15" s="148"/>
      <c r="QAU15" s="148"/>
      <c r="QAV15" s="148"/>
      <c r="QAW15" s="148"/>
      <c r="QAX15" s="148"/>
      <c r="QAY15" s="148"/>
      <c r="QAZ15" s="148"/>
      <c r="QBA15" s="148"/>
      <c r="QBB15" s="148"/>
      <c r="QBC15" s="148"/>
      <c r="QBD15" s="148"/>
      <c r="QBE15" s="148"/>
      <c r="QBF15" s="148"/>
      <c r="QBG15" s="148"/>
      <c r="QBH15" s="148"/>
      <c r="QBI15" s="148"/>
      <c r="QBJ15" s="148"/>
      <c r="QBK15" s="148"/>
      <c r="QBL15" s="148"/>
      <c r="QBM15" s="148"/>
      <c r="QBN15" s="148"/>
      <c r="QBO15" s="148"/>
      <c r="QBP15" s="148"/>
      <c r="QBQ15" s="148"/>
      <c r="QBR15" s="148"/>
      <c r="QBS15" s="148"/>
      <c r="QBT15" s="148"/>
      <c r="QBU15" s="148"/>
      <c r="QBV15" s="148"/>
      <c r="QBW15" s="148"/>
      <c r="QBX15" s="148"/>
      <c r="QBY15" s="148"/>
      <c r="QBZ15" s="148"/>
      <c r="QCA15" s="148"/>
      <c r="QCB15" s="148"/>
      <c r="QCC15" s="148"/>
      <c r="QCD15" s="148"/>
      <c r="QCE15" s="148"/>
      <c r="QCF15" s="148"/>
      <c r="QCG15" s="148"/>
      <c r="QCH15" s="148"/>
      <c r="QCI15" s="148"/>
      <c r="QCJ15" s="148"/>
      <c r="QCK15" s="148"/>
      <c r="QCL15" s="148"/>
      <c r="QCM15" s="148"/>
      <c r="QCN15" s="148"/>
      <c r="QCO15" s="148"/>
      <c r="QCP15" s="148"/>
      <c r="QCQ15" s="148"/>
      <c r="QCR15" s="148"/>
      <c r="QCS15" s="148"/>
      <c r="QCT15" s="148"/>
      <c r="QCU15" s="148"/>
      <c r="QCV15" s="148"/>
      <c r="QCW15" s="148"/>
      <c r="QCX15" s="148"/>
      <c r="QCY15" s="148"/>
      <c r="QCZ15" s="148"/>
      <c r="QDA15" s="148"/>
      <c r="QDB15" s="148"/>
      <c r="QDC15" s="148"/>
      <c r="QDD15" s="148"/>
      <c r="QDE15" s="148"/>
      <c r="QDF15" s="148"/>
      <c r="QDG15" s="148"/>
      <c r="QDH15" s="148"/>
      <c r="QDI15" s="148"/>
      <c r="QDJ15" s="148"/>
      <c r="QDK15" s="148"/>
      <c r="QDL15" s="148"/>
      <c r="QDM15" s="148"/>
      <c r="QDN15" s="148"/>
      <c r="QDO15" s="148"/>
      <c r="QDP15" s="148"/>
      <c r="QDQ15" s="148"/>
      <c r="QDR15" s="148"/>
      <c r="QDS15" s="148"/>
      <c r="QDT15" s="148"/>
      <c r="QDU15" s="148"/>
      <c r="QDV15" s="148"/>
      <c r="QDW15" s="148"/>
      <c r="QDX15" s="148"/>
      <c r="QDY15" s="148"/>
      <c r="QDZ15" s="148"/>
      <c r="QEA15" s="148"/>
      <c r="QEB15" s="148"/>
      <c r="QEC15" s="148"/>
      <c r="QED15" s="148"/>
      <c r="QEE15" s="148"/>
      <c r="QEF15" s="148"/>
      <c r="QEG15" s="148"/>
      <c r="QEH15" s="148"/>
      <c r="QEI15" s="148"/>
      <c r="QEJ15" s="148"/>
      <c r="QEK15" s="148"/>
      <c r="QEL15" s="148"/>
      <c r="QEM15" s="148"/>
      <c r="QEN15" s="148"/>
      <c r="QEO15" s="148"/>
      <c r="QEP15" s="148"/>
      <c r="QEQ15" s="148"/>
      <c r="QER15" s="148"/>
      <c r="QES15" s="148"/>
      <c r="QET15" s="148"/>
      <c r="QEU15" s="148"/>
      <c r="QEV15" s="148"/>
      <c r="QEW15" s="148"/>
      <c r="QEX15" s="148"/>
      <c r="QEY15" s="148"/>
      <c r="QEZ15" s="148"/>
      <c r="QFA15" s="148"/>
      <c r="QFB15" s="148"/>
      <c r="QFC15" s="148"/>
      <c r="QFD15" s="148"/>
      <c r="QFE15" s="148"/>
      <c r="QFF15" s="148"/>
      <c r="QFG15" s="148"/>
      <c r="QFH15" s="148"/>
      <c r="QFI15" s="148"/>
      <c r="QFJ15" s="148"/>
      <c r="QFK15" s="148"/>
      <c r="QFL15" s="148"/>
      <c r="QFM15" s="148"/>
      <c r="QFN15" s="148"/>
      <c r="QFO15" s="148"/>
      <c r="QFP15" s="148"/>
      <c r="QFQ15" s="148"/>
      <c r="QFR15" s="148"/>
      <c r="QFS15" s="148"/>
      <c r="QFT15" s="148"/>
      <c r="QFU15" s="148"/>
      <c r="QFV15" s="148"/>
      <c r="QFW15" s="148"/>
      <c r="QFX15" s="148"/>
      <c r="QFY15" s="148"/>
      <c r="QFZ15" s="148"/>
      <c r="QGA15" s="148"/>
      <c r="QGB15" s="148"/>
      <c r="QGC15" s="148"/>
      <c r="QGD15" s="148"/>
      <c r="QGE15" s="148"/>
      <c r="QGF15" s="148"/>
      <c r="QGG15" s="148"/>
      <c r="QGH15" s="148"/>
      <c r="QGI15" s="148"/>
      <c r="QGJ15" s="148"/>
      <c r="QGK15" s="148"/>
      <c r="QGL15" s="148"/>
      <c r="QGM15" s="148"/>
      <c r="QGN15" s="148"/>
      <c r="QGO15" s="148"/>
      <c r="QGP15" s="148"/>
      <c r="QGQ15" s="148"/>
      <c r="QGR15" s="148"/>
      <c r="QGS15" s="148"/>
      <c r="QGT15" s="148"/>
      <c r="QGU15" s="148"/>
      <c r="QGV15" s="148"/>
      <c r="QGW15" s="148"/>
      <c r="QGX15" s="148"/>
      <c r="QGY15" s="148"/>
      <c r="QGZ15" s="148"/>
      <c r="QHA15" s="148"/>
      <c r="QHB15" s="148"/>
      <c r="QHC15" s="148"/>
      <c r="QHD15" s="148"/>
      <c r="QHE15" s="148"/>
      <c r="QHF15" s="148"/>
      <c r="QHG15" s="148"/>
      <c r="QHH15" s="148"/>
      <c r="QHI15" s="148"/>
      <c r="QHJ15" s="148"/>
      <c r="QHK15" s="148"/>
      <c r="QHL15" s="148"/>
      <c r="QHM15" s="148"/>
      <c r="QHN15" s="148"/>
      <c r="QHO15" s="148"/>
      <c r="QHP15" s="148"/>
      <c r="QHQ15" s="148"/>
      <c r="QHR15" s="148"/>
      <c r="QHS15" s="148"/>
      <c r="QHT15" s="148"/>
      <c r="QHU15" s="148"/>
      <c r="QHV15" s="148"/>
      <c r="QHW15" s="148"/>
      <c r="QHX15" s="148"/>
      <c r="QHY15" s="148"/>
      <c r="QHZ15" s="148"/>
      <c r="QIA15" s="148"/>
      <c r="QIB15" s="148"/>
      <c r="QIC15" s="148"/>
      <c r="QID15" s="148"/>
      <c r="QIE15" s="148"/>
      <c r="QIF15" s="148"/>
      <c r="QIG15" s="148"/>
      <c r="QIH15" s="148"/>
      <c r="QII15" s="148"/>
      <c r="QIJ15" s="148"/>
      <c r="QIK15" s="148"/>
      <c r="QIL15" s="148"/>
      <c r="QIM15" s="148"/>
      <c r="QIN15" s="148"/>
      <c r="QIO15" s="148"/>
      <c r="QIP15" s="148"/>
      <c r="QIQ15" s="148"/>
      <c r="QIR15" s="148"/>
      <c r="QIS15" s="148"/>
      <c r="QIT15" s="148"/>
      <c r="QIU15" s="148"/>
      <c r="QIV15" s="148"/>
      <c r="QIW15" s="148"/>
      <c r="QIX15" s="148"/>
      <c r="QIY15" s="148"/>
      <c r="QIZ15" s="148"/>
      <c r="QJA15" s="148"/>
      <c r="QJB15" s="148"/>
      <c r="QJC15" s="148"/>
      <c r="QJD15" s="148"/>
      <c r="QJE15" s="148"/>
      <c r="QJF15" s="148"/>
      <c r="QJG15" s="148"/>
      <c r="QJH15" s="148"/>
      <c r="QJI15" s="148"/>
      <c r="QJJ15" s="148"/>
      <c r="QJK15" s="148"/>
      <c r="QJL15" s="148"/>
      <c r="QJM15" s="148"/>
      <c r="QJN15" s="148"/>
      <c r="QJO15" s="148"/>
      <c r="QJP15" s="148"/>
      <c r="QJQ15" s="148"/>
      <c r="QJR15" s="148"/>
      <c r="QJS15" s="148"/>
      <c r="QJT15" s="148"/>
      <c r="QJU15" s="148"/>
      <c r="QJV15" s="148"/>
      <c r="QJW15" s="148"/>
      <c r="QJX15" s="148"/>
      <c r="QJY15" s="148"/>
      <c r="QJZ15" s="148"/>
      <c r="QKA15" s="148"/>
      <c r="QKB15" s="148"/>
      <c r="QKC15" s="148"/>
      <c r="QKD15" s="148"/>
      <c r="QKE15" s="148"/>
      <c r="QKF15" s="148"/>
      <c r="QKG15" s="148"/>
      <c r="QKH15" s="148"/>
      <c r="QKI15" s="148"/>
      <c r="QKJ15" s="148"/>
      <c r="QKK15" s="148"/>
      <c r="QKL15" s="148"/>
      <c r="QKM15" s="148"/>
      <c r="QKN15" s="148"/>
      <c r="QKO15" s="148"/>
      <c r="QKP15" s="148"/>
      <c r="QKQ15" s="148"/>
      <c r="QKR15" s="148"/>
      <c r="QKS15" s="148"/>
      <c r="QKT15" s="148"/>
      <c r="QKU15" s="148"/>
      <c r="QKV15" s="148"/>
      <c r="QKW15" s="148"/>
      <c r="QKX15" s="148"/>
      <c r="QKY15" s="148"/>
      <c r="QKZ15" s="148"/>
      <c r="QLA15" s="148"/>
      <c r="QLB15" s="148"/>
      <c r="QLC15" s="148"/>
      <c r="QLD15" s="148"/>
      <c r="QLE15" s="148"/>
      <c r="QLF15" s="148"/>
      <c r="QLG15" s="148"/>
      <c r="QLH15" s="148"/>
      <c r="QLI15" s="148"/>
      <c r="QLJ15" s="148"/>
      <c r="QLK15" s="148"/>
      <c r="QLL15" s="148"/>
      <c r="QLM15" s="148"/>
      <c r="QLN15" s="148"/>
      <c r="QLO15" s="148"/>
      <c r="QLP15" s="148"/>
      <c r="QLQ15" s="148"/>
      <c r="QLR15" s="148"/>
      <c r="QLS15" s="148"/>
      <c r="QLT15" s="148"/>
      <c r="QLU15" s="148"/>
      <c r="QLV15" s="148"/>
      <c r="QLW15" s="148"/>
      <c r="QLX15" s="148"/>
      <c r="QLY15" s="148"/>
      <c r="QLZ15" s="148"/>
      <c r="QMA15" s="148"/>
      <c r="QMB15" s="148"/>
      <c r="QMC15" s="148"/>
      <c r="QMD15" s="148"/>
      <c r="QME15" s="148"/>
      <c r="QMF15" s="148"/>
      <c r="QMG15" s="148"/>
      <c r="QMH15" s="148"/>
      <c r="QMI15" s="148"/>
      <c r="QMJ15" s="148"/>
      <c r="QMK15" s="148"/>
      <c r="QML15" s="148"/>
      <c r="QMM15" s="148"/>
      <c r="QMN15" s="148"/>
      <c r="QMO15" s="148"/>
      <c r="QMP15" s="148"/>
      <c r="QMQ15" s="148"/>
      <c r="QMR15" s="148"/>
      <c r="QMS15" s="148"/>
      <c r="QMT15" s="148"/>
      <c r="QMU15" s="148"/>
      <c r="QMV15" s="148"/>
      <c r="QMW15" s="148"/>
      <c r="QMX15" s="148"/>
      <c r="QMY15" s="148"/>
      <c r="QMZ15" s="148"/>
      <c r="QNA15" s="148"/>
      <c r="QNB15" s="148"/>
      <c r="QNC15" s="148"/>
      <c r="QND15" s="148"/>
      <c r="QNE15" s="148"/>
      <c r="QNF15" s="148"/>
      <c r="QNG15" s="148"/>
      <c r="QNH15" s="148"/>
      <c r="QNI15" s="148"/>
      <c r="QNJ15" s="148"/>
      <c r="QNK15" s="148"/>
      <c r="QNL15" s="148"/>
      <c r="QNM15" s="148"/>
      <c r="QNN15" s="148"/>
      <c r="QNO15" s="148"/>
      <c r="QNP15" s="148"/>
      <c r="QNQ15" s="148"/>
      <c r="QNR15" s="148"/>
      <c r="QNS15" s="148"/>
      <c r="QNT15" s="148"/>
      <c r="QNU15" s="148"/>
      <c r="QNV15" s="148"/>
      <c r="QNW15" s="148"/>
      <c r="QNX15" s="148"/>
      <c r="QNY15" s="148"/>
      <c r="QNZ15" s="148"/>
      <c r="QOA15" s="148"/>
      <c r="QOB15" s="148"/>
      <c r="QOC15" s="148"/>
      <c r="QOD15" s="148"/>
      <c r="QOE15" s="148"/>
      <c r="QOF15" s="148"/>
      <c r="QOG15" s="148"/>
      <c r="QOH15" s="148"/>
      <c r="QOI15" s="148"/>
      <c r="QOJ15" s="148"/>
      <c r="QOK15" s="148"/>
      <c r="QOL15" s="148"/>
      <c r="QOM15" s="148"/>
      <c r="QON15" s="148"/>
      <c r="QOO15" s="148"/>
      <c r="QOP15" s="148"/>
      <c r="QOQ15" s="148"/>
      <c r="QOR15" s="148"/>
      <c r="QOS15" s="148"/>
      <c r="QOT15" s="148"/>
      <c r="QOU15" s="148"/>
      <c r="QOV15" s="148"/>
      <c r="QOW15" s="148"/>
      <c r="QOX15" s="148"/>
      <c r="QOY15" s="148"/>
      <c r="QOZ15" s="148"/>
      <c r="QPA15" s="148"/>
      <c r="QPB15" s="148"/>
      <c r="QPC15" s="148"/>
      <c r="QPD15" s="148"/>
      <c r="QPE15" s="148"/>
      <c r="QPF15" s="148"/>
      <c r="QPG15" s="148"/>
      <c r="QPH15" s="148"/>
      <c r="QPI15" s="148"/>
      <c r="QPJ15" s="148"/>
      <c r="QPK15" s="148"/>
      <c r="QPL15" s="148"/>
      <c r="QPM15" s="148"/>
      <c r="QPN15" s="148"/>
      <c r="QPO15" s="148"/>
      <c r="QPP15" s="148"/>
      <c r="QPQ15" s="148"/>
      <c r="QPR15" s="148"/>
      <c r="QPS15" s="148"/>
      <c r="QPT15" s="148"/>
      <c r="QPU15" s="148"/>
      <c r="QPV15" s="148"/>
      <c r="QPW15" s="148"/>
      <c r="QPX15" s="148"/>
      <c r="QPY15" s="148"/>
      <c r="QPZ15" s="148"/>
      <c r="QQA15" s="148"/>
      <c r="QQB15" s="148"/>
      <c r="QQC15" s="148"/>
      <c r="QQD15" s="148"/>
      <c r="QQE15" s="148"/>
      <c r="QQF15" s="148"/>
      <c r="QQG15" s="148"/>
      <c r="QQH15" s="148"/>
      <c r="QQI15" s="148"/>
      <c r="QQJ15" s="148"/>
      <c r="QQK15" s="148"/>
      <c r="QQL15" s="148"/>
      <c r="QQM15" s="148"/>
      <c r="QQN15" s="148"/>
      <c r="QQO15" s="148"/>
      <c r="QQP15" s="148"/>
      <c r="QQQ15" s="148"/>
      <c r="QQR15" s="148"/>
      <c r="QQS15" s="148"/>
      <c r="QQT15" s="148"/>
      <c r="QQU15" s="148"/>
      <c r="QQV15" s="148"/>
      <c r="QQW15" s="148"/>
      <c r="QQX15" s="148"/>
      <c r="QQY15" s="148"/>
      <c r="QQZ15" s="148"/>
      <c r="QRA15" s="148"/>
      <c r="QRB15" s="148"/>
      <c r="QRC15" s="148"/>
      <c r="QRD15" s="148"/>
      <c r="QRE15" s="148"/>
      <c r="QRF15" s="148"/>
      <c r="QRG15" s="148"/>
      <c r="QRH15" s="148"/>
      <c r="QRI15" s="148"/>
      <c r="QRJ15" s="148"/>
      <c r="QRK15" s="148"/>
      <c r="QRL15" s="148"/>
      <c r="QRM15" s="148"/>
      <c r="QRN15" s="148"/>
      <c r="QRO15" s="148"/>
      <c r="QRP15" s="148"/>
      <c r="QRQ15" s="148"/>
      <c r="QRR15" s="148"/>
      <c r="QRS15" s="148"/>
      <c r="QRT15" s="148"/>
      <c r="QRU15" s="148"/>
      <c r="QRV15" s="148"/>
      <c r="QRW15" s="148"/>
      <c r="QRX15" s="148"/>
      <c r="QRY15" s="148"/>
      <c r="QRZ15" s="148"/>
      <c r="QSA15" s="148"/>
      <c r="QSB15" s="148"/>
      <c r="QSC15" s="148"/>
      <c r="QSD15" s="148"/>
      <c r="QSE15" s="148"/>
      <c r="QSF15" s="148"/>
      <c r="QSG15" s="148"/>
      <c r="QSH15" s="148"/>
      <c r="QSI15" s="148"/>
      <c r="QSJ15" s="148"/>
      <c r="QSK15" s="148"/>
      <c r="QSL15" s="148"/>
      <c r="QSM15" s="148"/>
      <c r="QSN15" s="148"/>
      <c r="QSO15" s="148"/>
      <c r="QSP15" s="148"/>
      <c r="QSQ15" s="148"/>
      <c r="QSR15" s="148"/>
      <c r="QSS15" s="148"/>
      <c r="QST15" s="148"/>
      <c r="QSU15" s="148"/>
      <c r="QSV15" s="148"/>
      <c r="QSW15" s="148"/>
      <c r="QSX15" s="148"/>
      <c r="QSY15" s="148"/>
      <c r="QSZ15" s="148"/>
      <c r="QTA15" s="148"/>
      <c r="QTB15" s="148"/>
      <c r="QTC15" s="148"/>
      <c r="QTD15" s="148"/>
      <c r="QTE15" s="148"/>
      <c r="QTF15" s="148"/>
      <c r="QTG15" s="148"/>
      <c r="QTH15" s="148"/>
      <c r="QTI15" s="148"/>
      <c r="QTJ15" s="148"/>
      <c r="QTK15" s="148"/>
      <c r="QTL15" s="148"/>
      <c r="QTM15" s="148"/>
      <c r="QTN15" s="148"/>
      <c r="QTO15" s="148"/>
      <c r="QTP15" s="148"/>
      <c r="QTQ15" s="148"/>
      <c r="QTR15" s="148"/>
      <c r="QTS15" s="148"/>
      <c r="QTT15" s="148"/>
      <c r="QTU15" s="148"/>
      <c r="QTV15" s="148"/>
      <c r="QTW15" s="148"/>
      <c r="QTX15" s="148"/>
      <c r="QTY15" s="148"/>
      <c r="QTZ15" s="148"/>
      <c r="QUA15" s="148"/>
      <c r="QUB15" s="148"/>
      <c r="QUC15" s="148"/>
      <c r="QUD15" s="148"/>
      <c r="QUE15" s="148"/>
      <c r="QUF15" s="148"/>
      <c r="QUG15" s="148"/>
      <c r="QUH15" s="148"/>
      <c r="QUI15" s="148"/>
      <c r="QUJ15" s="148"/>
      <c r="QUK15" s="148"/>
      <c r="QUL15" s="148"/>
      <c r="QUM15" s="148"/>
      <c r="QUN15" s="148"/>
      <c r="QUO15" s="148"/>
      <c r="QUP15" s="148"/>
      <c r="QUQ15" s="148"/>
      <c r="QUR15" s="148"/>
      <c r="QUS15" s="148"/>
      <c r="QUT15" s="148"/>
      <c r="QUU15" s="148"/>
      <c r="QUV15" s="148"/>
      <c r="QUW15" s="148"/>
      <c r="QUX15" s="148"/>
      <c r="QUY15" s="148"/>
      <c r="QUZ15" s="148"/>
      <c r="QVA15" s="148"/>
      <c r="QVB15" s="148"/>
      <c r="QVC15" s="148"/>
      <c r="QVD15" s="148"/>
      <c r="QVE15" s="148"/>
      <c r="QVF15" s="148"/>
      <c r="QVG15" s="148"/>
      <c r="QVH15" s="148"/>
      <c r="QVI15" s="148"/>
      <c r="QVJ15" s="148"/>
      <c r="QVK15" s="148"/>
      <c r="QVL15" s="148"/>
      <c r="QVM15" s="148"/>
      <c r="QVN15" s="148"/>
      <c r="QVO15" s="148"/>
      <c r="QVP15" s="148"/>
      <c r="QVQ15" s="148"/>
      <c r="QVR15" s="148"/>
      <c r="QVS15" s="148"/>
      <c r="QVT15" s="148"/>
      <c r="QVU15" s="148"/>
      <c r="QVV15" s="148"/>
      <c r="QVW15" s="148"/>
      <c r="QVX15" s="148"/>
      <c r="QVY15" s="148"/>
      <c r="QVZ15" s="148"/>
      <c r="QWA15" s="148"/>
      <c r="QWB15" s="148"/>
      <c r="QWC15" s="148"/>
      <c r="QWD15" s="148"/>
      <c r="QWE15" s="148"/>
      <c r="QWF15" s="148"/>
      <c r="QWG15" s="148"/>
      <c r="QWH15" s="148"/>
      <c r="QWI15" s="148"/>
      <c r="QWJ15" s="148"/>
      <c r="QWK15" s="148"/>
      <c r="QWL15" s="148"/>
      <c r="QWM15" s="148"/>
      <c r="QWN15" s="148"/>
      <c r="QWO15" s="148"/>
      <c r="QWP15" s="148"/>
      <c r="QWQ15" s="148"/>
      <c r="QWR15" s="148"/>
      <c r="QWS15" s="148"/>
      <c r="QWT15" s="148"/>
      <c r="QWU15" s="148"/>
      <c r="QWV15" s="148"/>
      <c r="QWW15" s="148"/>
      <c r="QWX15" s="148"/>
      <c r="QWY15" s="148"/>
      <c r="QWZ15" s="148"/>
      <c r="QXA15" s="148"/>
      <c r="QXB15" s="148"/>
      <c r="QXC15" s="148"/>
      <c r="QXD15" s="148"/>
      <c r="QXE15" s="148"/>
      <c r="QXF15" s="148"/>
      <c r="QXG15" s="148"/>
      <c r="QXH15" s="148"/>
      <c r="QXI15" s="148"/>
      <c r="QXJ15" s="148"/>
      <c r="QXK15" s="148"/>
      <c r="QXL15" s="148"/>
      <c r="QXM15" s="148"/>
      <c r="QXN15" s="148"/>
      <c r="QXO15" s="148"/>
      <c r="QXP15" s="148"/>
      <c r="QXQ15" s="148"/>
      <c r="QXR15" s="148"/>
      <c r="QXS15" s="148"/>
      <c r="QXT15" s="148"/>
      <c r="QXU15" s="148"/>
      <c r="QXV15" s="148"/>
      <c r="QXW15" s="148"/>
      <c r="QXX15" s="148"/>
      <c r="QXY15" s="148"/>
      <c r="QXZ15" s="148"/>
      <c r="QYA15" s="148"/>
      <c r="QYB15" s="148"/>
      <c r="QYC15" s="148"/>
      <c r="QYD15" s="148"/>
      <c r="QYE15" s="148"/>
      <c r="QYF15" s="148"/>
      <c r="QYG15" s="148"/>
      <c r="QYH15" s="148"/>
      <c r="QYI15" s="148"/>
      <c r="QYJ15" s="148"/>
      <c r="QYK15" s="148"/>
      <c r="QYL15" s="148"/>
      <c r="QYM15" s="148"/>
      <c r="QYN15" s="148"/>
      <c r="QYO15" s="148"/>
      <c r="QYP15" s="148"/>
      <c r="QYQ15" s="148"/>
      <c r="QYR15" s="148"/>
      <c r="QYS15" s="148"/>
      <c r="QYT15" s="148"/>
      <c r="QYU15" s="148"/>
      <c r="QYV15" s="148"/>
      <c r="QYW15" s="148"/>
      <c r="QYX15" s="148"/>
      <c r="QYY15" s="148"/>
      <c r="QYZ15" s="148"/>
      <c r="QZA15" s="148"/>
      <c r="QZB15" s="148"/>
      <c r="QZC15" s="148"/>
      <c r="QZD15" s="148"/>
      <c r="QZE15" s="148"/>
      <c r="QZF15" s="148"/>
      <c r="QZG15" s="148"/>
      <c r="QZH15" s="148"/>
      <c r="QZI15" s="148"/>
      <c r="QZJ15" s="148"/>
      <c r="QZK15" s="148"/>
      <c r="QZL15" s="148"/>
      <c r="QZM15" s="148"/>
      <c r="QZN15" s="148"/>
      <c r="QZO15" s="148"/>
      <c r="QZP15" s="148"/>
      <c r="QZQ15" s="148"/>
      <c r="QZR15" s="148"/>
      <c r="QZS15" s="148"/>
      <c r="QZT15" s="148"/>
      <c r="QZU15" s="148"/>
      <c r="QZV15" s="148"/>
      <c r="QZW15" s="148"/>
      <c r="QZX15" s="148"/>
      <c r="QZY15" s="148"/>
      <c r="QZZ15" s="148"/>
      <c r="RAA15" s="148"/>
      <c r="RAB15" s="148"/>
      <c r="RAC15" s="148"/>
      <c r="RAD15" s="148"/>
      <c r="RAE15" s="148"/>
      <c r="RAF15" s="148"/>
      <c r="RAG15" s="148"/>
      <c r="RAH15" s="148"/>
      <c r="RAI15" s="148"/>
      <c r="RAJ15" s="148"/>
      <c r="RAK15" s="148"/>
      <c r="RAL15" s="148"/>
      <c r="RAM15" s="148"/>
      <c r="RAN15" s="148"/>
      <c r="RAO15" s="148"/>
      <c r="RAP15" s="148"/>
      <c r="RAQ15" s="148"/>
      <c r="RAR15" s="148"/>
      <c r="RAS15" s="148"/>
      <c r="RAT15" s="148"/>
      <c r="RAU15" s="148"/>
      <c r="RAV15" s="148"/>
      <c r="RAW15" s="148"/>
      <c r="RAX15" s="148"/>
      <c r="RAY15" s="148"/>
      <c r="RAZ15" s="148"/>
      <c r="RBA15" s="148"/>
      <c r="RBB15" s="148"/>
      <c r="RBC15" s="148"/>
      <c r="RBD15" s="148"/>
      <c r="RBE15" s="148"/>
      <c r="RBF15" s="148"/>
      <c r="RBG15" s="148"/>
      <c r="RBH15" s="148"/>
      <c r="RBI15" s="148"/>
      <c r="RBJ15" s="148"/>
      <c r="RBK15" s="148"/>
      <c r="RBL15" s="148"/>
      <c r="RBM15" s="148"/>
      <c r="RBN15" s="148"/>
      <c r="RBO15" s="148"/>
      <c r="RBP15" s="148"/>
      <c r="RBQ15" s="148"/>
      <c r="RBR15" s="148"/>
      <c r="RBS15" s="148"/>
      <c r="RBT15" s="148"/>
      <c r="RBU15" s="148"/>
      <c r="RBV15" s="148"/>
      <c r="RBW15" s="148"/>
      <c r="RBX15" s="148"/>
      <c r="RBY15" s="148"/>
      <c r="RBZ15" s="148"/>
      <c r="RCA15" s="148"/>
      <c r="RCB15" s="148"/>
      <c r="RCC15" s="148"/>
      <c r="RCD15" s="148"/>
      <c r="RCE15" s="148"/>
      <c r="RCF15" s="148"/>
      <c r="RCG15" s="148"/>
      <c r="RCH15" s="148"/>
      <c r="RCI15" s="148"/>
      <c r="RCJ15" s="148"/>
      <c r="RCK15" s="148"/>
      <c r="RCL15" s="148"/>
      <c r="RCM15" s="148"/>
      <c r="RCN15" s="148"/>
      <c r="RCO15" s="148"/>
      <c r="RCP15" s="148"/>
      <c r="RCQ15" s="148"/>
      <c r="RCR15" s="148"/>
      <c r="RCS15" s="148"/>
      <c r="RCT15" s="148"/>
      <c r="RCU15" s="148"/>
      <c r="RCV15" s="148"/>
      <c r="RCW15" s="148"/>
      <c r="RCX15" s="148"/>
      <c r="RCY15" s="148"/>
      <c r="RCZ15" s="148"/>
      <c r="RDA15" s="148"/>
      <c r="RDB15" s="148"/>
      <c r="RDC15" s="148"/>
      <c r="RDD15" s="148"/>
      <c r="RDE15" s="148"/>
      <c r="RDF15" s="148"/>
      <c r="RDG15" s="148"/>
      <c r="RDH15" s="148"/>
      <c r="RDI15" s="148"/>
      <c r="RDJ15" s="148"/>
      <c r="RDK15" s="148"/>
      <c r="RDL15" s="148"/>
      <c r="RDM15" s="148"/>
      <c r="RDN15" s="148"/>
      <c r="RDO15" s="148"/>
      <c r="RDP15" s="148"/>
      <c r="RDQ15" s="148"/>
      <c r="RDR15" s="148"/>
      <c r="RDS15" s="148"/>
      <c r="RDT15" s="148"/>
      <c r="RDU15" s="148"/>
      <c r="RDV15" s="148"/>
      <c r="RDW15" s="148"/>
      <c r="RDX15" s="148"/>
      <c r="RDY15" s="148"/>
      <c r="RDZ15" s="148"/>
      <c r="REA15" s="148"/>
      <c r="REB15" s="148"/>
      <c r="REC15" s="148"/>
      <c r="RED15" s="148"/>
      <c r="REE15" s="148"/>
      <c r="REF15" s="148"/>
      <c r="REG15" s="148"/>
      <c r="REH15" s="148"/>
      <c r="REI15" s="148"/>
      <c r="REJ15" s="148"/>
      <c r="REK15" s="148"/>
      <c r="REL15" s="148"/>
      <c r="REM15" s="148"/>
      <c r="REN15" s="148"/>
      <c r="REO15" s="148"/>
      <c r="REP15" s="148"/>
      <c r="REQ15" s="148"/>
      <c r="RER15" s="148"/>
      <c r="RES15" s="148"/>
      <c r="RET15" s="148"/>
      <c r="REU15" s="148"/>
      <c r="REV15" s="148"/>
      <c r="REW15" s="148"/>
      <c r="REX15" s="148"/>
      <c r="REY15" s="148"/>
      <c r="REZ15" s="148"/>
      <c r="RFA15" s="148"/>
      <c r="RFB15" s="148"/>
      <c r="RFC15" s="148"/>
      <c r="RFD15" s="148"/>
      <c r="RFE15" s="148"/>
      <c r="RFF15" s="148"/>
      <c r="RFG15" s="148"/>
      <c r="RFH15" s="148"/>
      <c r="RFI15" s="148"/>
      <c r="RFJ15" s="148"/>
      <c r="RFK15" s="148"/>
      <c r="RFL15" s="148"/>
      <c r="RFM15" s="148"/>
      <c r="RFN15" s="148"/>
      <c r="RFO15" s="148"/>
      <c r="RFP15" s="148"/>
      <c r="RFQ15" s="148"/>
      <c r="RFR15" s="148"/>
      <c r="RFS15" s="148"/>
      <c r="RFT15" s="148"/>
      <c r="RFU15" s="148"/>
      <c r="RFV15" s="148"/>
      <c r="RFW15" s="148"/>
      <c r="RFX15" s="148"/>
      <c r="RFY15" s="148"/>
      <c r="RFZ15" s="148"/>
      <c r="RGA15" s="148"/>
      <c r="RGB15" s="148"/>
      <c r="RGC15" s="148"/>
      <c r="RGD15" s="148"/>
      <c r="RGE15" s="148"/>
      <c r="RGF15" s="148"/>
      <c r="RGG15" s="148"/>
      <c r="RGH15" s="148"/>
      <c r="RGI15" s="148"/>
      <c r="RGJ15" s="148"/>
      <c r="RGK15" s="148"/>
      <c r="RGL15" s="148"/>
      <c r="RGM15" s="148"/>
      <c r="RGN15" s="148"/>
      <c r="RGO15" s="148"/>
      <c r="RGP15" s="148"/>
      <c r="RGQ15" s="148"/>
      <c r="RGR15" s="148"/>
      <c r="RGS15" s="148"/>
      <c r="RGT15" s="148"/>
      <c r="RGU15" s="148"/>
      <c r="RGV15" s="148"/>
      <c r="RGW15" s="148"/>
      <c r="RGX15" s="148"/>
      <c r="RGY15" s="148"/>
      <c r="RGZ15" s="148"/>
      <c r="RHA15" s="148"/>
      <c r="RHB15" s="148"/>
      <c r="RHC15" s="148"/>
      <c r="RHD15" s="148"/>
      <c r="RHE15" s="148"/>
      <c r="RHF15" s="148"/>
      <c r="RHG15" s="148"/>
      <c r="RHH15" s="148"/>
      <c r="RHI15" s="148"/>
      <c r="RHJ15" s="148"/>
      <c r="RHK15" s="148"/>
      <c r="RHL15" s="148"/>
      <c r="RHM15" s="148"/>
      <c r="RHN15" s="148"/>
      <c r="RHO15" s="148"/>
      <c r="RHP15" s="148"/>
      <c r="RHQ15" s="148"/>
      <c r="RHR15" s="148"/>
      <c r="RHS15" s="148"/>
      <c r="RHT15" s="148"/>
      <c r="RHU15" s="148"/>
      <c r="RHV15" s="148"/>
      <c r="RHW15" s="148"/>
      <c r="RHX15" s="148"/>
      <c r="RHY15" s="148"/>
      <c r="RHZ15" s="148"/>
      <c r="RIA15" s="148"/>
      <c r="RIB15" s="148"/>
      <c r="RIC15" s="148"/>
      <c r="RID15" s="148"/>
      <c r="RIE15" s="148"/>
      <c r="RIF15" s="148"/>
      <c r="RIG15" s="148"/>
      <c r="RIH15" s="148"/>
      <c r="RII15" s="148"/>
      <c r="RIJ15" s="148"/>
      <c r="RIK15" s="148"/>
      <c r="RIL15" s="148"/>
      <c r="RIM15" s="148"/>
      <c r="RIN15" s="148"/>
      <c r="RIO15" s="148"/>
      <c r="RIP15" s="148"/>
      <c r="RIQ15" s="148"/>
      <c r="RIR15" s="148"/>
      <c r="RIS15" s="148"/>
      <c r="RIT15" s="148"/>
      <c r="RIU15" s="148"/>
      <c r="RIV15" s="148"/>
      <c r="RIW15" s="148"/>
      <c r="RIX15" s="148"/>
      <c r="RIY15" s="148"/>
      <c r="RIZ15" s="148"/>
      <c r="RJA15" s="148"/>
      <c r="RJB15" s="148"/>
      <c r="RJC15" s="148"/>
      <c r="RJD15" s="148"/>
      <c r="RJE15" s="148"/>
      <c r="RJF15" s="148"/>
      <c r="RJG15" s="148"/>
      <c r="RJH15" s="148"/>
      <c r="RJI15" s="148"/>
      <c r="RJJ15" s="148"/>
      <c r="RJK15" s="148"/>
      <c r="RJL15" s="148"/>
      <c r="RJM15" s="148"/>
      <c r="RJN15" s="148"/>
      <c r="RJO15" s="148"/>
      <c r="RJP15" s="148"/>
      <c r="RJQ15" s="148"/>
      <c r="RJR15" s="148"/>
      <c r="RJS15" s="148"/>
      <c r="RJT15" s="148"/>
      <c r="RJU15" s="148"/>
      <c r="RJV15" s="148"/>
      <c r="RJW15" s="148"/>
      <c r="RJX15" s="148"/>
      <c r="RJY15" s="148"/>
      <c r="RJZ15" s="148"/>
      <c r="RKA15" s="148"/>
      <c r="RKB15" s="148"/>
      <c r="RKC15" s="148"/>
      <c r="RKD15" s="148"/>
      <c r="RKE15" s="148"/>
      <c r="RKF15" s="148"/>
      <c r="RKG15" s="148"/>
      <c r="RKH15" s="148"/>
      <c r="RKI15" s="148"/>
      <c r="RKJ15" s="148"/>
      <c r="RKK15" s="148"/>
      <c r="RKL15" s="148"/>
      <c r="RKM15" s="148"/>
      <c r="RKN15" s="148"/>
      <c r="RKO15" s="148"/>
      <c r="RKP15" s="148"/>
      <c r="RKQ15" s="148"/>
      <c r="RKR15" s="148"/>
      <c r="RKS15" s="148"/>
      <c r="RKT15" s="148"/>
      <c r="RKU15" s="148"/>
      <c r="RKV15" s="148"/>
      <c r="RKW15" s="148"/>
      <c r="RKX15" s="148"/>
      <c r="RKY15" s="148"/>
      <c r="RKZ15" s="148"/>
      <c r="RLA15" s="148"/>
      <c r="RLB15" s="148"/>
      <c r="RLC15" s="148"/>
      <c r="RLD15" s="148"/>
      <c r="RLE15" s="148"/>
      <c r="RLF15" s="148"/>
      <c r="RLG15" s="148"/>
      <c r="RLH15" s="148"/>
      <c r="RLI15" s="148"/>
      <c r="RLJ15" s="148"/>
      <c r="RLK15" s="148"/>
      <c r="RLL15" s="148"/>
      <c r="RLM15" s="148"/>
      <c r="RLN15" s="148"/>
      <c r="RLO15" s="148"/>
      <c r="RLP15" s="148"/>
      <c r="RLQ15" s="148"/>
      <c r="RLR15" s="148"/>
      <c r="RLS15" s="148"/>
      <c r="RLT15" s="148"/>
      <c r="RLU15" s="148"/>
      <c r="RLV15" s="148"/>
      <c r="RLW15" s="148"/>
      <c r="RLX15" s="148"/>
      <c r="RLY15" s="148"/>
      <c r="RLZ15" s="148"/>
      <c r="RMA15" s="148"/>
      <c r="RMB15" s="148"/>
      <c r="RMC15" s="148"/>
      <c r="RMD15" s="148"/>
      <c r="RME15" s="148"/>
      <c r="RMF15" s="148"/>
      <c r="RMG15" s="148"/>
      <c r="RMH15" s="148"/>
      <c r="RMI15" s="148"/>
      <c r="RMJ15" s="148"/>
      <c r="RMK15" s="148"/>
      <c r="RML15" s="148"/>
      <c r="RMM15" s="148"/>
      <c r="RMN15" s="148"/>
      <c r="RMO15" s="148"/>
      <c r="RMP15" s="148"/>
      <c r="RMQ15" s="148"/>
      <c r="RMR15" s="148"/>
      <c r="RMS15" s="148"/>
      <c r="RMT15" s="148"/>
      <c r="RMU15" s="148"/>
      <c r="RMV15" s="148"/>
      <c r="RMW15" s="148"/>
      <c r="RMX15" s="148"/>
      <c r="RMY15" s="148"/>
      <c r="RMZ15" s="148"/>
      <c r="RNA15" s="148"/>
      <c r="RNB15" s="148"/>
      <c r="RNC15" s="148"/>
      <c r="RND15" s="148"/>
      <c r="RNE15" s="148"/>
      <c r="RNF15" s="148"/>
      <c r="RNG15" s="148"/>
      <c r="RNH15" s="148"/>
      <c r="RNI15" s="148"/>
      <c r="RNJ15" s="148"/>
      <c r="RNK15" s="148"/>
      <c r="RNL15" s="148"/>
      <c r="RNM15" s="148"/>
      <c r="RNN15" s="148"/>
      <c r="RNO15" s="148"/>
      <c r="RNP15" s="148"/>
      <c r="RNQ15" s="148"/>
      <c r="RNR15" s="148"/>
      <c r="RNS15" s="148"/>
      <c r="RNT15" s="148"/>
      <c r="RNU15" s="148"/>
      <c r="RNV15" s="148"/>
      <c r="RNW15" s="148"/>
      <c r="RNX15" s="148"/>
      <c r="RNY15" s="148"/>
      <c r="RNZ15" s="148"/>
      <c r="ROA15" s="148"/>
      <c r="ROB15" s="148"/>
      <c r="ROC15" s="148"/>
      <c r="ROD15" s="148"/>
      <c r="ROE15" s="148"/>
      <c r="ROF15" s="148"/>
      <c r="ROG15" s="148"/>
      <c r="ROH15" s="148"/>
      <c r="ROI15" s="148"/>
      <c r="ROJ15" s="148"/>
      <c r="ROK15" s="148"/>
      <c r="ROL15" s="148"/>
      <c r="ROM15" s="148"/>
      <c r="RON15" s="148"/>
      <c r="ROO15" s="148"/>
      <c r="ROP15" s="148"/>
      <c r="ROQ15" s="148"/>
      <c r="ROR15" s="148"/>
      <c r="ROS15" s="148"/>
      <c r="ROT15" s="148"/>
      <c r="ROU15" s="148"/>
      <c r="ROV15" s="148"/>
      <c r="ROW15" s="148"/>
      <c r="ROX15" s="148"/>
      <c r="ROY15" s="148"/>
      <c r="ROZ15" s="148"/>
      <c r="RPA15" s="148"/>
      <c r="RPB15" s="148"/>
      <c r="RPC15" s="148"/>
      <c r="RPD15" s="148"/>
      <c r="RPE15" s="148"/>
      <c r="RPF15" s="148"/>
      <c r="RPG15" s="148"/>
      <c r="RPH15" s="148"/>
      <c r="RPI15" s="148"/>
      <c r="RPJ15" s="148"/>
      <c r="RPK15" s="148"/>
      <c r="RPL15" s="148"/>
      <c r="RPM15" s="148"/>
      <c r="RPN15" s="148"/>
      <c r="RPO15" s="148"/>
      <c r="RPP15" s="148"/>
      <c r="RPQ15" s="148"/>
      <c r="RPR15" s="148"/>
      <c r="RPS15" s="148"/>
      <c r="RPT15" s="148"/>
      <c r="RPU15" s="148"/>
      <c r="RPV15" s="148"/>
      <c r="RPW15" s="148"/>
      <c r="RPX15" s="148"/>
      <c r="RPY15" s="148"/>
      <c r="RPZ15" s="148"/>
      <c r="RQA15" s="148"/>
      <c r="RQB15" s="148"/>
      <c r="RQC15" s="148"/>
      <c r="RQD15" s="148"/>
      <c r="RQE15" s="148"/>
      <c r="RQF15" s="148"/>
      <c r="RQG15" s="148"/>
      <c r="RQH15" s="148"/>
      <c r="RQI15" s="148"/>
      <c r="RQJ15" s="148"/>
      <c r="RQK15" s="148"/>
      <c r="RQL15" s="148"/>
      <c r="RQM15" s="148"/>
      <c r="RQN15" s="148"/>
      <c r="RQO15" s="148"/>
      <c r="RQP15" s="148"/>
      <c r="RQQ15" s="148"/>
      <c r="RQR15" s="148"/>
      <c r="RQS15" s="148"/>
      <c r="RQT15" s="148"/>
      <c r="RQU15" s="148"/>
      <c r="RQV15" s="148"/>
      <c r="RQW15" s="148"/>
      <c r="RQX15" s="148"/>
      <c r="RQY15" s="148"/>
      <c r="RQZ15" s="148"/>
      <c r="RRA15" s="148"/>
      <c r="RRB15" s="148"/>
      <c r="RRC15" s="148"/>
      <c r="RRD15" s="148"/>
      <c r="RRE15" s="148"/>
      <c r="RRF15" s="148"/>
      <c r="RRG15" s="148"/>
      <c r="RRH15" s="148"/>
      <c r="RRI15" s="148"/>
      <c r="RRJ15" s="148"/>
      <c r="RRK15" s="148"/>
      <c r="RRL15" s="148"/>
      <c r="RRM15" s="148"/>
      <c r="RRN15" s="148"/>
      <c r="RRO15" s="148"/>
      <c r="RRP15" s="148"/>
      <c r="RRQ15" s="148"/>
      <c r="RRR15" s="148"/>
      <c r="RRS15" s="148"/>
      <c r="RRT15" s="148"/>
      <c r="RRU15" s="148"/>
      <c r="RRV15" s="148"/>
      <c r="RRW15" s="148"/>
      <c r="RRX15" s="148"/>
      <c r="RRY15" s="148"/>
      <c r="RRZ15" s="148"/>
      <c r="RSA15" s="148"/>
      <c r="RSB15" s="148"/>
      <c r="RSC15" s="148"/>
      <c r="RSD15" s="148"/>
      <c r="RSE15" s="148"/>
      <c r="RSF15" s="148"/>
      <c r="RSG15" s="148"/>
      <c r="RSH15" s="148"/>
      <c r="RSI15" s="148"/>
      <c r="RSJ15" s="148"/>
      <c r="RSK15" s="148"/>
      <c r="RSL15" s="148"/>
      <c r="RSM15" s="148"/>
      <c r="RSN15" s="148"/>
      <c r="RSO15" s="148"/>
      <c r="RSP15" s="148"/>
      <c r="RSQ15" s="148"/>
      <c r="RSR15" s="148"/>
      <c r="RSS15" s="148"/>
      <c r="RST15" s="148"/>
      <c r="RSU15" s="148"/>
      <c r="RSV15" s="148"/>
      <c r="RSW15" s="148"/>
      <c r="RSX15" s="148"/>
      <c r="RSY15" s="148"/>
      <c r="RSZ15" s="148"/>
      <c r="RTA15" s="148"/>
      <c r="RTB15" s="148"/>
      <c r="RTC15" s="148"/>
      <c r="RTD15" s="148"/>
      <c r="RTE15" s="148"/>
      <c r="RTF15" s="148"/>
      <c r="RTG15" s="148"/>
      <c r="RTH15" s="148"/>
      <c r="RTI15" s="148"/>
      <c r="RTJ15" s="148"/>
      <c r="RTK15" s="148"/>
      <c r="RTL15" s="148"/>
      <c r="RTM15" s="148"/>
      <c r="RTN15" s="148"/>
      <c r="RTO15" s="148"/>
      <c r="RTP15" s="148"/>
      <c r="RTQ15" s="148"/>
      <c r="RTR15" s="148"/>
      <c r="RTS15" s="148"/>
      <c r="RTT15" s="148"/>
      <c r="RTU15" s="148"/>
      <c r="RTV15" s="148"/>
      <c r="RTW15" s="148"/>
      <c r="RTX15" s="148"/>
      <c r="RTY15" s="148"/>
      <c r="RTZ15" s="148"/>
      <c r="RUA15" s="148"/>
      <c r="RUB15" s="148"/>
      <c r="RUC15" s="148"/>
      <c r="RUD15" s="148"/>
      <c r="RUE15" s="148"/>
      <c r="RUF15" s="148"/>
      <c r="RUG15" s="148"/>
      <c r="RUH15" s="148"/>
      <c r="RUI15" s="148"/>
      <c r="RUJ15" s="148"/>
      <c r="RUK15" s="148"/>
      <c r="RUL15" s="148"/>
      <c r="RUM15" s="148"/>
      <c r="RUN15" s="148"/>
      <c r="RUO15" s="148"/>
      <c r="RUP15" s="148"/>
      <c r="RUQ15" s="148"/>
      <c r="RUR15" s="148"/>
      <c r="RUS15" s="148"/>
      <c r="RUT15" s="148"/>
      <c r="RUU15" s="148"/>
      <c r="RUV15" s="148"/>
      <c r="RUW15" s="148"/>
      <c r="RUX15" s="148"/>
      <c r="RUY15" s="148"/>
      <c r="RUZ15" s="148"/>
      <c r="RVA15" s="148"/>
      <c r="RVB15" s="148"/>
      <c r="RVC15" s="148"/>
      <c r="RVD15" s="148"/>
      <c r="RVE15" s="148"/>
      <c r="RVF15" s="148"/>
      <c r="RVG15" s="148"/>
      <c r="RVH15" s="148"/>
      <c r="RVI15" s="148"/>
      <c r="RVJ15" s="148"/>
      <c r="RVK15" s="148"/>
      <c r="RVL15" s="148"/>
      <c r="RVM15" s="148"/>
      <c r="RVN15" s="148"/>
      <c r="RVO15" s="148"/>
      <c r="RVP15" s="148"/>
      <c r="RVQ15" s="148"/>
      <c r="RVR15" s="148"/>
      <c r="RVS15" s="148"/>
      <c r="RVT15" s="148"/>
      <c r="RVU15" s="148"/>
      <c r="RVV15" s="148"/>
      <c r="RVW15" s="148"/>
      <c r="RVX15" s="148"/>
      <c r="RVY15" s="148"/>
      <c r="RVZ15" s="148"/>
      <c r="RWA15" s="148"/>
      <c r="RWB15" s="148"/>
      <c r="RWC15" s="148"/>
      <c r="RWD15" s="148"/>
      <c r="RWE15" s="148"/>
      <c r="RWF15" s="148"/>
      <c r="RWG15" s="148"/>
      <c r="RWH15" s="148"/>
      <c r="RWI15" s="148"/>
      <c r="RWJ15" s="148"/>
      <c r="RWK15" s="148"/>
      <c r="RWL15" s="148"/>
      <c r="RWM15" s="148"/>
      <c r="RWN15" s="148"/>
      <c r="RWO15" s="148"/>
      <c r="RWP15" s="148"/>
      <c r="RWQ15" s="148"/>
      <c r="RWR15" s="148"/>
      <c r="RWS15" s="148"/>
      <c r="RWT15" s="148"/>
      <c r="RWU15" s="148"/>
      <c r="RWV15" s="148"/>
      <c r="RWW15" s="148"/>
      <c r="RWX15" s="148"/>
      <c r="RWY15" s="148"/>
      <c r="RWZ15" s="148"/>
      <c r="RXA15" s="148"/>
      <c r="RXB15" s="148"/>
      <c r="RXC15" s="148"/>
      <c r="RXD15" s="148"/>
      <c r="RXE15" s="148"/>
      <c r="RXF15" s="148"/>
      <c r="RXG15" s="148"/>
      <c r="RXH15" s="148"/>
      <c r="RXI15" s="148"/>
      <c r="RXJ15" s="148"/>
      <c r="RXK15" s="148"/>
      <c r="RXL15" s="148"/>
      <c r="RXM15" s="148"/>
      <c r="RXN15" s="148"/>
      <c r="RXO15" s="148"/>
      <c r="RXP15" s="148"/>
      <c r="RXQ15" s="148"/>
      <c r="RXR15" s="148"/>
      <c r="RXS15" s="148"/>
      <c r="RXT15" s="148"/>
      <c r="RXU15" s="148"/>
      <c r="RXV15" s="148"/>
      <c r="RXW15" s="148"/>
      <c r="RXX15" s="148"/>
      <c r="RXY15" s="148"/>
      <c r="RXZ15" s="148"/>
      <c r="RYA15" s="148"/>
      <c r="RYB15" s="148"/>
      <c r="RYC15" s="148"/>
      <c r="RYD15" s="148"/>
      <c r="RYE15" s="148"/>
      <c r="RYF15" s="148"/>
      <c r="RYG15" s="148"/>
      <c r="RYH15" s="148"/>
      <c r="RYI15" s="148"/>
      <c r="RYJ15" s="148"/>
      <c r="RYK15" s="148"/>
      <c r="RYL15" s="148"/>
      <c r="RYM15" s="148"/>
      <c r="RYN15" s="148"/>
      <c r="RYO15" s="148"/>
      <c r="RYP15" s="148"/>
      <c r="RYQ15" s="148"/>
      <c r="RYR15" s="148"/>
      <c r="RYS15" s="148"/>
      <c r="RYT15" s="148"/>
      <c r="RYU15" s="148"/>
      <c r="RYV15" s="148"/>
      <c r="RYW15" s="148"/>
      <c r="RYX15" s="148"/>
      <c r="RYY15" s="148"/>
      <c r="RYZ15" s="148"/>
      <c r="RZA15" s="148"/>
      <c r="RZB15" s="148"/>
      <c r="RZC15" s="148"/>
      <c r="RZD15" s="148"/>
      <c r="RZE15" s="148"/>
      <c r="RZF15" s="148"/>
      <c r="RZG15" s="148"/>
      <c r="RZH15" s="148"/>
      <c r="RZI15" s="148"/>
      <c r="RZJ15" s="148"/>
      <c r="RZK15" s="148"/>
      <c r="RZL15" s="148"/>
      <c r="RZM15" s="148"/>
      <c r="RZN15" s="148"/>
      <c r="RZO15" s="148"/>
      <c r="RZP15" s="148"/>
      <c r="RZQ15" s="148"/>
      <c r="RZR15" s="148"/>
      <c r="RZS15" s="148"/>
      <c r="RZT15" s="148"/>
      <c r="RZU15" s="148"/>
      <c r="RZV15" s="148"/>
      <c r="RZW15" s="148"/>
      <c r="RZX15" s="148"/>
      <c r="RZY15" s="148"/>
      <c r="RZZ15" s="148"/>
      <c r="SAA15" s="148"/>
      <c r="SAB15" s="148"/>
      <c r="SAC15" s="148"/>
      <c r="SAD15" s="148"/>
      <c r="SAE15" s="148"/>
      <c r="SAF15" s="148"/>
      <c r="SAG15" s="148"/>
      <c r="SAH15" s="148"/>
      <c r="SAI15" s="148"/>
      <c r="SAJ15" s="148"/>
      <c r="SAK15" s="148"/>
      <c r="SAL15" s="148"/>
      <c r="SAM15" s="148"/>
      <c r="SAN15" s="148"/>
      <c r="SAO15" s="148"/>
      <c r="SAP15" s="148"/>
      <c r="SAQ15" s="148"/>
      <c r="SAR15" s="148"/>
      <c r="SAS15" s="148"/>
      <c r="SAT15" s="148"/>
      <c r="SAU15" s="148"/>
      <c r="SAV15" s="148"/>
      <c r="SAW15" s="148"/>
      <c r="SAX15" s="148"/>
      <c r="SAY15" s="148"/>
      <c r="SAZ15" s="148"/>
      <c r="SBA15" s="148"/>
      <c r="SBB15" s="148"/>
      <c r="SBC15" s="148"/>
      <c r="SBD15" s="148"/>
      <c r="SBE15" s="148"/>
      <c r="SBF15" s="148"/>
      <c r="SBG15" s="148"/>
      <c r="SBH15" s="148"/>
      <c r="SBI15" s="148"/>
      <c r="SBJ15" s="148"/>
      <c r="SBK15" s="148"/>
      <c r="SBL15" s="148"/>
      <c r="SBM15" s="148"/>
      <c r="SBN15" s="148"/>
      <c r="SBO15" s="148"/>
      <c r="SBP15" s="148"/>
      <c r="SBQ15" s="148"/>
      <c r="SBR15" s="148"/>
      <c r="SBS15" s="148"/>
      <c r="SBT15" s="148"/>
      <c r="SBU15" s="148"/>
      <c r="SBV15" s="148"/>
      <c r="SBW15" s="148"/>
      <c r="SBX15" s="148"/>
      <c r="SBY15" s="148"/>
      <c r="SBZ15" s="148"/>
      <c r="SCA15" s="148"/>
      <c r="SCB15" s="148"/>
      <c r="SCC15" s="148"/>
      <c r="SCD15" s="148"/>
      <c r="SCE15" s="148"/>
      <c r="SCF15" s="148"/>
      <c r="SCG15" s="148"/>
      <c r="SCH15" s="148"/>
      <c r="SCI15" s="148"/>
      <c r="SCJ15" s="148"/>
      <c r="SCK15" s="148"/>
      <c r="SCL15" s="148"/>
      <c r="SCM15" s="148"/>
      <c r="SCN15" s="148"/>
      <c r="SCO15" s="148"/>
      <c r="SCP15" s="148"/>
      <c r="SCQ15" s="148"/>
      <c r="SCR15" s="148"/>
      <c r="SCS15" s="148"/>
      <c r="SCT15" s="148"/>
      <c r="SCU15" s="148"/>
      <c r="SCV15" s="148"/>
      <c r="SCW15" s="148"/>
      <c r="SCX15" s="148"/>
      <c r="SCY15" s="148"/>
      <c r="SCZ15" s="148"/>
      <c r="SDA15" s="148"/>
      <c r="SDB15" s="148"/>
      <c r="SDC15" s="148"/>
      <c r="SDD15" s="148"/>
      <c r="SDE15" s="148"/>
      <c r="SDF15" s="148"/>
      <c r="SDG15" s="148"/>
      <c r="SDH15" s="148"/>
      <c r="SDI15" s="148"/>
      <c r="SDJ15" s="148"/>
      <c r="SDK15" s="148"/>
      <c r="SDL15" s="148"/>
      <c r="SDM15" s="148"/>
      <c r="SDN15" s="148"/>
      <c r="SDO15" s="148"/>
      <c r="SDP15" s="148"/>
      <c r="SDQ15" s="148"/>
      <c r="SDR15" s="148"/>
      <c r="SDS15" s="148"/>
      <c r="SDT15" s="148"/>
      <c r="SDU15" s="148"/>
      <c r="SDV15" s="148"/>
      <c r="SDW15" s="148"/>
      <c r="SDX15" s="148"/>
      <c r="SDY15" s="148"/>
      <c r="SDZ15" s="148"/>
      <c r="SEA15" s="148"/>
      <c r="SEB15" s="148"/>
      <c r="SEC15" s="148"/>
      <c r="SED15" s="148"/>
      <c r="SEE15" s="148"/>
      <c r="SEF15" s="148"/>
      <c r="SEG15" s="148"/>
      <c r="SEH15" s="148"/>
      <c r="SEI15" s="148"/>
      <c r="SEJ15" s="148"/>
      <c r="SEK15" s="148"/>
      <c r="SEL15" s="148"/>
      <c r="SEM15" s="148"/>
      <c r="SEN15" s="148"/>
      <c r="SEO15" s="148"/>
      <c r="SEP15" s="148"/>
      <c r="SEQ15" s="148"/>
      <c r="SER15" s="148"/>
      <c r="SES15" s="148"/>
      <c r="SET15" s="148"/>
      <c r="SEU15" s="148"/>
      <c r="SEV15" s="148"/>
      <c r="SEW15" s="148"/>
      <c r="SEX15" s="148"/>
      <c r="SEY15" s="148"/>
      <c r="SEZ15" s="148"/>
      <c r="SFA15" s="148"/>
      <c r="SFB15" s="148"/>
      <c r="SFC15" s="148"/>
      <c r="SFD15" s="148"/>
      <c r="SFE15" s="148"/>
      <c r="SFF15" s="148"/>
      <c r="SFG15" s="148"/>
      <c r="SFH15" s="148"/>
      <c r="SFI15" s="148"/>
      <c r="SFJ15" s="148"/>
      <c r="SFK15" s="148"/>
      <c r="SFL15" s="148"/>
      <c r="SFM15" s="148"/>
      <c r="SFN15" s="148"/>
      <c r="SFO15" s="148"/>
      <c r="SFP15" s="148"/>
      <c r="SFQ15" s="148"/>
      <c r="SFR15" s="148"/>
      <c r="SFS15" s="148"/>
      <c r="SFT15" s="148"/>
      <c r="SFU15" s="148"/>
      <c r="SFV15" s="148"/>
      <c r="SFW15" s="148"/>
      <c r="SFX15" s="148"/>
      <c r="SFY15" s="148"/>
      <c r="SFZ15" s="148"/>
      <c r="SGA15" s="148"/>
      <c r="SGB15" s="148"/>
      <c r="SGC15" s="148"/>
      <c r="SGD15" s="148"/>
      <c r="SGE15" s="148"/>
      <c r="SGF15" s="148"/>
      <c r="SGG15" s="148"/>
      <c r="SGH15" s="148"/>
      <c r="SGI15" s="148"/>
      <c r="SGJ15" s="148"/>
      <c r="SGK15" s="148"/>
      <c r="SGL15" s="148"/>
      <c r="SGM15" s="148"/>
      <c r="SGN15" s="148"/>
      <c r="SGO15" s="148"/>
      <c r="SGP15" s="148"/>
      <c r="SGQ15" s="148"/>
      <c r="SGR15" s="148"/>
      <c r="SGS15" s="148"/>
      <c r="SGT15" s="148"/>
      <c r="SGU15" s="148"/>
      <c r="SGV15" s="148"/>
      <c r="SGW15" s="148"/>
      <c r="SGX15" s="148"/>
      <c r="SGY15" s="148"/>
      <c r="SGZ15" s="148"/>
      <c r="SHA15" s="148"/>
      <c r="SHB15" s="148"/>
      <c r="SHC15" s="148"/>
      <c r="SHD15" s="148"/>
      <c r="SHE15" s="148"/>
      <c r="SHF15" s="148"/>
      <c r="SHG15" s="148"/>
      <c r="SHH15" s="148"/>
      <c r="SHI15" s="148"/>
      <c r="SHJ15" s="148"/>
      <c r="SHK15" s="148"/>
      <c r="SHL15" s="148"/>
      <c r="SHM15" s="148"/>
      <c r="SHN15" s="148"/>
      <c r="SHO15" s="148"/>
      <c r="SHP15" s="148"/>
      <c r="SHQ15" s="148"/>
      <c r="SHR15" s="148"/>
      <c r="SHS15" s="148"/>
      <c r="SHT15" s="148"/>
      <c r="SHU15" s="148"/>
      <c r="SHV15" s="148"/>
      <c r="SHW15" s="148"/>
      <c r="SHX15" s="148"/>
      <c r="SHY15" s="148"/>
      <c r="SHZ15" s="148"/>
      <c r="SIA15" s="148"/>
      <c r="SIB15" s="148"/>
      <c r="SIC15" s="148"/>
      <c r="SID15" s="148"/>
      <c r="SIE15" s="148"/>
      <c r="SIF15" s="148"/>
      <c r="SIG15" s="148"/>
      <c r="SIH15" s="148"/>
      <c r="SII15" s="148"/>
      <c r="SIJ15" s="148"/>
      <c r="SIK15" s="148"/>
      <c r="SIL15" s="148"/>
      <c r="SIM15" s="148"/>
      <c r="SIN15" s="148"/>
      <c r="SIO15" s="148"/>
      <c r="SIP15" s="148"/>
      <c r="SIQ15" s="148"/>
      <c r="SIR15" s="148"/>
      <c r="SIS15" s="148"/>
      <c r="SIT15" s="148"/>
      <c r="SIU15" s="148"/>
      <c r="SIV15" s="148"/>
      <c r="SIW15" s="148"/>
      <c r="SIX15" s="148"/>
      <c r="SIY15" s="148"/>
      <c r="SIZ15" s="148"/>
      <c r="SJA15" s="148"/>
      <c r="SJB15" s="148"/>
      <c r="SJC15" s="148"/>
      <c r="SJD15" s="148"/>
      <c r="SJE15" s="148"/>
      <c r="SJF15" s="148"/>
      <c r="SJG15" s="148"/>
      <c r="SJH15" s="148"/>
      <c r="SJI15" s="148"/>
      <c r="SJJ15" s="148"/>
      <c r="SJK15" s="148"/>
      <c r="SJL15" s="148"/>
      <c r="SJM15" s="148"/>
      <c r="SJN15" s="148"/>
      <c r="SJO15" s="148"/>
      <c r="SJP15" s="148"/>
      <c r="SJQ15" s="148"/>
      <c r="SJR15" s="148"/>
      <c r="SJS15" s="148"/>
      <c r="SJT15" s="148"/>
      <c r="SJU15" s="148"/>
      <c r="SJV15" s="148"/>
      <c r="SJW15" s="148"/>
      <c r="SJX15" s="148"/>
      <c r="SJY15" s="148"/>
      <c r="SJZ15" s="148"/>
      <c r="SKA15" s="148"/>
      <c r="SKB15" s="148"/>
      <c r="SKC15" s="148"/>
      <c r="SKD15" s="148"/>
      <c r="SKE15" s="148"/>
      <c r="SKF15" s="148"/>
      <c r="SKG15" s="148"/>
      <c r="SKH15" s="148"/>
      <c r="SKI15" s="148"/>
      <c r="SKJ15" s="148"/>
      <c r="SKK15" s="148"/>
      <c r="SKL15" s="148"/>
      <c r="SKM15" s="148"/>
      <c r="SKN15" s="148"/>
      <c r="SKO15" s="148"/>
      <c r="SKP15" s="148"/>
      <c r="SKQ15" s="148"/>
      <c r="SKR15" s="148"/>
      <c r="SKS15" s="148"/>
      <c r="SKT15" s="148"/>
      <c r="SKU15" s="148"/>
      <c r="SKV15" s="148"/>
      <c r="SKW15" s="148"/>
      <c r="SKX15" s="148"/>
      <c r="SKY15" s="148"/>
      <c r="SKZ15" s="148"/>
      <c r="SLA15" s="148"/>
      <c r="SLB15" s="148"/>
      <c r="SLC15" s="148"/>
      <c r="SLD15" s="148"/>
      <c r="SLE15" s="148"/>
      <c r="SLF15" s="148"/>
      <c r="SLG15" s="148"/>
      <c r="SLH15" s="148"/>
      <c r="SLI15" s="148"/>
      <c r="SLJ15" s="148"/>
      <c r="SLK15" s="148"/>
      <c r="SLL15" s="148"/>
      <c r="SLM15" s="148"/>
      <c r="SLN15" s="148"/>
      <c r="SLO15" s="148"/>
      <c r="SLP15" s="148"/>
      <c r="SLQ15" s="148"/>
      <c r="SLR15" s="148"/>
      <c r="SLS15" s="148"/>
      <c r="SLT15" s="148"/>
      <c r="SLU15" s="148"/>
      <c r="SLV15" s="148"/>
      <c r="SLW15" s="148"/>
      <c r="SLX15" s="148"/>
      <c r="SLY15" s="148"/>
      <c r="SLZ15" s="148"/>
      <c r="SMA15" s="148"/>
      <c r="SMB15" s="148"/>
      <c r="SMC15" s="148"/>
      <c r="SMD15" s="148"/>
      <c r="SME15" s="148"/>
      <c r="SMF15" s="148"/>
      <c r="SMG15" s="148"/>
      <c r="SMH15" s="148"/>
      <c r="SMI15" s="148"/>
      <c r="SMJ15" s="148"/>
      <c r="SMK15" s="148"/>
      <c r="SML15" s="148"/>
      <c r="SMM15" s="148"/>
      <c r="SMN15" s="148"/>
      <c r="SMO15" s="148"/>
      <c r="SMP15" s="148"/>
      <c r="SMQ15" s="148"/>
      <c r="SMR15" s="148"/>
      <c r="SMS15" s="148"/>
      <c r="SMT15" s="148"/>
      <c r="SMU15" s="148"/>
      <c r="SMV15" s="148"/>
      <c r="SMW15" s="148"/>
      <c r="SMX15" s="148"/>
      <c r="SMY15" s="148"/>
      <c r="SMZ15" s="148"/>
      <c r="SNA15" s="148"/>
      <c r="SNB15" s="148"/>
      <c r="SNC15" s="148"/>
      <c r="SND15" s="148"/>
      <c r="SNE15" s="148"/>
      <c r="SNF15" s="148"/>
      <c r="SNG15" s="148"/>
      <c r="SNH15" s="148"/>
      <c r="SNI15" s="148"/>
      <c r="SNJ15" s="148"/>
      <c r="SNK15" s="148"/>
      <c r="SNL15" s="148"/>
      <c r="SNM15" s="148"/>
      <c r="SNN15" s="148"/>
      <c r="SNO15" s="148"/>
      <c r="SNP15" s="148"/>
      <c r="SNQ15" s="148"/>
      <c r="SNR15" s="148"/>
      <c r="SNS15" s="148"/>
      <c r="SNT15" s="148"/>
      <c r="SNU15" s="148"/>
      <c r="SNV15" s="148"/>
      <c r="SNW15" s="148"/>
      <c r="SNX15" s="148"/>
      <c r="SNY15" s="148"/>
      <c r="SNZ15" s="148"/>
      <c r="SOA15" s="148"/>
      <c r="SOB15" s="148"/>
      <c r="SOC15" s="148"/>
      <c r="SOD15" s="148"/>
      <c r="SOE15" s="148"/>
      <c r="SOF15" s="148"/>
      <c r="SOG15" s="148"/>
      <c r="SOH15" s="148"/>
      <c r="SOI15" s="148"/>
      <c r="SOJ15" s="148"/>
      <c r="SOK15" s="148"/>
      <c r="SOL15" s="148"/>
      <c r="SOM15" s="148"/>
      <c r="SON15" s="148"/>
      <c r="SOO15" s="148"/>
      <c r="SOP15" s="148"/>
      <c r="SOQ15" s="148"/>
      <c r="SOR15" s="148"/>
      <c r="SOS15" s="148"/>
      <c r="SOT15" s="148"/>
      <c r="SOU15" s="148"/>
      <c r="SOV15" s="148"/>
      <c r="SOW15" s="148"/>
      <c r="SOX15" s="148"/>
      <c r="SOY15" s="148"/>
      <c r="SOZ15" s="148"/>
      <c r="SPA15" s="148"/>
      <c r="SPB15" s="148"/>
      <c r="SPC15" s="148"/>
      <c r="SPD15" s="148"/>
      <c r="SPE15" s="148"/>
      <c r="SPF15" s="148"/>
      <c r="SPG15" s="148"/>
      <c r="SPH15" s="148"/>
      <c r="SPI15" s="148"/>
      <c r="SPJ15" s="148"/>
      <c r="SPK15" s="148"/>
      <c r="SPL15" s="148"/>
      <c r="SPM15" s="148"/>
      <c r="SPN15" s="148"/>
      <c r="SPO15" s="148"/>
      <c r="SPP15" s="148"/>
      <c r="SPQ15" s="148"/>
      <c r="SPR15" s="148"/>
      <c r="SPS15" s="148"/>
      <c r="SPT15" s="148"/>
      <c r="SPU15" s="148"/>
      <c r="SPV15" s="148"/>
      <c r="SPW15" s="148"/>
      <c r="SPX15" s="148"/>
      <c r="SPY15" s="148"/>
      <c r="SPZ15" s="148"/>
      <c r="SQA15" s="148"/>
      <c r="SQB15" s="148"/>
      <c r="SQC15" s="148"/>
      <c r="SQD15" s="148"/>
      <c r="SQE15" s="148"/>
      <c r="SQF15" s="148"/>
      <c r="SQG15" s="148"/>
      <c r="SQH15" s="148"/>
      <c r="SQI15" s="148"/>
      <c r="SQJ15" s="148"/>
      <c r="SQK15" s="148"/>
      <c r="SQL15" s="148"/>
      <c r="SQM15" s="148"/>
      <c r="SQN15" s="148"/>
      <c r="SQO15" s="148"/>
      <c r="SQP15" s="148"/>
      <c r="SQQ15" s="148"/>
      <c r="SQR15" s="148"/>
      <c r="SQS15" s="148"/>
      <c r="SQT15" s="148"/>
      <c r="SQU15" s="148"/>
      <c r="SQV15" s="148"/>
      <c r="SQW15" s="148"/>
      <c r="SQX15" s="148"/>
      <c r="SQY15" s="148"/>
      <c r="SQZ15" s="148"/>
      <c r="SRA15" s="148"/>
      <c r="SRB15" s="148"/>
      <c r="SRC15" s="148"/>
      <c r="SRD15" s="148"/>
      <c r="SRE15" s="148"/>
      <c r="SRF15" s="148"/>
      <c r="SRG15" s="148"/>
      <c r="SRH15" s="148"/>
      <c r="SRI15" s="148"/>
      <c r="SRJ15" s="148"/>
      <c r="SRK15" s="148"/>
      <c r="SRL15" s="148"/>
      <c r="SRM15" s="148"/>
      <c r="SRN15" s="148"/>
      <c r="SRO15" s="148"/>
      <c r="SRP15" s="148"/>
      <c r="SRQ15" s="148"/>
      <c r="SRR15" s="148"/>
      <c r="SRS15" s="148"/>
      <c r="SRT15" s="148"/>
      <c r="SRU15" s="148"/>
      <c r="SRV15" s="148"/>
      <c r="SRW15" s="148"/>
      <c r="SRX15" s="148"/>
      <c r="SRY15" s="148"/>
      <c r="SRZ15" s="148"/>
      <c r="SSA15" s="148"/>
      <c r="SSB15" s="148"/>
      <c r="SSC15" s="148"/>
      <c r="SSD15" s="148"/>
      <c r="SSE15" s="148"/>
      <c r="SSF15" s="148"/>
      <c r="SSG15" s="148"/>
      <c r="SSH15" s="148"/>
      <c r="SSI15" s="148"/>
      <c r="SSJ15" s="148"/>
      <c r="SSK15" s="148"/>
      <c r="SSL15" s="148"/>
      <c r="SSM15" s="148"/>
      <c r="SSN15" s="148"/>
      <c r="SSO15" s="148"/>
      <c r="SSP15" s="148"/>
      <c r="SSQ15" s="148"/>
      <c r="SSR15" s="148"/>
      <c r="SSS15" s="148"/>
      <c r="SST15" s="148"/>
      <c r="SSU15" s="148"/>
      <c r="SSV15" s="148"/>
      <c r="SSW15" s="148"/>
      <c r="SSX15" s="148"/>
      <c r="SSY15" s="148"/>
      <c r="SSZ15" s="148"/>
      <c r="STA15" s="148"/>
      <c r="STB15" s="148"/>
      <c r="STC15" s="148"/>
      <c r="STD15" s="148"/>
      <c r="STE15" s="148"/>
      <c r="STF15" s="148"/>
      <c r="STG15" s="148"/>
      <c r="STH15" s="148"/>
      <c r="STI15" s="148"/>
      <c r="STJ15" s="148"/>
      <c r="STK15" s="148"/>
      <c r="STL15" s="148"/>
      <c r="STM15" s="148"/>
      <c r="STN15" s="148"/>
      <c r="STO15" s="148"/>
      <c r="STP15" s="148"/>
      <c r="STQ15" s="148"/>
      <c r="STR15" s="148"/>
      <c r="STS15" s="148"/>
      <c r="STT15" s="148"/>
      <c r="STU15" s="148"/>
      <c r="STV15" s="148"/>
      <c r="STW15" s="148"/>
      <c r="STX15" s="148"/>
      <c r="STY15" s="148"/>
      <c r="STZ15" s="148"/>
      <c r="SUA15" s="148"/>
      <c r="SUB15" s="148"/>
      <c r="SUC15" s="148"/>
      <c r="SUD15" s="148"/>
      <c r="SUE15" s="148"/>
      <c r="SUF15" s="148"/>
      <c r="SUG15" s="148"/>
      <c r="SUH15" s="148"/>
      <c r="SUI15" s="148"/>
      <c r="SUJ15" s="148"/>
      <c r="SUK15" s="148"/>
      <c r="SUL15" s="148"/>
      <c r="SUM15" s="148"/>
      <c r="SUN15" s="148"/>
      <c r="SUO15" s="148"/>
      <c r="SUP15" s="148"/>
      <c r="SUQ15" s="148"/>
      <c r="SUR15" s="148"/>
      <c r="SUS15" s="148"/>
      <c r="SUT15" s="148"/>
      <c r="SUU15" s="148"/>
      <c r="SUV15" s="148"/>
      <c r="SUW15" s="148"/>
      <c r="SUX15" s="148"/>
      <c r="SUY15" s="148"/>
      <c r="SUZ15" s="148"/>
      <c r="SVA15" s="148"/>
      <c r="SVB15" s="148"/>
      <c r="SVC15" s="148"/>
      <c r="SVD15" s="148"/>
      <c r="SVE15" s="148"/>
      <c r="SVF15" s="148"/>
      <c r="SVG15" s="148"/>
      <c r="SVH15" s="148"/>
      <c r="SVI15" s="148"/>
      <c r="SVJ15" s="148"/>
      <c r="SVK15" s="148"/>
      <c r="SVL15" s="148"/>
      <c r="SVM15" s="148"/>
      <c r="SVN15" s="148"/>
      <c r="SVO15" s="148"/>
      <c r="SVP15" s="148"/>
      <c r="SVQ15" s="148"/>
      <c r="SVR15" s="148"/>
      <c r="SVS15" s="148"/>
      <c r="SVT15" s="148"/>
      <c r="SVU15" s="148"/>
      <c r="SVV15" s="148"/>
      <c r="SVW15" s="148"/>
      <c r="SVX15" s="148"/>
      <c r="SVY15" s="148"/>
      <c r="SVZ15" s="148"/>
      <c r="SWA15" s="148"/>
      <c r="SWB15" s="148"/>
      <c r="SWC15" s="148"/>
      <c r="SWD15" s="148"/>
      <c r="SWE15" s="148"/>
      <c r="SWF15" s="148"/>
      <c r="SWG15" s="148"/>
      <c r="SWH15" s="148"/>
      <c r="SWI15" s="148"/>
      <c r="SWJ15" s="148"/>
      <c r="SWK15" s="148"/>
      <c r="SWL15" s="148"/>
      <c r="SWM15" s="148"/>
      <c r="SWN15" s="148"/>
      <c r="SWO15" s="148"/>
      <c r="SWP15" s="148"/>
      <c r="SWQ15" s="148"/>
      <c r="SWR15" s="148"/>
      <c r="SWS15" s="148"/>
      <c r="SWT15" s="148"/>
      <c r="SWU15" s="148"/>
      <c r="SWV15" s="148"/>
      <c r="SWW15" s="148"/>
      <c r="SWX15" s="148"/>
      <c r="SWY15" s="148"/>
      <c r="SWZ15" s="148"/>
      <c r="SXA15" s="148"/>
      <c r="SXB15" s="148"/>
      <c r="SXC15" s="148"/>
      <c r="SXD15" s="148"/>
      <c r="SXE15" s="148"/>
      <c r="SXF15" s="148"/>
      <c r="SXG15" s="148"/>
      <c r="SXH15" s="148"/>
      <c r="SXI15" s="148"/>
      <c r="SXJ15" s="148"/>
      <c r="SXK15" s="148"/>
      <c r="SXL15" s="148"/>
      <c r="SXM15" s="148"/>
      <c r="SXN15" s="148"/>
      <c r="SXO15" s="148"/>
      <c r="SXP15" s="148"/>
      <c r="SXQ15" s="148"/>
      <c r="SXR15" s="148"/>
      <c r="SXS15" s="148"/>
      <c r="SXT15" s="148"/>
      <c r="SXU15" s="148"/>
      <c r="SXV15" s="148"/>
      <c r="SXW15" s="148"/>
      <c r="SXX15" s="148"/>
      <c r="SXY15" s="148"/>
      <c r="SXZ15" s="148"/>
      <c r="SYA15" s="148"/>
      <c r="SYB15" s="148"/>
      <c r="SYC15" s="148"/>
      <c r="SYD15" s="148"/>
      <c r="SYE15" s="148"/>
      <c r="SYF15" s="148"/>
      <c r="SYG15" s="148"/>
      <c r="SYH15" s="148"/>
      <c r="SYI15" s="148"/>
      <c r="SYJ15" s="148"/>
      <c r="SYK15" s="148"/>
      <c r="SYL15" s="148"/>
      <c r="SYM15" s="148"/>
      <c r="SYN15" s="148"/>
      <c r="SYO15" s="148"/>
      <c r="SYP15" s="148"/>
      <c r="SYQ15" s="148"/>
      <c r="SYR15" s="148"/>
      <c r="SYS15" s="148"/>
      <c r="SYT15" s="148"/>
      <c r="SYU15" s="148"/>
      <c r="SYV15" s="148"/>
      <c r="SYW15" s="148"/>
      <c r="SYX15" s="148"/>
      <c r="SYY15" s="148"/>
      <c r="SYZ15" s="148"/>
      <c r="SZA15" s="148"/>
      <c r="SZB15" s="148"/>
      <c r="SZC15" s="148"/>
      <c r="SZD15" s="148"/>
      <c r="SZE15" s="148"/>
      <c r="SZF15" s="148"/>
      <c r="SZG15" s="148"/>
      <c r="SZH15" s="148"/>
      <c r="SZI15" s="148"/>
      <c r="SZJ15" s="148"/>
      <c r="SZK15" s="148"/>
      <c r="SZL15" s="148"/>
      <c r="SZM15" s="148"/>
      <c r="SZN15" s="148"/>
      <c r="SZO15" s="148"/>
      <c r="SZP15" s="148"/>
      <c r="SZQ15" s="148"/>
      <c r="SZR15" s="148"/>
      <c r="SZS15" s="148"/>
      <c r="SZT15" s="148"/>
      <c r="SZU15" s="148"/>
      <c r="SZV15" s="148"/>
      <c r="SZW15" s="148"/>
      <c r="SZX15" s="148"/>
      <c r="SZY15" s="148"/>
      <c r="SZZ15" s="148"/>
      <c r="TAA15" s="148"/>
      <c r="TAB15" s="148"/>
      <c r="TAC15" s="148"/>
      <c r="TAD15" s="148"/>
      <c r="TAE15" s="148"/>
      <c r="TAF15" s="148"/>
      <c r="TAG15" s="148"/>
      <c r="TAH15" s="148"/>
      <c r="TAI15" s="148"/>
      <c r="TAJ15" s="148"/>
      <c r="TAK15" s="148"/>
      <c r="TAL15" s="148"/>
      <c r="TAM15" s="148"/>
      <c r="TAN15" s="148"/>
      <c r="TAO15" s="148"/>
      <c r="TAP15" s="148"/>
      <c r="TAQ15" s="148"/>
      <c r="TAR15" s="148"/>
      <c r="TAS15" s="148"/>
      <c r="TAT15" s="148"/>
      <c r="TAU15" s="148"/>
      <c r="TAV15" s="148"/>
      <c r="TAW15" s="148"/>
      <c r="TAX15" s="148"/>
      <c r="TAY15" s="148"/>
      <c r="TAZ15" s="148"/>
      <c r="TBA15" s="148"/>
      <c r="TBB15" s="148"/>
      <c r="TBC15" s="148"/>
      <c r="TBD15" s="148"/>
      <c r="TBE15" s="148"/>
      <c r="TBF15" s="148"/>
      <c r="TBG15" s="148"/>
      <c r="TBH15" s="148"/>
      <c r="TBI15" s="148"/>
      <c r="TBJ15" s="148"/>
      <c r="TBK15" s="148"/>
      <c r="TBL15" s="148"/>
      <c r="TBM15" s="148"/>
      <c r="TBN15" s="148"/>
      <c r="TBO15" s="148"/>
      <c r="TBP15" s="148"/>
      <c r="TBQ15" s="148"/>
      <c r="TBR15" s="148"/>
      <c r="TBS15" s="148"/>
      <c r="TBT15" s="148"/>
      <c r="TBU15" s="148"/>
      <c r="TBV15" s="148"/>
      <c r="TBW15" s="148"/>
      <c r="TBX15" s="148"/>
      <c r="TBY15" s="148"/>
      <c r="TBZ15" s="148"/>
      <c r="TCA15" s="148"/>
      <c r="TCB15" s="148"/>
      <c r="TCC15" s="148"/>
      <c r="TCD15" s="148"/>
      <c r="TCE15" s="148"/>
      <c r="TCF15" s="148"/>
      <c r="TCG15" s="148"/>
      <c r="TCH15" s="148"/>
      <c r="TCI15" s="148"/>
      <c r="TCJ15" s="148"/>
      <c r="TCK15" s="148"/>
      <c r="TCL15" s="148"/>
      <c r="TCM15" s="148"/>
      <c r="TCN15" s="148"/>
      <c r="TCO15" s="148"/>
      <c r="TCP15" s="148"/>
      <c r="TCQ15" s="148"/>
      <c r="TCR15" s="148"/>
      <c r="TCS15" s="148"/>
      <c r="TCT15" s="148"/>
      <c r="TCU15" s="148"/>
      <c r="TCV15" s="148"/>
      <c r="TCW15" s="148"/>
      <c r="TCX15" s="148"/>
      <c r="TCY15" s="148"/>
      <c r="TCZ15" s="148"/>
      <c r="TDA15" s="148"/>
      <c r="TDB15" s="148"/>
      <c r="TDC15" s="148"/>
      <c r="TDD15" s="148"/>
      <c r="TDE15" s="148"/>
      <c r="TDF15" s="148"/>
      <c r="TDG15" s="148"/>
      <c r="TDH15" s="148"/>
      <c r="TDI15" s="148"/>
      <c r="TDJ15" s="148"/>
      <c r="TDK15" s="148"/>
      <c r="TDL15" s="148"/>
      <c r="TDM15" s="148"/>
      <c r="TDN15" s="148"/>
      <c r="TDO15" s="148"/>
      <c r="TDP15" s="148"/>
      <c r="TDQ15" s="148"/>
      <c r="TDR15" s="148"/>
      <c r="TDS15" s="148"/>
      <c r="TDT15" s="148"/>
      <c r="TDU15" s="148"/>
      <c r="TDV15" s="148"/>
      <c r="TDW15" s="148"/>
      <c r="TDX15" s="148"/>
      <c r="TDY15" s="148"/>
      <c r="TDZ15" s="148"/>
      <c r="TEA15" s="148"/>
      <c r="TEB15" s="148"/>
      <c r="TEC15" s="148"/>
      <c r="TED15" s="148"/>
      <c r="TEE15" s="148"/>
      <c r="TEF15" s="148"/>
      <c r="TEG15" s="148"/>
      <c r="TEH15" s="148"/>
      <c r="TEI15" s="148"/>
      <c r="TEJ15" s="148"/>
      <c r="TEK15" s="148"/>
      <c r="TEL15" s="148"/>
      <c r="TEM15" s="148"/>
      <c r="TEN15" s="148"/>
      <c r="TEO15" s="148"/>
      <c r="TEP15" s="148"/>
      <c r="TEQ15" s="148"/>
      <c r="TER15" s="148"/>
      <c r="TES15" s="148"/>
      <c r="TET15" s="148"/>
      <c r="TEU15" s="148"/>
      <c r="TEV15" s="148"/>
      <c r="TEW15" s="148"/>
      <c r="TEX15" s="148"/>
      <c r="TEY15" s="148"/>
      <c r="TEZ15" s="148"/>
      <c r="TFA15" s="148"/>
      <c r="TFB15" s="148"/>
      <c r="TFC15" s="148"/>
      <c r="TFD15" s="148"/>
      <c r="TFE15" s="148"/>
      <c r="TFF15" s="148"/>
      <c r="TFG15" s="148"/>
      <c r="TFH15" s="148"/>
      <c r="TFI15" s="148"/>
      <c r="TFJ15" s="148"/>
      <c r="TFK15" s="148"/>
      <c r="TFL15" s="148"/>
      <c r="TFM15" s="148"/>
      <c r="TFN15" s="148"/>
      <c r="TFO15" s="148"/>
      <c r="TFP15" s="148"/>
      <c r="TFQ15" s="148"/>
      <c r="TFR15" s="148"/>
      <c r="TFS15" s="148"/>
      <c r="TFT15" s="148"/>
      <c r="TFU15" s="148"/>
      <c r="TFV15" s="148"/>
      <c r="TFW15" s="148"/>
      <c r="TFX15" s="148"/>
      <c r="TFY15" s="148"/>
      <c r="TFZ15" s="148"/>
      <c r="TGA15" s="148"/>
      <c r="TGB15" s="148"/>
      <c r="TGC15" s="148"/>
      <c r="TGD15" s="148"/>
      <c r="TGE15" s="148"/>
      <c r="TGF15" s="148"/>
      <c r="TGG15" s="148"/>
      <c r="TGH15" s="148"/>
      <c r="TGI15" s="148"/>
      <c r="TGJ15" s="148"/>
      <c r="TGK15" s="148"/>
      <c r="TGL15" s="148"/>
      <c r="TGM15" s="148"/>
      <c r="TGN15" s="148"/>
      <c r="TGO15" s="148"/>
      <c r="TGP15" s="148"/>
      <c r="TGQ15" s="148"/>
      <c r="TGR15" s="148"/>
      <c r="TGS15" s="148"/>
      <c r="TGT15" s="148"/>
      <c r="TGU15" s="148"/>
      <c r="TGV15" s="148"/>
      <c r="TGW15" s="148"/>
      <c r="TGX15" s="148"/>
      <c r="TGY15" s="148"/>
      <c r="TGZ15" s="148"/>
      <c r="THA15" s="148"/>
      <c r="THB15" s="148"/>
      <c r="THC15" s="148"/>
      <c r="THD15" s="148"/>
      <c r="THE15" s="148"/>
      <c r="THF15" s="148"/>
      <c r="THG15" s="148"/>
      <c r="THH15" s="148"/>
      <c r="THI15" s="148"/>
      <c r="THJ15" s="148"/>
      <c r="THK15" s="148"/>
      <c r="THL15" s="148"/>
      <c r="THM15" s="148"/>
      <c r="THN15" s="148"/>
      <c r="THO15" s="148"/>
      <c r="THP15" s="148"/>
      <c r="THQ15" s="148"/>
      <c r="THR15" s="148"/>
      <c r="THS15" s="148"/>
      <c r="THT15" s="148"/>
      <c r="THU15" s="148"/>
      <c r="THV15" s="148"/>
      <c r="THW15" s="148"/>
      <c r="THX15" s="148"/>
      <c r="THY15" s="148"/>
      <c r="THZ15" s="148"/>
      <c r="TIA15" s="148"/>
      <c r="TIB15" s="148"/>
      <c r="TIC15" s="148"/>
      <c r="TID15" s="148"/>
      <c r="TIE15" s="148"/>
      <c r="TIF15" s="148"/>
      <c r="TIG15" s="148"/>
      <c r="TIH15" s="148"/>
      <c r="TII15" s="148"/>
      <c r="TIJ15" s="148"/>
      <c r="TIK15" s="148"/>
      <c r="TIL15" s="148"/>
      <c r="TIM15" s="148"/>
      <c r="TIN15" s="148"/>
      <c r="TIO15" s="148"/>
      <c r="TIP15" s="148"/>
      <c r="TIQ15" s="148"/>
      <c r="TIR15" s="148"/>
      <c r="TIS15" s="148"/>
      <c r="TIT15" s="148"/>
      <c r="TIU15" s="148"/>
      <c r="TIV15" s="148"/>
      <c r="TIW15" s="148"/>
      <c r="TIX15" s="148"/>
      <c r="TIY15" s="148"/>
      <c r="TIZ15" s="148"/>
      <c r="TJA15" s="148"/>
      <c r="TJB15" s="148"/>
      <c r="TJC15" s="148"/>
      <c r="TJD15" s="148"/>
      <c r="TJE15" s="148"/>
      <c r="TJF15" s="148"/>
      <c r="TJG15" s="148"/>
      <c r="TJH15" s="148"/>
      <c r="TJI15" s="148"/>
      <c r="TJJ15" s="148"/>
      <c r="TJK15" s="148"/>
      <c r="TJL15" s="148"/>
      <c r="TJM15" s="148"/>
      <c r="TJN15" s="148"/>
      <c r="TJO15" s="148"/>
      <c r="TJP15" s="148"/>
      <c r="TJQ15" s="148"/>
      <c r="TJR15" s="148"/>
      <c r="TJS15" s="148"/>
      <c r="TJT15" s="148"/>
      <c r="TJU15" s="148"/>
      <c r="TJV15" s="148"/>
      <c r="TJW15" s="148"/>
      <c r="TJX15" s="148"/>
      <c r="TJY15" s="148"/>
      <c r="TJZ15" s="148"/>
      <c r="TKA15" s="148"/>
      <c r="TKB15" s="148"/>
      <c r="TKC15" s="148"/>
      <c r="TKD15" s="148"/>
      <c r="TKE15" s="148"/>
      <c r="TKF15" s="148"/>
      <c r="TKG15" s="148"/>
      <c r="TKH15" s="148"/>
      <c r="TKI15" s="148"/>
      <c r="TKJ15" s="148"/>
      <c r="TKK15" s="148"/>
      <c r="TKL15" s="148"/>
      <c r="TKM15" s="148"/>
      <c r="TKN15" s="148"/>
      <c r="TKO15" s="148"/>
      <c r="TKP15" s="148"/>
      <c r="TKQ15" s="148"/>
      <c r="TKR15" s="148"/>
      <c r="TKS15" s="148"/>
      <c r="TKT15" s="148"/>
      <c r="TKU15" s="148"/>
      <c r="TKV15" s="148"/>
      <c r="TKW15" s="148"/>
      <c r="TKX15" s="148"/>
      <c r="TKY15" s="148"/>
      <c r="TKZ15" s="148"/>
      <c r="TLA15" s="148"/>
      <c r="TLB15" s="148"/>
      <c r="TLC15" s="148"/>
      <c r="TLD15" s="148"/>
      <c r="TLE15" s="148"/>
      <c r="TLF15" s="148"/>
      <c r="TLG15" s="148"/>
      <c r="TLH15" s="148"/>
      <c r="TLI15" s="148"/>
      <c r="TLJ15" s="148"/>
      <c r="TLK15" s="148"/>
      <c r="TLL15" s="148"/>
      <c r="TLM15" s="148"/>
      <c r="TLN15" s="148"/>
      <c r="TLO15" s="148"/>
      <c r="TLP15" s="148"/>
      <c r="TLQ15" s="148"/>
      <c r="TLR15" s="148"/>
      <c r="TLS15" s="148"/>
      <c r="TLT15" s="148"/>
      <c r="TLU15" s="148"/>
      <c r="TLV15" s="148"/>
      <c r="TLW15" s="148"/>
      <c r="TLX15" s="148"/>
      <c r="TLY15" s="148"/>
      <c r="TLZ15" s="148"/>
      <c r="TMA15" s="148"/>
      <c r="TMB15" s="148"/>
      <c r="TMC15" s="148"/>
      <c r="TMD15" s="148"/>
      <c r="TME15" s="148"/>
      <c r="TMF15" s="148"/>
      <c r="TMG15" s="148"/>
      <c r="TMH15" s="148"/>
      <c r="TMI15" s="148"/>
      <c r="TMJ15" s="148"/>
      <c r="TMK15" s="148"/>
      <c r="TML15" s="148"/>
      <c r="TMM15" s="148"/>
      <c r="TMN15" s="148"/>
      <c r="TMO15" s="148"/>
      <c r="TMP15" s="148"/>
      <c r="TMQ15" s="148"/>
      <c r="TMR15" s="148"/>
      <c r="TMS15" s="148"/>
      <c r="TMT15" s="148"/>
      <c r="TMU15" s="148"/>
      <c r="TMV15" s="148"/>
      <c r="TMW15" s="148"/>
      <c r="TMX15" s="148"/>
      <c r="TMY15" s="148"/>
      <c r="TMZ15" s="148"/>
      <c r="TNA15" s="148"/>
      <c r="TNB15" s="148"/>
      <c r="TNC15" s="148"/>
      <c r="TND15" s="148"/>
      <c r="TNE15" s="148"/>
      <c r="TNF15" s="148"/>
      <c r="TNG15" s="148"/>
      <c r="TNH15" s="148"/>
      <c r="TNI15" s="148"/>
      <c r="TNJ15" s="148"/>
      <c r="TNK15" s="148"/>
      <c r="TNL15" s="148"/>
      <c r="TNM15" s="148"/>
      <c r="TNN15" s="148"/>
      <c r="TNO15" s="148"/>
      <c r="TNP15" s="148"/>
      <c r="TNQ15" s="148"/>
      <c r="TNR15" s="148"/>
      <c r="TNS15" s="148"/>
      <c r="TNT15" s="148"/>
      <c r="TNU15" s="148"/>
      <c r="TNV15" s="148"/>
      <c r="TNW15" s="148"/>
      <c r="TNX15" s="148"/>
      <c r="TNY15" s="148"/>
      <c r="TNZ15" s="148"/>
      <c r="TOA15" s="148"/>
      <c r="TOB15" s="148"/>
      <c r="TOC15" s="148"/>
      <c r="TOD15" s="148"/>
      <c r="TOE15" s="148"/>
      <c r="TOF15" s="148"/>
      <c r="TOG15" s="148"/>
      <c r="TOH15" s="148"/>
      <c r="TOI15" s="148"/>
      <c r="TOJ15" s="148"/>
      <c r="TOK15" s="148"/>
      <c r="TOL15" s="148"/>
      <c r="TOM15" s="148"/>
      <c r="TON15" s="148"/>
      <c r="TOO15" s="148"/>
      <c r="TOP15" s="148"/>
      <c r="TOQ15" s="148"/>
      <c r="TOR15" s="148"/>
      <c r="TOS15" s="148"/>
      <c r="TOT15" s="148"/>
      <c r="TOU15" s="148"/>
      <c r="TOV15" s="148"/>
      <c r="TOW15" s="148"/>
      <c r="TOX15" s="148"/>
      <c r="TOY15" s="148"/>
      <c r="TOZ15" s="148"/>
      <c r="TPA15" s="148"/>
      <c r="TPB15" s="148"/>
      <c r="TPC15" s="148"/>
      <c r="TPD15" s="148"/>
      <c r="TPE15" s="148"/>
      <c r="TPF15" s="148"/>
      <c r="TPG15" s="148"/>
      <c r="TPH15" s="148"/>
      <c r="TPI15" s="148"/>
      <c r="TPJ15" s="148"/>
      <c r="TPK15" s="148"/>
      <c r="TPL15" s="148"/>
      <c r="TPM15" s="148"/>
      <c r="TPN15" s="148"/>
      <c r="TPO15" s="148"/>
      <c r="TPP15" s="148"/>
      <c r="TPQ15" s="148"/>
      <c r="TPR15" s="148"/>
      <c r="TPS15" s="148"/>
      <c r="TPT15" s="148"/>
      <c r="TPU15" s="148"/>
      <c r="TPV15" s="148"/>
      <c r="TPW15" s="148"/>
      <c r="TPX15" s="148"/>
      <c r="TPY15" s="148"/>
      <c r="TPZ15" s="148"/>
      <c r="TQA15" s="148"/>
      <c r="TQB15" s="148"/>
      <c r="TQC15" s="148"/>
      <c r="TQD15" s="148"/>
      <c r="TQE15" s="148"/>
      <c r="TQF15" s="148"/>
      <c r="TQG15" s="148"/>
      <c r="TQH15" s="148"/>
      <c r="TQI15" s="148"/>
      <c r="TQJ15" s="148"/>
      <c r="TQK15" s="148"/>
      <c r="TQL15" s="148"/>
      <c r="TQM15" s="148"/>
      <c r="TQN15" s="148"/>
      <c r="TQO15" s="148"/>
      <c r="TQP15" s="148"/>
      <c r="TQQ15" s="148"/>
      <c r="TQR15" s="148"/>
      <c r="TQS15" s="148"/>
      <c r="TQT15" s="148"/>
      <c r="TQU15" s="148"/>
      <c r="TQV15" s="148"/>
      <c r="TQW15" s="148"/>
      <c r="TQX15" s="148"/>
      <c r="TQY15" s="148"/>
      <c r="TQZ15" s="148"/>
      <c r="TRA15" s="148"/>
      <c r="TRB15" s="148"/>
      <c r="TRC15" s="148"/>
      <c r="TRD15" s="148"/>
      <c r="TRE15" s="148"/>
      <c r="TRF15" s="148"/>
      <c r="TRG15" s="148"/>
      <c r="TRH15" s="148"/>
      <c r="TRI15" s="148"/>
      <c r="TRJ15" s="148"/>
      <c r="TRK15" s="148"/>
      <c r="TRL15" s="148"/>
      <c r="TRM15" s="148"/>
      <c r="TRN15" s="148"/>
      <c r="TRO15" s="148"/>
      <c r="TRP15" s="148"/>
      <c r="TRQ15" s="148"/>
      <c r="TRR15" s="148"/>
      <c r="TRS15" s="148"/>
      <c r="TRT15" s="148"/>
      <c r="TRU15" s="148"/>
      <c r="TRV15" s="148"/>
      <c r="TRW15" s="148"/>
      <c r="TRX15" s="148"/>
      <c r="TRY15" s="148"/>
      <c r="TRZ15" s="148"/>
      <c r="TSA15" s="148"/>
      <c r="TSB15" s="148"/>
      <c r="TSC15" s="148"/>
      <c r="TSD15" s="148"/>
      <c r="TSE15" s="148"/>
      <c r="TSF15" s="148"/>
      <c r="TSG15" s="148"/>
      <c r="TSH15" s="148"/>
      <c r="TSI15" s="148"/>
      <c r="TSJ15" s="148"/>
      <c r="TSK15" s="148"/>
      <c r="TSL15" s="148"/>
      <c r="TSM15" s="148"/>
      <c r="TSN15" s="148"/>
      <c r="TSO15" s="148"/>
      <c r="TSP15" s="148"/>
      <c r="TSQ15" s="148"/>
      <c r="TSR15" s="148"/>
      <c r="TSS15" s="148"/>
      <c r="TST15" s="148"/>
      <c r="TSU15" s="148"/>
      <c r="TSV15" s="148"/>
      <c r="TSW15" s="148"/>
      <c r="TSX15" s="148"/>
      <c r="TSY15" s="148"/>
      <c r="TSZ15" s="148"/>
      <c r="TTA15" s="148"/>
      <c r="TTB15" s="148"/>
      <c r="TTC15" s="148"/>
      <c r="TTD15" s="148"/>
      <c r="TTE15" s="148"/>
      <c r="TTF15" s="148"/>
      <c r="TTG15" s="148"/>
      <c r="TTH15" s="148"/>
      <c r="TTI15" s="148"/>
      <c r="TTJ15" s="148"/>
      <c r="TTK15" s="148"/>
      <c r="TTL15" s="148"/>
      <c r="TTM15" s="148"/>
      <c r="TTN15" s="148"/>
      <c r="TTO15" s="148"/>
      <c r="TTP15" s="148"/>
      <c r="TTQ15" s="148"/>
      <c r="TTR15" s="148"/>
      <c r="TTS15" s="148"/>
      <c r="TTT15" s="148"/>
      <c r="TTU15" s="148"/>
      <c r="TTV15" s="148"/>
      <c r="TTW15" s="148"/>
      <c r="TTX15" s="148"/>
      <c r="TTY15" s="148"/>
      <c r="TTZ15" s="148"/>
      <c r="TUA15" s="148"/>
      <c r="TUB15" s="148"/>
      <c r="TUC15" s="148"/>
      <c r="TUD15" s="148"/>
      <c r="TUE15" s="148"/>
      <c r="TUF15" s="148"/>
      <c r="TUG15" s="148"/>
      <c r="TUH15" s="148"/>
      <c r="TUI15" s="148"/>
      <c r="TUJ15" s="148"/>
      <c r="TUK15" s="148"/>
      <c r="TUL15" s="148"/>
      <c r="TUM15" s="148"/>
      <c r="TUN15" s="148"/>
      <c r="TUO15" s="148"/>
      <c r="TUP15" s="148"/>
      <c r="TUQ15" s="148"/>
      <c r="TUR15" s="148"/>
      <c r="TUS15" s="148"/>
      <c r="TUT15" s="148"/>
      <c r="TUU15" s="148"/>
      <c r="TUV15" s="148"/>
      <c r="TUW15" s="148"/>
      <c r="TUX15" s="148"/>
      <c r="TUY15" s="148"/>
      <c r="TUZ15" s="148"/>
      <c r="TVA15" s="148"/>
      <c r="TVB15" s="148"/>
      <c r="TVC15" s="148"/>
      <c r="TVD15" s="148"/>
      <c r="TVE15" s="148"/>
      <c r="TVF15" s="148"/>
      <c r="TVG15" s="148"/>
      <c r="TVH15" s="148"/>
      <c r="TVI15" s="148"/>
      <c r="TVJ15" s="148"/>
      <c r="TVK15" s="148"/>
      <c r="TVL15" s="148"/>
      <c r="TVM15" s="148"/>
      <c r="TVN15" s="148"/>
      <c r="TVO15" s="148"/>
      <c r="TVP15" s="148"/>
      <c r="TVQ15" s="148"/>
      <c r="TVR15" s="148"/>
      <c r="TVS15" s="148"/>
      <c r="TVT15" s="148"/>
      <c r="TVU15" s="148"/>
      <c r="TVV15" s="148"/>
      <c r="TVW15" s="148"/>
      <c r="TVX15" s="148"/>
      <c r="TVY15" s="148"/>
      <c r="TVZ15" s="148"/>
      <c r="TWA15" s="148"/>
      <c r="TWB15" s="148"/>
      <c r="TWC15" s="148"/>
      <c r="TWD15" s="148"/>
      <c r="TWE15" s="148"/>
      <c r="TWF15" s="148"/>
      <c r="TWG15" s="148"/>
      <c r="TWH15" s="148"/>
      <c r="TWI15" s="148"/>
      <c r="TWJ15" s="148"/>
      <c r="TWK15" s="148"/>
      <c r="TWL15" s="148"/>
      <c r="TWM15" s="148"/>
      <c r="TWN15" s="148"/>
      <c r="TWO15" s="148"/>
      <c r="TWP15" s="148"/>
      <c r="TWQ15" s="148"/>
      <c r="TWR15" s="148"/>
      <c r="TWS15" s="148"/>
      <c r="TWT15" s="148"/>
      <c r="TWU15" s="148"/>
      <c r="TWV15" s="148"/>
      <c r="TWW15" s="148"/>
      <c r="TWX15" s="148"/>
      <c r="TWY15" s="148"/>
      <c r="TWZ15" s="148"/>
      <c r="TXA15" s="148"/>
      <c r="TXB15" s="148"/>
      <c r="TXC15" s="148"/>
      <c r="TXD15" s="148"/>
      <c r="TXE15" s="148"/>
      <c r="TXF15" s="148"/>
      <c r="TXG15" s="148"/>
      <c r="TXH15" s="148"/>
      <c r="TXI15" s="148"/>
      <c r="TXJ15" s="148"/>
      <c r="TXK15" s="148"/>
      <c r="TXL15" s="148"/>
      <c r="TXM15" s="148"/>
      <c r="TXN15" s="148"/>
      <c r="TXO15" s="148"/>
      <c r="TXP15" s="148"/>
      <c r="TXQ15" s="148"/>
      <c r="TXR15" s="148"/>
      <c r="TXS15" s="148"/>
      <c r="TXT15" s="148"/>
      <c r="TXU15" s="148"/>
      <c r="TXV15" s="148"/>
      <c r="TXW15" s="148"/>
      <c r="TXX15" s="148"/>
      <c r="TXY15" s="148"/>
      <c r="TXZ15" s="148"/>
      <c r="TYA15" s="148"/>
      <c r="TYB15" s="148"/>
      <c r="TYC15" s="148"/>
      <c r="TYD15" s="148"/>
      <c r="TYE15" s="148"/>
      <c r="TYF15" s="148"/>
      <c r="TYG15" s="148"/>
      <c r="TYH15" s="148"/>
      <c r="TYI15" s="148"/>
      <c r="TYJ15" s="148"/>
      <c r="TYK15" s="148"/>
      <c r="TYL15" s="148"/>
      <c r="TYM15" s="148"/>
      <c r="TYN15" s="148"/>
      <c r="TYO15" s="148"/>
      <c r="TYP15" s="148"/>
      <c r="TYQ15" s="148"/>
      <c r="TYR15" s="148"/>
      <c r="TYS15" s="148"/>
      <c r="TYT15" s="148"/>
      <c r="TYU15" s="148"/>
      <c r="TYV15" s="148"/>
      <c r="TYW15" s="148"/>
      <c r="TYX15" s="148"/>
      <c r="TYY15" s="148"/>
      <c r="TYZ15" s="148"/>
      <c r="TZA15" s="148"/>
      <c r="TZB15" s="148"/>
      <c r="TZC15" s="148"/>
      <c r="TZD15" s="148"/>
      <c r="TZE15" s="148"/>
      <c r="TZF15" s="148"/>
      <c r="TZG15" s="148"/>
      <c r="TZH15" s="148"/>
      <c r="TZI15" s="148"/>
      <c r="TZJ15" s="148"/>
      <c r="TZK15" s="148"/>
      <c r="TZL15" s="148"/>
      <c r="TZM15" s="148"/>
      <c r="TZN15" s="148"/>
      <c r="TZO15" s="148"/>
      <c r="TZP15" s="148"/>
      <c r="TZQ15" s="148"/>
      <c r="TZR15" s="148"/>
      <c r="TZS15" s="148"/>
      <c r="TZT15" s="148"/>
      <c r="TZU15" s="148"/>
      <c r="TZV15" s="148"/>
      <c r="TZW15" s="148"/>
      <c r="TZX15" s="148"/>
      <c r="TZY15" s="148"/>
      <c r="TZZ15" s="148"/>
      <c r="UAA15" s="148"/>
      <c r="UAB15" s="148"/>
      <c r="UAC15" s="148"/>
      <c r="UAD15" s="148"/>
      <c r="UAE15" s="148"/>
      <c r="UAF15" s="148"/>
      <c r="UAG15" s="148"/>
      <c r="UAH15" s="148"/>
      <c r="UAI15" s="148"/>
      <c r="UAJ15" s="148"/>
      <c r="UAK15" s="148"/>
      <c r="UAL15" s="148"/>
      <c r="UAM15" s="148"/>
      <c r="UAN15" s="148"/>
      <c r="UAO15" s="148"/>
      <c r="UAP15" s="148"/>
      <c r="UAQ15" s="148"/>
      <c r="UAR15" s="148"/>
      <c r="UAS15" s="148"/>
      <c r="UAT15" s="148"/>
      <c r="UAU15" s="148"/>
      <c r="UAV15" s="148"/>
      <c r="UAW15" s="148"/>
      <c r="UAX15" s="148"/>
      <c r="UAY15" s="148"/>
      <c r="UAZ15" s="148"/>
      <c r="UBA15" s="148"/>
      <c r="UBB15" s="148"/>
      <c r="UBC15" s="148"/>
      <c r="UBD15" s="148"/>
      <c r="UBE15" s="148"/>
      <c r="UBF15" s="148"/>
      <c r="UBG15" s="148"/>
      <c r="UBH15" s="148"/>
      <c r="UBI15" s="148"/>
      <c r="UBJ15" s="148"/>
      <c r="UBK15" s="148"/>
      <c r="UBL15" s="148"/>
      <c r="UBM15" s="148"/>
      <c r="UBN15" s="148"/>
      <c r="UBO15" s="148"/>
      <c r="UBP15" s="148"/>
      <c r="UBQ15" s="148"/>
      <c r="UBR15" s="148"/>
      <c r="UBS15" s="148"/>
      <c r="UBT15" s="148"/>
      <c r="UBU15" s="148"/>
      <c r="UBV15" s="148"/>
      <c r="UBW15" s="148"/>
      <c r="UBX15" s="148"/>
      <c r="UBY15" s="148"/>
      <c r="UBZ15" s="148"/>
      <c r="UCA15" s="148"/>
      <c r="UCB15" s="148"/>
      <c r="UCC15" s="148"/>
      <c r="UCD15" s="148"/>
      <c r="UCE15" s="148"/>
      <c r="UCF15" s="148"/>
      <c r="UCG15" s="148"/>
      <c r="UCH15" s="148"/>
      <c r="UCI15" s="148"/>
      <c r="UCJ15" s="148"/>
      <c r="UCK15" s="148"/>
      <c r="UCL15" s="148"/>
      <c r="UCM15" s="148"/>
      <c r="UCN15" s="148"/>
      <c r="UCO15" s="148"/>
      <c r="UCP15" s="148"/>
      <c r="UCQ15" s="148"/>
      <c r="UCR15" s="148"/>
      <c r="UCS15" s="148"/>
      <c r="UCT15" s="148"/>
      <c r="UCU15" s="148"/>
      <c r="UCV15" s="148"/>
      <c r="UCW15" s="148"/>
      <c r="UCX15" s="148"/>
      <c r="UCY15" s="148"/>
      <c r="UCZ15" s="148"/>
      <c r="UDA15" s="148"/>
      <c r="UDB15" s="148"/>
      <c r="UDC15" s="148"/>
      <c r="UDD15" s="148"/>
      <c r="UDE15" s="148"/>
      <c r="UDF15" s="148"/>
      <c r="UDG15" s="148"/>
      <c r="UDH15" s="148"/>
      <c r="UDI15" s="148"/>
      <c r="UDJ15" s="148"/>
      <c r="UDK15" s="148"/>
      <c r="UDL15" s="148"/>
      <c r="UDM15" s="148"/>
      <c r="UDN15" s="148"/>
      <c r="UDO15" s="148"/>
      <c r="UDP15" s="148"/>
      <c r="UDQ15" s="148"/>
      <c r="UDR15" s="148"/>
      <c r="UDS15" s="148"/>
      <c r="UDT15" s="148"/>
      <c r="UDU15" s="148"/>
      <c r="UDV15" s="148"/>
      <c r="UDW15" s="148"/>
      <c r="UDX15" s="148"/>
      <c r="UDY15" s="148"/>
      <c r="UDZ15" s="148"/>
      <c r="UEA15" s="148"/>
      <c r="UEB15" s="148"/>
      <c r="UEC15" s="148"/>
      <c r="UED15" s="148"/>
      <c r="UEE15" s="148"/>
      <c r="UEF15" s="148"/>
      <c r="UEG15" s="148"/>
      <c r="UEH15" s="148"/>
      <c r="UEI15" s="148"/>
      <c r="UEJ15" s="148"/>
      <c r="UEK15" s="148"/>
      <c r="UEL15" s="148"/>
      <c r="UEM15" s="148"/>
      <c r="UEN15" s="148"/>
      <c r="UEO15" s="148"/>
      <c r="UEP15" s="148"/>
      <c r="UEQ15" s="148"/>
      <c r="UER15" s="148"/>
      <c r="UES15" s="148"/>
      <c r="UET15" s="148"/>
      <c r="UEU15" s="148"/>
      <c r="UEV15" s="148"/>
      <c r="UEW15" s="148"/>
      <c r="UEX15" s="148"/>
      <c r="UEY15" s="148"/>
      <c r="UEZ15" s="148"/>
      <c r="UFA15" s="148"/>
      <c r="UFB15" s="148"/>
      <c r="UFC15" s="148"/>
      <c r="UFD15" s="148"/>
      <c r="UFE15" s="148"/>
      <c r="UFF15" s="148"/>
      <c r="UFG15" s="148"/>
      <c r="UFH15" s="148"/>
      <c r="UFI15" s="148"/>
      <c r="UFJ15" s="148"/>
      <c r="UFK15" s="148"/>
      <c r="UFL15" s="148"/>
      <c r="UFM15" s="148"/>
      <c r="UFN15" s="148"/>
      <c r="UFO15" s="148"/>
      <c r="UFP15" s="148"/>
      <c r="UFQ15" s="148"/>
      <c r="UFR15" s="148"/>
      <c r="UFS15" s="148"/>
      <c r="UFT15" s="148"/>
      <c r="UFU15" s="148"/>
      <c r="UFV15" s="148"/>
      <c r="UFW15" s="148"/>
      <c r="UFX15" s="148"/>
      <c r="UFY15" s="148"/>
      <c r="UFZ15" s="148"/>
      <c r="UGA15" s="148"/>
      <c r="UGB15" s="148"/>
      <c r="UGC15" s="148"/>
      <c r="UGD15" s="148"/>
      <c r="UGE15" s="148"/>
      <c r="UGF15" s="148"/>
      <c r="UGG15" s="148"/>
      <c r="UGH15" s="148"/>
      <c r="UGI15" s="148"/>
      <c r="UGJ15" s="148"/>
      <c r="UGK15" s="148"/>
      <c r="UGL15" s="148"/>
      <c r="UGM15" s="148"/>
      <c r="UGN15" s="148"/>
      <c r="UGO15" s="148"/>
      <c r="UGP15" s="148"/>
      <c r="UGQ15" s="148"/>
      <c r="UGR15" s="148"/>
      <c r="UGS15" s="148"/>
      <c r="UGT15" s="148"/>
      <c r="UGU15" s="148"/>
      <c r="UGV15" s="148"/>
      <c r="UGW15" s="148"/>
      <c r="UGX15" s="148"/>
      <c r="UGY15" s="148"/>
      <c r="UGZ15" s="148"/>
      <c r="UHA15" s="148"/>
      <c r="UHB15" s="148"/>
      <c r="UHC15" s="148"/>
      <c r="UHD15" s="148"/>
      <c r="UHE15" s="148"/>
      <c r="UHF15" s="148"/>
      <c r="UHG15" s="148"/>
      <c r="UHH15" s="148"/>
      <c r="UHI15" s="148"/>
      <c r="UHJ15" s="148"/>
      <c r="UHK15" s="148"/>
      <c r="UHL15" s="148"/>
      <c r="UHM15" s="148"/>
      <c r="UHN15" s="148"/>
      <c r="UHO15" s="148"/>
      <c r="UHP15" s="148"/>
      <c r="UHQ15" s="148"/>
      <c r="UHR15" s="148"/>
      <c r="UHS15" s="148"/>
      <c r="UHT15" s="148"/>
      <c r="UHU15" s="148"/>
      <c r="UHV15" s="148"/>
      <c r="UHW15" s="148"/>
      <c r="UHX15" s="148"/>
      <c r="UHY15" s="148"/>
      <c r="UHZ15" s="148"/>
      <c r="UIA15" s="148"/>
      <c r="UIB15" s="148"/>
      <c r="UIC15" s="148"/>
      <c r="UID15" s="148"/>
      <c r="UIE15" s="148"/>
      <c r="UIF15" s="148"/>
      <c r="UIG15" s="148"/>
      <c r="UIH15" s="148"/>
      <c r="UII15" s="148"/>
      <c r="UIJ15" s="148"/>
      <c r="UIK15" s="148"/>
      <c r="UIL15" s="148"/>
      <c r="UIM15" s="148"/>
      <c r="UIN15" s="148"/>
      <c r="UIO15" s="148"/>
      <c r="UIP15" s="148"/>
      <c r="UIQ15" s="148"/>
      <c r="UIR15" s="148"/>
      <c r="UIS15" s="148"/>
      <c r="UIT15" s="148"/>
      <c r="UIU15" s="148"/>
      <c r="UIV15" s="148"/>
      <c r="UIW15" s="148"/>
      <c r="UIX15" s="148"/>
      <c r="UIY15" s="148"/>
      <c r="UIZ15" s="148"/>
      <c r="UJA15" s="148"/>
      <c r="UJB15" s="148"/>
      <c r="UJC15" s="148"/>
      <c r="UJD15" s="148"/>
      <c r="UJE15" s="148"/>
      <c r="UJF15" s="148"/>
      <c r="UJG15" s="148"/>
      <c r="UJH15" s="148"/>
      <c r="UJI15" s="148"/>
      <c r="UJJ15" s="148"/>
      <c r="UJK15" s="148"/>
      <c r="UJL15" s="148"/>
      <c r="UJM15" s="148"/>
      <c r="UJN15" s="148"/>
      <c r="UJO15" s="148"/>
      <c r="UJP15" s="148"/>
      <c r="UJQ15" s="148"/>
      <c r="UJR15" s="148"/>
      <c r="UJS15" s="148"/>
      <c r="UJT15" s="148"/>
      <c r="UJU15" s="148"/>
      <c r="UJV15" s="148"/>
      <c r="UJW15" s="148"/>
      <c r="UJX15" s="148"/>
      <c r="UJY15" s="148"/>
      <c r="UJZ15" s="148"/>
      <c r="UKA15" s="148"/>
      <c r="UKB15" s="148"/>
      <c r="UKC15" s="148"/>
      <c r="UKD15" s="148"/>
      <c r="UKE15" s="148"/>
      <c r="UKF15" s="148"/>
      <c r="UKG15" s="148"/>
      <c r="UKH15" s="148"/>
      <c r="UKI15" s="148"/>
      <c r="UKJ15" s="148"/>
      <c r="UKK15" s="148"/>
      <c r="UKL15" s="148"/>
      <c r="UKM15" s="148"/>
      <c r="UKN15" s="148"/>
      <c r="UKO15" s="148"/>
      <c r="UKP15" s="148"/>
      <c r="UKQ15" s="148"/>
      <c r="UKR15" s="148"/>
      <c r="UKS15" s="148"/>
      <c r="UKT15" s="148"/>
      <c r="UKU15" s="148"/>
      <c r="UKV15" s="148"/>
      <c r="UKW15" s="148"/>
      <c r="UKX15" s="148"/>
      <c r="UKY15" s="148"/>
      <c r="UKZ15" s="148"/>
      <c r="ULA15" s="148"/>
      <c r="ULB15" s="148"/>
      <c r="ULC15" s="148"/>
      <c r="ULD15" s="148"/>
      <c r="ULE15" s="148"/>
      <c r="ULF15" s="148"/>
      <c r="ULG15" s="148"/>
      <c r="ULH15" s="148"/>
      <c r="ULI15" s="148"/>
      <c r="ULJ15" s="148"/>
      <c r="ULK15" s="148"/>
      <c r="ULL15" s="148"/>
      <c r="ULM15" s="148"/>
      <c r="ULN15" s="148"/>
      <c r="ULO15" s="148"/>
      <c r="ULP15" s="148"/>
      <c r="ULQ15" s="148"/>
      <c r="ULR15" s="148"/>
      <c r="ULS15" s="148"/>
      <c r="ULT15" s="148"/>
      <c r="ULU15" s="148"/>
      <c r="ULV15" s="148"/>
      <c r="ULW15" s="148"/>
      <c r="ULX15" s="148"/>
      <c r="ULY15" s="148"/>
      <c r="ULZ15" s="148"/>
      <c r="UMA15" s="148"/>
      <c r="UMB15" s="148"/>
      <c r="UMC15" s="148"/>
      <c r="UMD15" s="148"/>
      <c r="UME15" s="148"/>
      <c r="UMF15" s="148"/>
      <c r="UMG15" s="148"/>
      <c r="UMH15" s="148"/>
      <c r="UMI15" s="148"/>
      <c r="UMJ15" s="148"/>
      <c r="UMK15" s="148"/>
      <c r="UML15" s="148"/>
      <c r="UMM15" s="148"/>
      <c r="UMN15" s="148"/>
      <c r="UMO15" s="148"/>
      <c r="UMP15" s="148"/>
      <c r="UMQ15" s="148"/>
      <c r="UMR15" s="148"/>
      <c r="UMS15" s="148"/>
      <c r="UMT15" s="148"/>
      <c r="UMU15" s="148"/>
      <c r="UMV15" s="148"/>
      <c r="UMW15" s="148"/>
      <c r="UMX15" s="148"/>
      <c r="UMY15" s="148"/>
      <c r="UMZ15" s="148"/>
      <c r="UNA15" s="148"/>
      <c r="UNB15" s="148"/>
      <c r="UNC15" s="148"/>
      <c r="UND15" s="148"/>
      <c r="UNE15" s="148"/>
      <c r="UNF15" s="148"/>
      <c r="UNG15" s="148"/>
      <c r="UNH15" s="148"/>
      <c r="UNI15" s="148"/>
      <c r="UNJ15" s="148"/>
      <c r="UNK15" s="148"/>
      <c r="UNL15" s="148"/>
      <c r="UNM15" s="148"/>
      <c r="UNN15" s="148"/>
      <c r="UNO15" s="148"/>
      <c r="UNP15" s="148"/>
      <c r="UNQ15" s="148"/>
      <c r="UNR15" s="148"/>
      <c r="UNS15" s="148"/>
      <c r="UNT15" s="148"/>
      <c r="UNU15" s="148"/>
      <c r="UNV15" s="148"/>
      <c r="UNW15" s="148"/>
      <c r="UNX15" s="148"/>
      <c r="UNY15" s="148"/>
      <c r="UNZ15" s="148"/>
      <c r="UOA15" s="148"/>
      <c r="UOB15" s="148"/>
      <c r="UOC15" s="148"/>
      <c r="UOD15" s="148"/>
      <c r="UOE15" s="148"/>
      <c r="UOF15" s="148"/>
      <c r="UOG15" s="148"/>
      <c r="UOH15" s="148"/>
      <c r="UOI15" s="148"/>
      <c r="UOJ15" s="148"/>
      <c r="UOK15" s="148"/>
      <c r="UOL15" s="148"/>
      <c r="UOM15" s="148"/>
      <c r="UON15" s="148"/>
      <c r="UOO15" s="148"/>
      <c r="UOP15" s="148"/>
      <c r="UOQ15" s="148"/>
      <c r="UOR15" s="148"/>
      <c r="UOS15" s="148"/>
      <c r="UOT15" s="148"/>
      <c r="UOU15" s="148"/>
      <c r="UOV15" s="148"/>
      <c r="UOW15" s="148"/>
      <c r="UOX15" s="148"/>
      <c r="UOY15" s="148"/>
      <c r="UOZ15" s="148"/>
      <c r="UPA15" s="148"/>
      <c r="UPB15" s="148"/>
      <c r="UPC15" s="148"/>
      <c r="UPD15" s="148"/>
      <c r="UPE15" s="148"/>
      <c r="UPF15" s="148"/>
      <c r="UPG15" s="148"/>
      <c r="UPH15" s="148"/>
      <c r="UPI15" s="148"/>
      <c r="UPJ15" s="148"/>
      <c r="UPK15" s="148"/>
      <c r="UPL15" s="148"/>
      <c r="UPM15" s="148"/>
      <c r="UPN15" s="148"/>
      <c r="UPO15" s="148"/>
      <c r="UPP15" s="148"/>
      <c r="UPQ15" s="148"/>
      <c r="UPR15" s="148"/>
      <c r="UPS15" s="148"/>
      <c r="UPT15" s="148"/>
      <c r="UPU15" s="148"/>
      <c r="UPV15" s="148"/>
      <c r="UPW15" s="148"/>
      <c r="UPX15" s="148"/>
      <c r="UPY15" s="148"/>
      <c r="UPZ15" s="148"/>
      <c r="UQA15" s="148"/>
      <c r="UQB15" s="148"/>
      <c r="UQC15" s="148"/>
      <c r="UQD15" s="148"/>
      <c r="UQE15" s="148"/>
      <c r="UQF15" s="148"/>
      <c r="UQG15" s="148"/>
      <c r="UQH15" s="148"/>
      <c r="UQI15" s="148"/>
      <c r="UQJ15" s="148"/>
      <c r="UQK15" s="148"/>
      <c r="UQL15" s="148"/>
      <c r="UQM15" s="148"/>
      <c r="UQN15" s="148"/>
      <c r="UQO15" s="148"/>
      <c r="UQP15" s="148"/>
      <c r="UQQ15" s="148"/>
      <c r="UQR15" s="148"/>
      <c r="UQS15" s="148"/>
      <c r="UQT15" s="148"/>
      <c r="UQU15" s="148"/>
      <c r="UQV15" s="148"/>
      <c r="UQW15" s="148"/>
      <c r="UQX15" s="148"/>
      <c r="UQY15" s="148"/>
      <c r="UQZ15" s="148"/>
      <c r="URA15" s="148"/>
      <c r="URB15" s="148"/>
      <c r="URC15" s="148"/>
      <c r="URD15" s="148"/>
      <c r="URE15" s="148"/>
      <c r="URF15" s="148"/>
      <c r="URG15" s="148"/>
      <c r="URH15" s="148"/>
      <c r="URI15" s="148"/>
      <c r="URJ15" s="148"/>
      <c r="URK15" s="148"/>
      <c r="URL15" s="148"/>
      <c r="URM15" s="148"/>
      <c r="URN15" s="148"/>
      <c r="URO15" s="148"/>
      <c r="URP15" s="148"/>
      <c r="URQ15" s="148"/>
      <c r="URR15" s="148"/>
      <c r="URS15" s="148"/>
      <c r="URT15" s="148"/>
      <c r="URU15" s="148"/>
      <c r="URV15" s="148"/>
      <c r="URW15" s="148"/>
      <c r="URX15" s="148"/>
      <c r="URY15" s="148"/>
      <c r="URZ15" s="148"/>
      <c r="USA15" s="148"/>
      <c r="USB15" s="148"/>
      <c r="USC15" s="148"/>
      <c r="USD15" s="148"/>
      <c r="USE15" s="148"/>
      <c r="USF15" s="148"/>
      <c r="USG15" s="148"/>
      <c r="USH15" s="148"/>
      <c r="USI15" s="148"/>
      <c r="USJ15" s="148"/>
      <c r="USK15" s="148"/>
      <c r="USL15" s="148"/>
      <c r="USM15" s="148"/>
      <c r="USN15" s="148"/>
      <c r="USO15" s="148"/>
      <c r="USP15" s="148"/>
      <c r="USQ15" s="148"/>
      <c r="USR15" s="148"/>
      <c r="USS15" s="148"/>
      <c r="UST15" s="148"/>
      <c r="USU15" s="148"/>
      <c r="USV15" s="148"/>
      <c r="USW15" s="148"/>
      <c r="USX15" s="148"/>
      <c r="USY15" s="148"/>
      <c r="USZ15" s="148"/>
      <c r="UTA15" s="148"/>
      <c r="UTB15" s="148"/>
      <c r="UTC15" s="148"/>
      <c r="UTD15" s="148"/>
      <c r="UTE15" s="148"/>
      <c r="UTF15" s="148"/>
      <c r="UTG15" s="148"/>
      <c r="UTH15" s="148"/>
      <c r="UTI15" s="148"/>
      <c r="UTJ15" s="148"/>
      <c r="UTK15" s="148"/>
      <c r="UTL15" s="148"/>
      <c r="UTM15" s="148"/>
      <c r="UTN15" s="148"/>
      <c r="UTO15" s="148"/>
      <c r="UTP15" s="148"/>
      <c r="UTQ15" s="148"/>
      <c r="UTR15" s="148"/>
      <c r="UTS15" s="148"/>
      <c r="UTT15" s="148"/>
      <c r="UTU15" s="148"/>
      <c r="UTV15" s="148"/>
      <c r="UTW15" s="148"/>
      <c r="UTX15" s="148"/>
      <c r="UTY15" s="148"/>
      <c r="UTZ15" s="148"/>
      <c r="UUA15" s="148"/>
      <c r="UUB15" s="148"/>
      <c r="UUC15" s="148"/>
      <c r="UUD15" s="148"/>
      <c r="UUE15" s="148"/>
      <c r="UUF15" s="148"/>
      <c r="UUG15" s="148"/>
      <c r="UUH15" s="148"/>
      <c r="UUI15" s="148"/>
      <c r="UUJ15" s="148"/>
      <c r="UUK15" s="148"/>
      <c r="UUL15" s="148"/>
      <c r="UUM15" s="148"/>
      <c r="UUN15" s="148"/>
      <c r="UUO15" s="148"/>
      <c r="UUP15" s="148"/>
      <c r="UUQ15" s="148"/>
      <c r="UUR15" s="148"/>
      <c r="UUS15" s="148"/>
      <c r="UUT15" s="148"/>
      <c r="UUU15" s="148"/>
      <c r="UUV15" s="148"/>
      <c r="UUW15" s="148"/>
      <c r="UUX15" s="148"/>
      <c r="UUY15" s="148"/>
      <c r="UUZ15" s="148"/>
      <c r="UVA15" s="148"/>
      <c r="UVB15" s="148"/>
      <c r="UVC15" s="148"/>
      <c r="UVD15" s="148"/>
      <c r="UVE15" s="148"/>
      <c r="UVF15" s="148"/>
      <c r="UVG15" s="148"/>
      <c r="UVH15" s="148"/>
      <c r="UVI15" s="148"/>
      <c r="UVJ15" s="148"/>
      <c r="UVK15" s="148"/>
      <c r="UVL15" s="148"/>
      <c r="UVM15" s="148"/>
      <c r="UVN15" s="148"/>
      <c r="UVO15" s="148"/>
      <c r="UVP15" s="148"/>
      <c r="UVQ15" s="148"/>
      <c r="UVR15" s="148"/>
      <c r="UVS15" s="148"/>
      <c r="UVT15" s="148"/>
      <c r="UVU15" s="148"/>
      <c r="UVV15" s="148"/>
      <c r="UVW15" s="148"/>
      <c r="UVX15" s="148"/>
      <c r="UVY15" s="148"/>
      <c r="UVZ15" s="148"/>
      <c r="UWA15" s="148"/>
      <c r="UWB15" s="148"/>
      <c r="UWC15" s="148"/>
      <c r="UWD15" s="148"/>
      <c r="UWE15" s="148"/>
      <c r="UWF15" s="148"/>
      <c r="UWG15" s="148"/>
      <c r="UWH15" s="148"/>
      <c r="UWI15" s="148"/>
      <c r="UWJ15" s="148"/>
      <c r="UWK15" s="148"/>
      <c r="UWL15" s="148"/>
      <c r="UWM15" s="148"/>
      <c r="UWN15" s="148"/>
      <c r="UWO15" s="148"/>
      <c r="UWP15" s="148"/>
      <c r="UWQ15" s="148"/>
      <c r="UWR15" s="148"/>
      <c r="UWS15" s="148"/>
      <c r="UWT15" s="148"/>
      <c r="UWU15" s="148"/>
      <c r="UWV15" s="148"/>
      <c r="UWW15" s="148"/>
      <c r="UWX15" s="148"/>
      <c r="UWY15" s="148"/>
      <c r="UWZ15" s="148"/>
      <c r="UXA15" s="148"/>
      <c r="UXB15" s="148"/>
      <c r="UXC15" s="148"/>
      <c r="UXD15" s="148"/>
      <c r="UXE15" s="148"/>
      <c r="UXF15" s="148"/>
      <c r="UXG15" s="148"/>
      <c r="UXH15" s="148"/>
      <c r="UXI15" s="148"/>
      <c r="UXJ15" s="148"/>
      <c r="UXK15" s="148"/>
      <c r="UXL15" s="148"/>
      <c r="UXM15" s="148"/>
      <c r="UXN15" s="148"/>
      <c r="UXO15" s="148"/>
      <c r="UXP15" s="148"/>
      <c r="UXQ15" s="148"/>
      <c r="UXR15" s="148"/>
      <c r="UXS15" s="148"/>
      <c r="UXT15" s="148"/>
      <c r="UXU15" s="148"/>
      <c r="UXV15" s="148"/>
      <c r="UXW15" s="148"/>
      <c r="UXX15" s="148"/>
      <c r="UXY15" s="148"/>
      <c r="UXZ15" s="148"/>
      <c r="UYA15" s="148"/>
      <c r="UYB15" s="148"/>
      <c r="UYC15" s="148"/>
      <c r="UYD15" s="148"/>
      <c r="UYE15" s="148"/>
      <c r="UYF15" s="148"/>
      <c r="UYG15" s="148"/>
      <c r="UYH15" s="148"/>
      <c r="UYI15" s="148"/>
      <c r="UYJ15" s="148"/>
      <c r="UYK15" s="148"/>
      <c r="UYL15" s="148"/>
      <c r="UYM15" s="148"/>
      <c r="UYN15" s="148"/>
      <c r="UYO15" s="148"/>
      <c r="UYP15" s="148"/>
      <c r="UYQ15" s="148"/>
      <c r="UYR15" s="148"/>
      <c r="UYS15" s="148"/>
      <c r="UYT15" s="148"/>
      <c r="UYU15" s="148"/>
      <c r="UYV15" s="148"/>
      <c r="UYW15" s="148"/>
      <c r="UYX15" s="148"/>
      <c r="UYY15" s="148"/>
      <c r="UYZ15" s="148"/>
      <c r="UZA15" s="148"/>
      <c r="UZB15" s="148"/>
      <c r="UZC15" s="148"/>
      <c r="UZD15" s="148"/>
      <c r="UZE15" s="148"/>
      <c r="UZF15" s="148"/>
      <c r="UZG15" s="148"/>
      <c r="UZH15" s="148"/>
      <c r="UZI15" s="148"/>
      <c r="UZJ15" s="148"/>
      <c r="UZK15" s="148"/>
      <c r="UZL15" s="148"/>
      <c r="UZM15" s="148"/>
      <c r="UZN15" s="148"/>
      <c r="UZO15" s="148"/>
      <c r="UZP15" s="148"/>
      <c r="UZQ15" s="148"/>
      <c r="UZR15" s="148"/>
      <c r="UZS15" s="148"/>
      <c r="UZT15" s="148"/>
      <c r="UZU15" s="148"/>
      <c r="UZV15" s="148"/>
      <c r="UZW15" s="148"/>
      <c r="UZX15" s="148"/>
      <c r="UZY15" s="148"/>
      <c r="UZZ15" s="148"/>
      <c r="VAA15" s="148"/>
      <c r="VAB15" s="148"/>
      <c r="VAC15" s="148"/>
      <c r="VAD15" s="148"/>
      <c r="VAE15" s="148"/>
      <c r="VAF15" s="148"/>
      <c r="VAG15" s="148"/>
      <c r="VAH15" s="148"/>
      <c r="VAI15" s="148"/>
      <c r="VAJ15" s="148"/>
      <c r="VAK15" s="148"/>
      <c r="VAL15" s="148"/>
      <c r="VAM15" s="148"/>
      <c r="VAN15" s="148"/>
      <c r="VAO15" s="148"/>
      <c r="VAP15" s="148"/>
      <c r="VAQ15" s="148"/>
      <c r="VAR15" s="148"/>
      <c r="VAS15" s="148"/>
      <c r="VAT15" s="148"/>
      <c r="VAU15" s="148"/>
      <c r="VAV15" s="148"/>
      <c r="VAW15" s="148"/>
      <c r="VAX15" s="148"/>
      <c r="VAY15" s="148"/>
      <c r="VAZ15" s="148"/>
      <c r="VBA15" s="148"/>
      <c r="VBB15" s="148"/>
      <c r="VBC15" s="148"/>
      <c r="VBD15" s="148"/>
      <c r="VBE15" s="148"/>
      <c r="VBF15" s="148"/>
      <c r="VBG15" s="148"/>
      <c r="VBH15" s="148"/>
      <c r="VBI15" s="148"/>
      <c r="VBJ15" s="148"/>
      <c r="VBK15" s="148"/>
      <c r="VBL15" s="148"/>
      <c r="VBM15" s="148"/>
      <c r="VBN15" s="148"/>
      <c r="VBO15" s="148"/>
      <c r="VBP15" s="148"/>
      <c r="VBQ15" s="148"/>
      <c r="VBR15" s="148"/>
      <c r="VBS15" s="148"/>
      <c r="VBT15" s="148"/>
      <c r="VBU15" s="148"/>
      <c r="VBV15" s="148"/>
      <c r="VBW15" s="148"/>
      <c r="VBX15" s="148"/>
      <c r="VBY15" s="148"/>
      <c r="VBZ15" s="148"/>
      <c r="VCA15" s="148"/>
      <c r="VCB15" s="148"/>
      <c r="VCC15" s="148"/>
      <c r="VCD15" s="148"/>
      <c r="VCE15" s="148"/>
      <c r="VCF15" s="148"/>
      <c r="VCG15" s="148"/>
      <c r="VCH15" s="148"/>
      <c r="VCI15" s="148"/>
      <c r="VCJ15" s="148"/>
      <c r="VCK15" s="148"/>
      <c r="VCL15" s="148"/>
      <c r="VCM15" s="148"/>
      <c r="VCN15" s="148"/>
      <c r="VCO15" s="148"/>
      <c r="VCP15" s="148"/>
      <c r="VCQ15" s="148"/>
      <c r="VCR15" s="148"/>
      <c r="VCS15" s="148"/>
      <c r="VCT15" s="148"/>
      <c r="VCU15" s="148"/>
      <c r="VCV15" s="148"/>
      <c r="VCW15" s="148"/>
      <c r="VCX15" s="148"/>
      <c r="VCY15" s="148"/>
      <c r="VCZ15" s="148"/>
      <c r="VDA15" s="148"/>
      <c r="VDB15" s="148"/>
      <c r="VDC15" s="148"/>
      <c r="VDD15" s="148"/>
      <c r="VDE15" s="148"/>
      <c r="VDF15" s="148"/>
      <c r="VDG15" s="148"/>
      <c r="VDH15" s="148"/>
      <c r="VDI15" s="148"/>
      <c r="VDJ15" s="148"/>
      <c r="VDK15" s="148"/>
      <c r="VDL15" s="148"/>
      <c r="VDM15" s="148"/>
      <c r="VDN15" s="148"/>
      <c r="VDO15" s="148"/>
      <c r="VDP15" s="148"/>
      <c r="VDQ15" s="148"/>
      <c r="VDR15" s="148"/>
      <c r="VDS15" s="148"/>
      <c r="VDT15" s="148"/>
      <c r="VDU15" s="148"/>
      <c r="VDV15" s="148"/>
      <c r="VDW15" s="148"/>
      <c r="VDX15" s="148"/>
      <c r="VDY15" s="148"/>
      <c r="VDZ15" s="148"/>
      <c r="VEA15" s="148"/>
      <c r="VEB15" s="148"/>
      <c r="VEC15" s="148"/>
      <c r="VED15" s="148"/>
      <c r="VEE15" s="148"/>
      <c r="VEF15" s="148"/>
      <c r="VEG15" s="148"/>
      <c r="VEH15" s="148"/>
      <c r="VEI15" s="148"/>
      <c r="VEJ15" s="148"/>
      <c r="VEK15" s="148"/>
      <c r="VEL15" s="148"/>
      <c r="VEM15" s="148"/>
      <c r="VEN15" s="148"/>
      <c r="VEO15" s="148"/>
      <c r="VEP15" s="148"/>
      <c r="VEQ15" s="148"/>
      <c r="VER15" s="148"/>
      <c r="VES15" s="148"/>
      <c r="VET15" s="148"/>
      <c r="VEU15" s="148"/>
      <c r="VEV15" s="148"/>
      <c r="VEW15" s="148"/>
      <c r="VEX15" s="148"/>
      <c r="VEY15" s="148"/>
      <c r="VEZ15" s="148"/>
      <c r="VFA15" s="148"/>
      <c r="VFB15" s="148"/>
      <c r="VFC15" s="148"/>
      <c r="VFD15" s="148"/>
      <c r="VFE15" s="148"/>
      <c r="VFF15" s="148"/>
      <c r="VFG15" s="148"/>
      <c r="VFH15" s="148"/>
      <c r="VFI15" s="148"/>
      <c r="VFJ15" s="148"/>
      <c r="VFK15" s="148"/>
      <c r="VFL15" s="148"/>
      <c r="VFM15" s="148"/>
      <c r="VFN15" s="148"/>
      <c r="VFO15" s="148"/>
      <c r="VFP15" s="148"/>
      <c r="VFQ15" s="148"/>
      <c r="VFR15" s="148"/>
      <c r="VFS15" s="148"/>
      <c r="VFT15" s="148"/>
      <c r="VFU15" s="148"/>
      <c r="VFV15" s="148"/>
      <c r="VFW15" s="148"/>
      <c r="VFX15" s="148"/>
      <c r="VFY15" s="148"/>
      <c r="VFZ15" s="148"/>
      <c r="VGA15" s="148"/>
      <c r="VGB15" s="148"/>
      <c r="VGC15" s="148"/>
      <c r="VGD15" s="148"/>
      <c r="VGE15" s="148"/>
      <c r="VGF15" s="148"/>
      <c r="VGG15" s="148"/>
      <c r="VGH15" s="148"/>
      <c r="VGI15" s="148"/>
      <c r="VGJ15" s="148"/>
      <c r="VGK15" s="148"/>
      <c r="VGL15" s="148"/>
      <c r="VGM15" s="148"/>
      <c r="VGN15" s="148"/>
      <c r="VGO15" s="148"/>
      <c r="VGP15" s="148"/>
      <c r="VGQ15" s="148"/>
      <c r="VGR15" s="148"/>
      <c r="VGS15" s="148"/>
      <c r="VGT15" s="148"/>
      <c r="VGU15" s="148"/>
      <c r="VGV15" s="148"/>
      <c r="VGW15" s="148"/>
      <c r="VGX15" s="148"/>
      <c r="VGY15" s="148"/>
      <c r="VGZ15" s="148"/>
      <c r="VHA15" s="148"/>
      <c r="VHB15" s="148"/>
      <c r="VHC15" s="148"/>
      <c r="VHD15" s="148"/>
      <c r="VHE15" s="148"/>
      <c r="VHF15" s="148"/>
      <c r="VHG15" s="148"/>
      <c r="VHH15" s="148"/>
      <c r="VHI15" s="148"/>
      <c r="VHJ15" s="148"/>
      <c r="VHK15" s="148"/>
      <c r="VHL15" s="148"/>
      <c r="VHM15" s="148"/>
      <c r="VHN15" s="148"/>
      <c r="VHO15" s="148"/>
      <c r="VHP15" s="148"/>
      <c r="VHQ15" s="148"/>
      <c r="VHR15" s="148"/>
      <c r="VHS15" s="148"/>
      <c r="VHT15" s="148"/>
      <c r="VHU15" s="148"/>
      <c r="VHV15" s="148"/>
      <c r="VHW15" s="148"/>
      <c r="VHX15" s="148"/>
      <c r="VHY15" s="148"/>
      <c r="VHZ15" s="148"/>
      <c r="VIA15" s="148"/>
      <c r="VIB15" s="148"/>
      <c r="VIC15" s="148"/>
      <c r="VID15" s="148"/>
      <c r="VIE15" s="148"/>
      <c r="VIF15" s="148"/>
      <c r="VIG15" s="148"/>
      <c r="VIH15" s="148"/>
      <c r="VII15" s="148"/>
      <c r="VIJ15" s="148"/>
      <c r="VIK15" s="148"/>
      <c r="VIL15" s="148"/>
      <c r="VIM15" s="148"/>
      <c r="VIN15" s="148"/>
      <c r="VIO15" s="148"/>
      <c r="VIP15" s="148"/>
      <c r="VIQ15" s="148"/>
      <c r="VIR15" s="148"/>
      <c r="VIS15" s="148"/>
      <c r="VIT15" s="148"/>
      <c r="VIU15" s="148"/>
      <c r="VIV15" s="148"/>
      <c r="VIW15" s="148"/>
      <c r="VIX15" s="148"/>
      <c r="VIY15" s="148"/>
      <c r="VIZ15" s="148"/>
      <c r="VJA15" s="148"/>
      <c r="VJB15" s="148"/>
      <c r="VJC15" s="148"/>
      <c r="VJD15" s="148"/>
      <c r="VJE15" s="148"/>
      <c r="VJF15" s="148"/>
      <c r="VJG15" s="148"/>
      <c r="VJH15" s="148"/>
      <c r="VJI15" s="148"/>
      <c r="VJJ15" s="148"/>
      <c r="VJK15" s="148"/>
      <c r="VJL15" s="148"/>
      <c r="VJM15" s="148"/>
      <c r="VJN15" s="148"/>
      <c r="VJO15" s="148"/>
      <c r="VJP15" s="148"/>
      <c r="VJQ15" s="148"/>
      <c r="VJR15" s="148"/>
      <c r="VJS15" s="148"/>
      <c r="VJT15" s="148"/>
      <c r="VJU15" s="148"/>
      <c r="VJV15" s="148"/>
      <c r="VJW15" s="148"/>
      <c r="VJX15" s="148"/>
      <c r="VJY15" s="148"/>
      <c r="VJZ15" s="148"/>
      <c r="VKA15" s="148"/>
      <c r="VKB15" s="148"/>
      <c r="VKC15" s="148"/>
      <c r="VKD15" s="148"/>
      <c r="VKE15" s="148"/>
      <c r="VKF15" s="148"/>
      <c r="VKG15" s="148"/>
      <c r="VKH15" s="148"/>
      <c r="VKI15" s="148"/>
      <c r="VKJ15" s="148"/>
      <c r="VKK15" s="148"/>
      <c r="VKL15" s="148"/>
      <c r="VKM15" s="148"/>
      <c r="VKN15" s="148"/>
      <c r="VKO15" s="148"/>
      <c r="VKP15" s="148"/>
      <c r="VKQ15" s="148"/>
      <c r="VKR15" s="148"/>
      <c r="VKS15" s="148"/>
      <c r="VKT15" s="148"/>
      <c r="VKU15" s="148"/>
      <c r="VKV15" s="148"/>
      <c r="VKW15" s="148"/>
      <c r="VKX15" s="148"/>
      <c r="VKY15" s="148"/>
      <c r="VKZ15" s="148"/>
      <c r="VLA15" s="148"/>
      <c r="VLB15" s="148"/>
      <c r="VLC15" s="148"/>
      <c r="VLD15" s="148"/>
      <c r="VLE15" s="148"/>
      <c r="VLF15" s="148"/>
      <c r="VLG15" s="148"/>
      <c r="VLH15" s="148"/>
      <c r="VLI15" s="148"/>
      <c r="VLJ15" s="148"/>
      <c r="VLK15" s="148"/>
      <c r="VLL15" s="148"/>
      <c r="VLM15" s="148"/>
      <c r="VLN15" s="148"/>
      <c r="VLO15" s="148"/>
      <c r="VLP15" s="148"/>
      <c r="VLQ15" s="148"/>
      <c r="VLR15" s="148"/>
      <c r="VLS15" s="148"/>
      <c r="VLT15" s="148"/>
      <c r="VLU15" s="148"/>
      <c r="VLV15" s="148"/>
      <c r="VLW15" s="148"/>
      <c r="VLX15" s="148"/>
      <c r="VLY15" s="148"/>
      <c r="VLZ15" s="148"/>
      <c r="VMA15" s="148"/>
      <c r="VMB15" s="148"/>
      <c r="VMC15" s="148"/>
      <c r="VMD15" s="148"/>
      <c r="VME15" s="148"/>
      <c r="VMF15" s="148"/>
      <c r="VMG15" s="148"/>
      <c r="VMH15" s="148"/>
      <c r="VMI15" s="148"/>
      <c r="VMJ15" s="148"/>
      <c r="VMK15" s="148"/>
      <c r="VML15" s="148"/>
      <c r="VMM15" s="148"/>
      <c r="VMN15" s="148"/>
      <c r="VMO15" s="148"/>
      <c r="VMP15" s="148"/>
      <c r="VMQ15" s="148"/>
      <c r="VMR15" s="148"/>
      <c r="VMS15" s="148"/>
      <c r="VMT15" s="148"/>
      <c r="VMU15" s="148"/>
      <c r="VMV15" s="148"/>
      <c r="VMW15" s="148"/>
      <c r="VMX15" s="148"/>
      <c r="VMY15" s="148"/>
      <c r="VMZ15" s="148"/>
      <c r="VNA15" s="148"/>
      <c r="VNB15" s="148"/>
      <c r="VNC15" s="148"/>
      <c r="VND15" s="148"/>
      <c r="VNE15" s="148"/>
      <c r="VNF15" s="148"/>
      <c r="VNG15" s="148"/>
      <c r="VNH15" s="148"/>
      <c r="VNI15" s="148"/>
      <c r="VNJ15" s="148"/>
      <c r="VNK15" s="148"/>
      <c r="VNL15" s="148"/>
      <c r="VNM15" s="148"/>
      <c r="VNN15" s="148"/>
      <c r="VNO15" s="148"/>
      <c r="VNP15" s="148"/>
      <c r="VNQ15" s="148"/>
      <c r="VNR15" s="148"/>
      <c r="VNS15" s="148"/>
      <c r="VNT15" s="148"/>
      <c r="VNU15" s="148"/>
      <c r="VNV15" s="148"/>
      <c r="VNW15" s="148"/>
      <c r="VNX15" s="148"/>
      <c r="VNY15" s="148"/>
      <c r="VNZ15" s="148"/>
      <c r="VOA15" s="148"/>
      <c r="VOB15" s="148"/>
      <c r="VOC15" s="148"/>
      <c r="VOD15" s="148"/>
      <c r="VOE15" s="148"/>
      <c r="VOF15" s="148"/>
      <c r="VOG15" s="148"/>
      <c r="VOH15" s="148"/>
      <c r="VOI15" s="148"/>
      <c r="VOJ15" s="148"/>
      <c r="VOK15" s="148"/>
      <c r="VOL15" s="148"/>
      <c r="VOM15" s="148"/>
      <c r="VON15" s="148"/>
      <c r="VOO15" s="148"/>
      <c r="VOP15" s="148"/>
      <c r="VOQ15" s="148"/>
      <c r="VOR15" s="148"/>
      <c r="VOS15" s="148"/>
      <c r="VOT15" s="148"/>
      <c r="VOU15" s="148"/>
      <c r="VOV15" s="148"/>
      <c r="VOW15" s="148"/>
      <c r="VOX15" s="148"/>
      <c r="VOY15" s="148"/>
      <c r="VOZ15" s="148"/>
      <c r="VPA15" s="148"/>
      <c r="VPB15" s="148"/>
      <c r="VPC15" s="148"/>
      <c r="VPD15" s="148"/>
      <c r="VPE15" s="148"/>
      <c r="VPF15" s="148"/>
      <c r="VPG15" s="148"/>
      <c r="VPH15" s="148"/>
      <c r="VPI15" s="148"/>
      <c r="VPJ15" s="148"/>
      <c r="VPK15" s="148"/>
      <c r="VPL15" s="148"/>
      <c r="VPM15" s="148"/>
      <c r="VPN15" s="148"/>
      <c r="VPO15" s="148"/>
      <c r="VPP15" s="148"/>
      <c r="VPQ15" s="148"/>
      <c r="VPR15" s="148"/>
      <c r="VPS15" s="148"/>
      <c r="VPT15" s="148"/>
      <c r="VPU15" s="148"/>
      <c r="VPV15" s="148"/>
      <c r="VPW15" s="148"/>
      <c r="VPX15" s="148"/>
      <c r="VPY15" s="148"/>
      <c r="VPZ15" s="148"/>
      <c r="VQA15" s="148"/>
      <c r="VQB15" s="148"/>
      <c r="VQC15" s="148"/>
      <c r="VQD15" s="148"/>
      <c r="VQE15" s="148"/>
      <c r="VQF15" s="148"/>
      <c r="VQG15" s="148"/>
      <c r="VQH15" s="148"/>
      <c r="VQI15" s="148"/>
      <c r="VQJ15" s="148"/>
      <c r="VQK15" s="148"/>
      <c r="VQL15" s="148"/>
      <c r="VQM15" s="148"/>
      <c r="VQN15" s="148"/>
      <c r="VQO15" s="148"/>
      <c r="VQP15" s="148"/>
      <c r="VQQ15" s="148"/>
      <c r="VQR15" s="148"/>
      <c r="VQS15" s="148"/>
      <c r="VQT15" s="148"/>
      <c r="VQU15" s="148"/>
      <c r="VQV15" s="148"/>
      <c r="VQW15" s="148"/>
      <c r="VQX15" s="148"/>
      <c r="VQY15" s="148"/>
      <c r="VQZ15" s="148"/>
      <c r="VRA15" s="148"/>
      <c r="VRB15" s="148"/>
      <c r="VRC15" s="148"/>
      <c r="VRD15" s="148"/>
      <c r="VRE15" s="148"/>
      <c r="VRF15" s="148"/>
      <c r="VRG15" s="148"/>
      <c r="VRH15" s="148"/>
      <c r="VRI15" s="148"/>
      <c r="VRJ15" s="148"/>
      <c r="VRK15" s="148"/>
      <c r="VRL15" s="148"/>
      <c r="VRM15" s="148"/>
      <c r="VRN15" s="148"/>
      <c r="VRO15" s="148"/>
      <c r="VRP15" s="148"/>
      <c r="VRQ15" s="148"/>
      <c r="VRR15" s="148"/>
      <c r="VRS15" s="148"/>
      <c r="VRT15" s="148"/>
      <c r="VRU15" s="148"/>
      <c r="VRV15" s="148"/>
      <c r="VRW15" s="148"/>
      <c r="VRX15" s="148"/>
      <c r="VRY15" s="148"/>
      <c r="VRZ15" s="148"/>
      <c r="VSA15" s="148"/>
      <c r="VSB15" s="148"/>
      <c r="VSC15" s="148"/>
      <c r="VSD15" s="148"/>
      <c r="VSE15" s="148"/>
      <c r="VSF15" s="148"/>
      <c r="VSG15" s="148"/>
      <c r="VSH15" s="148"/>
      <c r="VSI15" s="148"/>
      <c r="VSJ15" s="148"/>
      <c r="VSK15" s="148"/>
      <c r="VSL15" s="148"/>
      <c r="VSM15" s="148"/>
      <c r="VSN15" s="148"/>
      <c r="VSO15" s="148"/>
      <c r="VSP15" s="148"/>
      <c r="VSQ15" s="148"/>
      <c r="VSR15" s="148"/>
      <c r="VSS15" s="148"/>
      <c r="VST15" s="148"/>
      <c r="VSU15" s="148"/>
      <c r="VSV15" s="148"/>
      <c r="VSW15" s="148"/>
      <c r="VSX15" s="148"/>
      <c r="VSY15" s="148"/>
      <c r="VSZ15" s="148"/>
      <c r="VTA15" s="148"/>
      <c r="VTB15" s="148"/>
      <c r="VTC15" s="148"/>
      <c r="VTD15" s="148"/>
      <c r="VTE15" s="148"/>
      <c r="VTF15" s="148"/>
      <c r="VTG15" s="148"/>
      <c r="VTH15" s="148"/>
      <c r="VTI15" s="148"/>
      <c r="VTJ15" s="148"/>
      <c r="VTK15" s="148"/>
      <c r="VTL15" s="148"/>
      <c r="VTM15" s="148"/>
      <c r="VTN15" s="148"/>
      <c r="VTO15" s="148"/>
      <c r="VTP15" s="148"/>
      <c r="VTQ15" s="148"/>
      <c r="VTR15" s="148"/>
      <c r="VTS15" s="148"/>
      <c r="VTT15" s="148"/>
      <c r="VTU15" s="148"/>
      <c r="VTV15" s="148"/>
      <c r="VTW15" s="148"/>
      <c r="VTX15" s="148"/>
      <c r="VTY15" s="148"/>
      <c r="VTZ15" s="148"/>
      <c r="VUA15" s="148"/>
      <c r="VUB15" s="148"/>
      <c r="VUC15" s="148"/>
      <c r="VUD15" s="148"/>
      <c r="VUE15" s="148"/>
      <c r="VUF15" s="148"/>
      <c r="VUG15" s="148"/>
      <c r="VUH15" s="148"/>
      <c r="VUI15" s="148"/>
      <c r="VUJ15" s="148"/>
      <c r="VUK15" s="148"/>
      <c r="VUL15" s="148"/>
      <c r="VUM15" s="148"/>
      <c r="VUN15" s="148"/>
      <c r="VUO15" s="148"/>
      <c r="VUP15" s="148"/>
      <c r="VUQ15" s="148"/>
      <c r="VUR15" s="148"/>
      <c r="VUS15" s="148"/>
      <c r="VUT15" s="148"/>
      <c r="VUU15" s="148"/>
      <c r="VUV15" s="148"/>
      <c r="VUW15" s="148"/>
      <c r="VUX15" s="148"/>
      <c r="VUY15" s="148"/>
      <c r="VUZ15" s="148"/>
      <c r="VVA15" s="148"/>
      <c r="VVB15" s="148"/>
      <c r="VVC15" s="148"/>
      <c r="VVD15" s="148"/>
      <c r="VVE15" s="148"/>
      <c r="VVF15" s="148"/>
      <c r="VVG15" s="148"/>
      <c r="VVH15" s="148"/>
      <c r="VVI15" s="148"/>
      <c r="VVJ15" s="148"/>
      <c r="VVK15" s="148"/>
      <c r="VVL15" s="148"/>
      <c r="VVM15" s="148"/>
      <c r="VVN15" s="148"/>
      <c r="VVO15" s="148"/>
      <c r="VVP15" s="148"/>
      <c r="VVQ15" s="148"/>
      <c r="VVR15" s="148"/>
      <c r="VVS15" s="148"/>
      <c r="VVT15" s="148"/>
      <c r="VVU15" s="148"/>
      <c r="VVV15" s="148"/>
      <c r="VVW15" s="148"/>
      <c r="VVX15" s="148"/>
      <c r="VVY15" s="148"/>
      <c r="VVZ15" s="148"/>
      <c r="VWA15" s="148"/>
      <c r="VWB15" s="148"/>
      <c r="VWC15" s="148"/>
      <c r="VWD15" s="148"/>
      <c r="VWE15" s="148"/>
      <c r="VWF15" s="148"/>
      <c r="VWG15" s="148"/>
      <c r="VWH15" s="148"/>
      <c r="VWI15" s="148"/>
      <c r="VWJ15" s="148"/>
      <c r="VWK15" s="148"/>
      <c r="VWL15" s="148"/>
      <c r="VWM15" s="148"/>
      <c r="VWN15" s="148"/>
      <c r="VWO15" s="148"/>
      <c r="VWP15" s="148"/>
      <c r="VWQ15" s="148"/>
      <c r="VWR15" s="148"/>
      <c r="VWS15" s="148"/>
      <c r="VWT15" s="148"/>
      <c r="VWU15" s="148"/>
      <c r="VWV15" s="148"/>
      <c r="VWW15" s="148"/>
      <c r="VWX15" s="148"/>
      <c r="VWY15" s="148"/>
      <c r="VWZ15" s="148"/>
      <c r="VXA15" s="148"/>
      <c r="VXB15" s="148"/>
      <c r="VXC15" s="148"/>
      <c r="VXD15" s="148"/>
      <c r="VXE15" s="148"/>
      <c r="VXF15" s="148"/>
      <c r="VXG15" s="148"/>
      <c r="VXH15" s="148"/>
      <c r="VXI15" s="148"/>
      <c r="VXJ15" s="148"/>
      <c r="VXK15" s="148"/>
      <c r="VXL15" s="148"/>
      <c r="VXM15" s="148"/>
      <c r="VXN15" s="148"/>
      <c r="VXO15" s="148"/>
      <c r="VXP15" s="148"/>
      <c r="VXQ15" s="148"/>
      <c r="VXR15" s="148"/>
      <c r="VXS15" s="148"/>
      <c r="VXT15" s="148"/>
      <c r="VXU15" s="148"/>
      <c r="VXV15" s="148"/>
      <c r="VXW15" s="148"/>
      <c r="VXX15" s="148"/>
      <c r="VXY15" s="148"/>
      <c r="VXZ15" s="148"/>
      <c r="VYA15" s="148"/>
      <c r="VYB15" s="148"/>
      <c r="VYC15" s="148"/>
      <c r="VYD15" s="148"/>
      <c r="VYE15" s="148"/>
      <c r="VYF15" s="148"/>
      <c r="VYG15" s="148"/>
      <c r="VYH15" s="148"/>
      <c r="VYI15" s="148"/>
      <c r="VYJ15" s="148"/>
      <c r="VYK15" s="148"/>
      <c r="VYL15" s="148"/>
      <c r="VYM15" s="148"/>
      <c r="VYN15" s="148"/>
      <c r="VYO15" s="148"/>
      <c r="VYP15" s="148"/>
      <c r="VYQ15" s="148"/>
      <c r="VYR15" s="148"/>
      <c r="VYS15" s="148"/>
      <c r="VYT15" s="148"/>
      <c r="VYU15" s="148"/>
      <c r="VYV15" s="148"/>
      <c r="VYW15" s="148"/>
      <c r="VYX15" s="148"/>
      <c r="VYY15" s="148"/>
      <c r="VYZ15" s="148"/>
      <c r="VZA15" s="148"/>
      <c r="VZB15" s="148"/>
      <c r="VZC15" s="148"/>
      <c r="VZD15" s="148"/>
      <c r="VZE15" s="148"/>
      <c r="VZF15" s="148"/>
      <c r="VZG15" s="148"/>
      <c r="VZH15" s="148"/>
      <c r="VZI15" s="148"/>
      <c r="VZJ15" s="148"/>
      <c r="VZK15" s="148"/>
      <c r="VZL15" s="148"/>
      <c r="VZM15" s="148"/>
      <c r="VZN15" s="148"/>
      <c r="VZO15" s="148"/>
      <c r="VZP15" s="148"/>
      <c r="VZQ15" s="148"/>
      <c r="VZR15" s="148"/>
      <c r="VZS15" s="148"/>
      <c r="VZT15" s="148"/>
      <c r="VZU15" s="148"/>
      <c r="VZV15" s="148"/>
      <c r="VZW15" s="148"/>
      <c r="VZX15" s="148"/>
      <c r="VZY15" s="148"/>
      <c r="VZZ15" s="148"/>
      <c r="WAA15" s="148"/>
      <c r="WAB15" s="148"/>
      <c r="WAC15" s="148"/>
      <c r="WAD15" s="148"/>
      <c r="WAE15" s="148"/>
      <c r="WAF15" s="148"/>
      <c r="WAG15" s="148"/>
      <c r="WAH15" s="148"/>
      <c r="WAI15" s="148"/>
      <c r="WAJ15" s="148"/>
      <c r="WAK15" s="148"/>
      <c r="WAL15" s="148"/>
      <c r="WAM15" s="148"/>
      <c r="WAN15" s="148"/>
      <c r="WAO15" s="148"/>
      <c r="WAP15" s="148"/>
      <c r="WAQ15" s="148"/>
      <c r="WAR15" s="148"/>
      <c r="WAS15" s="148"/>
      <c r="WAT15" s="148"/>
      <c r="WAU15" s="148"/>
      <c r="WAV15" s="148"/>
      <c r="WAW15" s="148"/>
      <c r="WAX15" s="148"/>
      <c r="WAY15" s="148"/>
      <c r="WAZ15" s="148"/>
      <c r="WBA15" s="148"/>
      <c r="WBB15" s="148"/>
      <c r="WBC15" s="148"/>
      <c r="WBD15" s="148"/>
      <c r="WBE15" s="148"/>
      <c r="WBF15" s="148"/>
      <c r="WBG15" s="148"/>
      <c r="WBH15" s="148"/>
      <c r="WBI15" s="148"/>
      <c r="WBJ15" s="148"/>
      <c r="WBK15" s="148"/>
      <c r="WBL15" s="148"/>
      <c r="WBM15" s="148"/>
      <c r="WBN15" s="148"/>
      <c r="WBO15" s="148"/>
      <c r="WBP15" s="148"/>
      <c r="WBQ15" s="148"/>
      <c r="WBR15" s="148"/>
      <c r="WBS15" s="148"/>
      <c r="WBT15" s="148"/>
      <c r="WBU15" s="148"/>
      <c r="WBV15" s="148"/>
      <c r="WBW15" s="148"/>
      <c r="WBX15" s="148"/>
      <c r="WBY15" s="148"/>
      <c r="WBZ15" s="148"/>
      <c r="WCA15" s="148"/>
      <c r="WCB15" s="148"/>
      <c r="WCC15" s="148"/>
      <c r="WCD15" s="148"/>
      <c r="WCE15" s="148"/>
      <c r="WCF15" s="148"/>
      <c r="WCG15" s="148"/>
      <c r="WCH15" s="148"/>
      <c r="WCI15" s="148"/>
      <c r="WCJ15" s="148"/>
      <c r="WCK15" s="148"/>
      <c r="WCL15" s="148"/>
      <c r="WCM15" s="148"/>
      <c r="WCN15" s="148"/>
      <c r="WCO15" s="148"/>
      <c r="WCP15" s="148"/>
      <c r="WCQ15" s="148"/>
      <c r="WCR15" s="148"/>
      <c r="WCS15" s="148"/>
      <c r="WCT15" s="148"/>
      <c r="WCU15" s="148"/>
      <c r="WCV15" s="148"/>
      <c r="WCW15" s="148"/>
      <c r="WCX15" s="148"/>
      <c r="WCY15" s="148"/>
      <c r="WCZ15" s="148"/>
      <c r="WDA15" s="148"/>
      <c r="WDB15" s="148"/>
      <c r="WDC15" s="148"/>
      <c r="WDD15" s="148"/>
      <c r="WDE15" s="148"/>
      <c r="WDF15" s="148"/>
      <c r="WDG15" s="148"/>
      <c r="WDH15" s="148"/>
      <c r="WDI15" s="148"/>
      <c r="WDJ15" s="148"/>
      <c r="WDK15" s="148"/>
      <c r="WDL15" s="148"/>
      <c r="WDM15" s="148"/>
      <c r="WDN15" s="148"/>
      <c r="WDO15" s="148"/>
      <c r="WDP15" s="148"/>
      <c r="WDQ15" s="148"/>
      <c r="WDR15" s="148"/>
      <c r="WDS15" s="148"/>
      <c r="WDT15" s="148"/>
      <c r="WDU15" s="148"/>
      <c r="WDV15" s="148"/>
      <c r="WDW15" s="148"/>
      <c r="WDX15" s="148"/>
      <c r="WDY15" s="148"/>
      <c r="WDZ15" s="148"/>
      <c r="WEA15" s="148"/>
      <c r="WEB15" s="148"/>
      <c r="WEC15" s="148"/>
      <c r="WED15" s="148"/>
      <c r="WEE15" s="148"/>
      <c r="WEF15" s="148"/>
      <c r="WEG15" s="148"/>
      <c r="WEH15" s="148"/>
      <c r="WEI15" s="148"/>
      <c r="WEJ15" s="148"/>
      <c r="WEK15" s="148"/>
      <c r="WEL15" s="148"/>
      <c r="WEM15" s="148"/>
      <c r="WEN15" s="148"/>
      <c r="WEO15" s="148"/>
      <c r="WEP15" s="148"/>
      <c r="WEQ15" s="148"/>
      <c r="WER15" s="148"/>
      <c r="WES15" s="148"/>
      <c r="WET15" s="148"/>
      <c r="WEU15" s="148"/>
      <c r="WEV15" s="148"/>
      <c r="WEW15" s="148"/>
      <c r="WEX15" s="148"/>
      <c r="WEY15" s="148"/>
      <c r="WEZ15" s="148"/>
      <c r="WFA15" s="148"/>
      <c r="WFB15" s="148"/>
      <c r="WFC15" s="148"/>
      <c r="WFD15" s="148"/>
      <c r="WFE15" s="148"/>
      <c r="WFF15" s="148"/>
      <c r="WFG15" s="148"/>
      <c r="WFH15" s="148"/>
      <c r="WFI15" s="148"/>
      <c r="WFJ15" s="148"/>
      <c r="WFK15" s="148"/>
      <c r="WFL15" s="148"/>
      <c r="WFM15" s="148"/>
      <c r="WFN15" s="148"/>
      <c r="WFO15" s="148"/>
      <c r="WFP15" s="148"/>
      <c r="WFQ15" s="148"/>
      <c r="WFR15" s="148"/>
      <c r="WFS15" s="148"/>
      <c r="WFT15" s="148"/>
      <c r="WFU15" s="148"/>
      <c r="WFV15" s="148"/>
      <c r="WFW15" s="148"/>
      <c r="WFX15" s="148"/>
      <c r="WFY15" s="148"/>
      <c r="WFZ15" s="148"/>
      <c r="WGA15" s="148"/>
      <c r="WGB15" s="148"/>
      <c r="WGC15" s="148"/>
      <c r="WGD15" s="148"/>
      <c r="WGE15" s="148"/>
      <c r="WGF15" s="148"/>
      <c r="WGG15" s="148"/>
      <c r="WGH15" s="148"/>
      <c r="WGI15" s="148"/>
      <c r="WGJ15" s="148"/>
      <c r="WGK15" s="148"/>
      <c r="WGL15" s="148"/>
      <c r="WGM15" s="148"/>
      <c r="WGN15" s="148"/>
      <c r="WGO15" s="148"/>
      <c r="WGP15" s="148"/>
      <c r="WGQ15" s="148"/>
      <c r="WGR15" s="148"/>
      <c r="WGS15" s="148"/>
      <c r="WGT15" s="148"/>
      <c r="WGU15" s="148"/>
      <c r="WGV15" s="148"/>
      <c r="WGW15" s="148"/>
      <c r="WGX15" s="148"/>
      <c r="WGY15" s="148"/>
      <c r="WGZ15" s="148"/>
      <c r="WHA15" s="148"/>
      <c r="WHB15" s="148"/>
      <c r="WHC15" s="148"/>
      <c r="WHD15" s="148"/>
      <c r="WHE15" s="148"/>
      <c r="WHF15" s="148"/>
      <c r="WHG15" s="148"/>
      <c r="WHH15" s="148"/>
      <c r="WHI15" s="148"/>
      <c r="WHJ15" s="148"/>
      <c r="WHK15" s="148"/>
      <c r="WHL15" s="148"/>
      <c r="WHM15" s="148"/>
      <c r="WHN15" s="148"/>
      <c r="WHO15" s="148"/>
      <c r="WHP15" s="148"/>
      <c r="WHQ15" s="148"/>
      <c r="WHR15" s="148"/>
      <c r="WHS15" s="148"/>
      <c r="WHT15" s="148"/>
      <c r="WHU15" s="148"/>
      <c r="WHV15" s="148"/>
      <c r="WHW15" s="148"/>
      <c r="WHX15" s="148"/>
      <c r="WHY15" s="148"/>
      <c r="WHZ15" s="148"/>
      <c r="WIA15" s="148"/>
      <c r="WIB15" s="148"/>
      <c r="WIC15" s="148"/>
      <c r="WID15" s="148"/>
      <c r="WIE15" s="148"/>
      <c r="WIF15" s="148"/>
      <c r="WIG15" s="148"/>
      <c r="WIH15" s="148"/>
      <c r="WII15" s="148"/>
      <c r="WIJ15" s="148"/>
      <c r="WIK15" s="148"/>
      <c r="WIL15" s="148"/>
      <c r="WIM15" s="148"/>
      <c r="WIN15" s="148"/>
      <c r="WIO15" s="148"/>
      <c r="WIP15" s="148"/>
      <c r="WIQ15" s="148"/>
      <c r="WIR15" s="148"/>
      <c r="WIS15" s="148"/>
      <c r="WIT15" s="148"/>
      <c r="WIU15" s="148"/>
      <c r="WIV15" s="148"/>
      <c r="WIW15" s="148"/>
      <c r="WIX15" s="148"/>
      <c r="WIY15" s="148"/>
      <c r="WIZ15" s="148"/>
      <c r="WJA15" s="148"/>
      <c r="WJB15" s="148"/>
      <c r="WJC15" s="148"/>
      <c r="WJD15" s="148"/>
      <c r="WJE15" s="148"/>
      <c r="WJF15" s="148"/>
      <c r="WJG15" s="148"/>
      <c r="WJH15" s="148"/>
      <c r="WJI15" s="148"/>
      <c r="WJJ15" s="148"/>
      <c r="WJK15" s="148"/>
      <c r="WJL15" s="148"/>
      <c r="WJM15" s="148"/>
      <c r="WJN15" s="148"/>
      <c r="WJO15" s="148"/>
      <c r="WJP15" s="148"/>
      <c r="WJQ15" s="148"/>
      <c r="WJR15" s="148"/>
      <c r="WJS15" s="148"/>
      <c r="WJT15" s="148"/>
      <c r="WJU15" s="148"/>
      <c r="WJV15" s="148"/>
      <c r="WJW15" s="148"/>
      <c r="WJX15" s="148"/>
      <c r="WJY15" s="148"/>
      <c r="WJZ15" s="148"/>
      <c r="WKA15" s="148"/>
      <c r="WKB15" s="148"/>
      <c r="WKC15" s="148"/>
      <c r="WKD15" s="148"/>
      <c r="WKE15" s="148"/>
      <c r="WKF15" s="148"/>
      <c r="WKG15" s="148"/>
      <c r="WKH15" s="148"/>
      <c r="WKI15" s="148"/>
      <c r="WKJ15" s="148"/>
      <c r="WKK15" s="148"/>
      <c r="WKL15" s="148"/>
      <c r="WKM15" s="148"/>
      <c r="WKN15" s="148"/>
      <c r="WKO15" s="148"/>
      <c r="WKP15" s="148"/>
      <c r="WKQ15" s="148"/>
      <c r="WKR15" s="148"/>
      <c r="WKS15" s="148"/>
      <c r="WKT15" s="148"/>
      <c r="WKU15" s="148"/>
      <c r="WKV15" s="148"/>
      <c r="WKW15" s="148"/>
      <c r="WKX15" s="148"/>
      <c r="WKY15" s="148"/>
      <c r="WKZ15" s="148"/>
      <c r="WLA15" s="148"/>
      <c r="WLB15" s="148"/>
      <c r="WLC15" s="148"/>
      <c r="WLD15" s="148"/>
      <c r="WLE15" s="148"/>
      <c r="WLF15" s="148"/>
      <c r="WLG15" s="148"/>
      <c r="WLH15" s="148"/>
      <c r="WLI15" s="148"/>
      <c r="WLJ15" s="148"/>
      <c r="WLK15" s="148"/>
      <c r="WLL15" s="148"/>
      <c r="WLM15" s="148"/>
      <c r="WLN15" s="148"/>
      <c r="WLO15" s="148"/>
      <c r="WLP15" s="148"/>
      <c r="WLQ15" s="148"/>
      <c r="WLR15" s="148"/>
      <c r="WLS15" s="148"/>
      <c r="WLT15" s="148"/>
      <c r="WLU15" s="148"/>
      <c r="WLV15" s="148"/>
      <c r="WLW15" s="148"/>
      <c r="WLX15" s="148"/>
      <c r="WLY15" s="148"/>
      <c r="WLZ15" s="148"/>
      <c r="WMA15" s="148"/>
      <c r="WMB15" s="148"/>
      <c r="WMC15" s="148"/>
      <c r="WMD15" s="148"/>
      <c r="WME15" s="148"/>
      <c r="WMF15" s="148"/>
      <c r="WMG15" s="148"/>
      <c r="WMH15" s="148"/>
      <c r="WMI15" s="148"/>
      <c r="WMJ15" s="148"/>
      <c r="WMK15" s="148"/>
      <c r="WML15" s="148"/>
      <c r="WMM15" s="148"/>
      <c r="WMN15" s="148"/>
      <c r="WMO15" s="148"/>
      <c r="WMP15" s="148"/>
      <c r="WMQ15" s="148"/>
      <c r="WMR15" s="148"/>
      <c r="WMS15" s="148"/>
      <c r="WMT15" s="148"/>
      <c r="WMU15" s="148"/>
      <c r="WMV15" s="148"/>
      <c r="WMW15" s="148"/>
      <c r="WMX15" s="148"/>
      <c r="WMY15" s="148"/>
      <c r="WMZ15" s="148"/>
      <c r="WNA15" s="148"/>
      <c r="WNB15" s="148"/>
      <c r="WNC15" s="148"/>
      <c r="WND15" s="148"/>
      <c r="WNE15" s="148"/>
      <c r="WNF15" s="148"/>
      <c r="WNG15" s="148"/>
      <c r="WNH15" s="148"/>
      <c r="WNI15" s="148"/>
      <c r="WNJ15" s="148"/>
      <c r="WNK15" s="148"/>
      <c r="WNL15" s="148"/>
      <c r="WNM15" s="148"/>
      <c r="WNN15" s="148"/>
      <c r="WNO15" s="148"/>
      <c r="WNP15" s="148"/>
      <c r="WNQ15" s="148"/>
      <c r="WNR15" s="148"/>
      <c r="WNS15" s="148"/>
      <c r="WNT15" s="148"/>
      <c r="WNU15" s="148"/>
      <c r="WNV15" s="148"/>
      <c r="WNW15" s="148"/>
      <c r="WNX15" s="148"/>
      <c r="WNY15" s="148"/>
      <c r="WNZ15" s="148"/>
      <c r="WOA15" s="148"/>
      <c r="WOB15" s="148"/>
      <c r="WOC15" s="148"/>
      <c r="WOD15" s="148"/>
      <c r="WOE15" s="148"/>
      <c r="WOF15" s="148"/>
      <c r="WOG15" s="148"/>
      <c r="WOH15" s="148"/>
      <c r="WOI15" s="148"/>
      <c r="WOJ15" s="148"/>
      <c r="WOK15" s="148"/>
      <c r="WOL15" s="148"/>
      <c r="WOM15" s="148"/>
      <c r="WON15" s="148"/>
      <c r="WOO15" s="148"/>
      <c r="WOP15" s="148"/>
      <c r="WOQ15" s="148"/>
      <c r="WOR15" s="148"/>
      <c r="WOS15" s="148"/>
      <c r="WOT15" s="148"/>
      <c r="WOU15" s="148"/>
      <c r="WOV15" s="148"/>
      <c r="WOW15" s="148"/>
      <c r="WOX15" s="148"/>
      <c r="WOY15" s="148"/>
      <c r="WOZ15" s="148"/>
      <c r="WPA15" s="148"/>
      <c r="WPB15" s="148"/>
      <c r="WPC15" s="148"/>
      <c r="WPD15" s="148"/>
      <c r="WPE15" s="148"/>
      <c r="WPF15" s="148"/>
      <c r="WPG15" s="148"/>
      <c r="WPH15" s="148"/>
      <c r="WPI15" s="148"/>
      <c r="WPJ15" s="148"/>
      <c r="WPK15" s="148"/>
      <c r="WPL15" s="148"/>
      <c r="WPM15" s="148"/>
      <c r="WPN15" s="148"/>
      <c r="WPO15" s="148"/>
      <c r="WPP15" s="148"/>
      <c r="WPQ15" s="148"/>
      <c r="WPR15" s="148"/>
      <c r="WPS15" s="148"/>
      <c r="WPT15" s="148"/>
      <c r="WPU15" s="148"/>
      <c r="WPV15" s="148"/>
      <c r="WPW15" s="148"/>
      <c r="WPX15" s="148"/>
      <c r="WPY15" s="148"/>
      <c r="WPZ15" s="148"/>
      <c r="WQA15" s="148"/>
      <c r="WQB15" s="148"/>
      <c r="WQC15" s="148"/>
      <c r="WQD15" s="148"/>
      <c r="WQE15" s="148"/>
      <c r="WQF15" s="148"/>
      <c r="WQG15" s="148"/>
      <c r="WQH15" s="148"/>
      <c r="WQI15" s="148"/>
      <c r="WQJ15" s="148"/>
      <c r="WQK15" s="148"/>
      <c r="WQL15" s="148"/>
      <c r="WQM15" s="148"/>
      <c r="WQN15" s="148"/>
      <c r="WQO15" s="148"/>
      <c r="WQP15" s="148"/>
      <c r="WQQ15" s="148"/>
      <c r="WQR15" s="148"/>
      <c r="WQS15" s="148"/>
      <c r="WQT15" s="148"/>
      <c r="WQU15" s="148"/>
      <c r="WQV15" s="148"/>
      <c r="WQW15" s="148"/>
      <c r="WQX15" s="148"/>
      <c r="WQY15" s="148"/>
      <c r="WQZ15" s="148"/>
      <c r="WRA15" s="148"/>
      <c r="WRB15" s="148"/>
      <c r="WRC15" s="148"/>
      <c r="WRD15" s="148"/>
      <c r="WRE15" s="148"/>
      <c r="WRF15" s="148"/>
      <c r="WRG15" s="148"/>
      <c r="WRH15" s="148"/>
      <c r="WRI15" s="148"/>
      <c r="WRJ15" s="148"/>
      <c r="WRK15" s="148"/>
      <c r="WRL15" s="148"/>
      <c r="WRM15" s="148"/>
      <c r="WRN15" s="148"/>
      <c r="WRO15" s="148"/>
      <c r="WRP15" s="148"/>
      <c r="WRQ15" s="148"/>
      <c r="WRR15" s="148"/>
      <c r="WRS15" s="148"/>
      <c r="WRT15" s="148"/>
      <c r="WRU15" s="148"/>
      <c r="WRV15" s="148"/>
      <c r="WRW15" s="148"/>
      <c r="WRX15" s="148"/>
      <c r="WRY15" s="148"/>
      <c r="WRZ15" s="148"/>
      <c r="WSA15" s="148"/>
      <c r="WSB15" s="148"/>
      <c r="WSC15" s="148"/>
      <c r="WSD15" s="148"/>
      <c r="WSE15" s="148"/>
      <c r="WSF15" s="148"/>
      <c r="WSG15" s="148"/>
      <c r="WSH15" s="148"/>
      <c r="WSI15" s="148"/>
      <c r="WSJ15" s="148"/>
      <c r="WSK15" s="148"/>
      <c r="WSL15" s="148"/>
      <c r="WSM15" s="148"/>
      <c r="WSN15" s="148"/>
      <c r="WSO15" s="148"/>
      <c r="WSP15" s="148"/>
      <c r="WSQ15" s="148"/>
      <c r="WSR15" s="148"/>
      <c r="WSS15" s="148"/>
      <c r="WST15" s="148"/>
      <c r="WSU15" s="148"/>
      <c r="WSV15" s="148"/>
      <c r="WSW15" s="148"/>
      <c r="WSX15" s="148"/>
      <c r="WSY15" s="148"/>
      <c r="WSZ15" s="148"/>
      <c r="WTA15" s="148"/>
      <c r="WTB15" s="148"/>
      <c r="WTC15" s="148"/>
      <c r="WTD15" s="148"/>
      <c r="WTE15" s="148"/>
      <c r="WTF15" s="148"/>
      <c r="WTG15" s="148"/>
      <c r="WTH15" s="148"/>
      <c r="WTI15" s="148"/>
      <c r="WTJ15" s="148"/>
      <c r="WTK15" s="148"/>
      <c r="WTL15" s="148"/>
      <c r="WTM15" s="148"/>
      <c r="WTN15" s="148"/>
      <c r="WTO15" s="148"/>
      <c r="WTP15" s="148"/>
      <c r="WTQ15" s="148"/>
      <c r="WTR15" s="148"/>
      <c r="WTS15" s="148"/>
      <c r="WTT15" s="148"/>
      <c r="WTU15" s="148"/>
      <c r="WTV15" s="148"/>
      <c r="WTW15" s="148"/>
      <c r="WTX15" s="148"/>
      <c r="WTY15" s="148"/>
      <c r="WTZ15" s="148"/>
      <c r="WUA15" s="148"/>
      <c r="WUB15" s="148"/>
      <c r="WUC15" s="148"/>
      <c r="WUD15" s="148"/>
      <c r="WUE15" s="148"/>
      <c r="WUF15" s="148"/>
      <c r="WUG15" s="148"/>
      <c r="WUH15" s="148"/>
      <c r="WUI15" s="148"/>
      <c r="WUJ15" s="148"/>
      <c r="WUK15" s="148"/>
      <c r="WUL15" s="148"/>
      <c r="WUM15" s="148"/>
      <c r="WUN15" s="148"/>
      <c r="WUO15" s="148"/>
      <c r="WUP15" s="148"/>
      <c r="WUQ15" s="148"/>
      <c r="WUR15" s="148"/>
      <c r="WUS15" s="148"/>
      <c r="WUT15" s="148"/>
      <c r="WUU15" s="148"/>
      <c r="WUV15" s="148"/>
      <c r="WUW15" s="148"/>
      <c r="WUX15" s="148"/>
      <c r="WUY15" s="148"/>
      <c r="WUZ15" s="148"/>
      <c r="WVA15" s="148"/>
      <c r="WVB15" s="148"/>
      <c r="WVC15" s="148"/>
      <c r="WVD15" s="148"/>
      <c r="WVE15" s="148"/>
      <c r="WVF15" s="148"/>
      <c r="WVG15" s="148"/>
      <c r="WVH15" s="148"/>
      <c r="WVI15" s="148"/>
      <c r="WVJ15" s="148"/>
      <c r="WVK15" s="148"/>
      <c r="WVL15" s="148"/>
      <c r="WVM15" s="148"/>
      <c r="WVN15" s="148"/>
      <c r="WVO15" s="148"/>
      <c r="WVP15" s="148"/>
      <c r="WVQ15" s="148"/>
      <c r="WVR15" s="148"/>
      <c r="WVS15" s="148"/>
      <c r="WVT15" s="148"/>
      <c r="WVU15" s="148"/>
      <c r="WVV15" s="148"/>
      <c r="WVW15" s="148"/>
      <c r="WVX15" s="148"/>
      <c r="WVY15" s="148"/>
      <c r="WVZ15" s="148"/>
      <c r="WWA15" s="148"/>
      <c r="WWB15" s="148"/>
      <c r="WWC15" s="148"/>
      <c r="WWD15" s="148"/>
      <c r="WWE15" s="148"/>
      <c r="WWF15" s="148"/>
      <c r="WWG15" s="148"/>
      <c r="WWH15" s="148"/>
      <c r="WWI15" s="148"/>
      <c r="WWJ15" s="148"/>
      <c r="WWK15" s="148"/>
      <c r="WWL15" s="148"/>
      <c r="WWM15" s="148"/>
      <c r="WWN15" s="148"/>
      <c r="WWO15" s="148"/>
      <c r="WWP15" s="148"/>
      <c r="WWQ15" s="148"/>
      <c r="WWR15" s="148"/>
      <c r="WWS15" s="148"/>
      <c r="WWT15" s="148"/>
      <c r="WWU15" s="148"/>
      <c r="WWV15" s="148"/>
      <c r="WWW15" s="148"/>
      <c r="WWX15" s="148"/>
      <c r="WWY15" s="148"/>
      <c r="WWZ15" s="148"/>
      <c r="WXA15" s="148"/>
      <c r="WXB15" s="148"/>
      <c r="WXC15" s="148"/>
      <c r="WXD15" s="148"/>
      <c r="WXE15" s="148"/>
      <c r="WXF15" s="148"/>
      <c r="WXG15" s="148"/>
      <c r="WXH15" s="148"/>
      <c r="WXI15" s="148"/>
      <c r="WXJ15" s="148"/>
      <c r="WXK15" s="148"/>
      <c r="WXL15" s="148"/>
      <c r="WXM15" s="148"/>
      <c r="WXN15" s="148"/>
      <c r="WXO15" s="148"/>
      <c r="WXP15" s="148"/>
      <c r="WXQ15" s="148"/>
      <c r="WXR15" s="148"/>
      <c r="WXS15" s="148"/>
      <c r="WXT15" s="148"/>
      <c r="WXU15" s="148"/>
      <c r="WXV15" s="148"/>
      <c r="WXW15" s="148"/>
      <c r="WXX15" s="148"/>
      <c r="WXY15" s="148"/>
      <c r="WXZ15" s="148"/>
      <c r="WYA15" s="148"/>
      <c r="WYB15" s="148"/>
      <c r="WYC15" s="148"/>
      <c r="WYD15" s="148"/>
      <c r="WYE15" s="148"/>
      <c r="WYF15" s="148"/>
      <c r="WYG15" s="148"/>
      <c r="WYH15" s="148"/>
      <c r="WYI15" s="148"/>
      <c r="WYJ15" s="148"/>
      <c r="WYK15" s="148"/>
      <c r="WYL15" s="148"/>
      <c r="WYM15" s="148"/>
      <c r="WYN15" s="148"/>
      <c r="WYO15" s="148"/>
      <c r="WYP15" s="148"/>
      <c r="WYQ15" s="148"/>
      <c r="WYR15" s="148"/>
      <c r="WYS15" s="148"/>
      <c r="WYT15" s="148"/>
      <c r="WYU15" s="148"/>
      <c r="WYV15" s="148"/>
      <c r="WYW15" s="148"/>
      <c r="WYX15" s="148"/>
      <c r="WYY15" s="148"/>
      <c r="WYZ15" s="148"/>
      <c r="WZA15" s="148"/>
      <c r="WZB15" s="148"/>
      <c r="WZC15" s="148"/>
      <c r="WZD15" s="148"/>
      <c r="WZE15" s="148"/>
      <c r="WZF15" s="148"/>
      <c r="WZG15" s="148"/>
      <c r="WZH15" s="148"/>
      <c r="WZI15" s="148"/>
      <c r="WZJ15" s="148"/>
      <c r="WZK15" s="148"/>
      <c r="WZL15" s="148"/>
      <c r="WZM15" s="148"/>
      <c r="WZN15" s="148"/>
      <c r="WZO15" s="148"/>
      <c r="WZP15" s="148"/>
      <c r="WZQ15" s="148"/>
      <c r="WZR15" s="148"/>
      <c r="WZS15" s="148"/>
      <c r="WZT15" s="148"/>
      <c r="WZU15" s="148"/>
      <c r="WZV15" s="148"/>
      <c r="WZW15" s="148"/>
      <c r="WZX15" s="148"/>
      <c r="WZY15" s="148"/>
      <c r="WZZ15" s="148"/>
      <c r="XAA15" s="148"/>
      <c r="XAB15" s="148"/>
      <c r="XAC15" s="148"/>
      <c r="XAD15" s="148"/>
      <c r="XAE15" s="148"/>
      <c r="XAF15" s="148"/>
      <c r="XAG15" s="148"/>
      <c r="XAH15" s="148"/>
      <c r="XAI15" s="148"/>
      <c r="XAJ15" s="148"/>
      <c r="XAK15" s="148"/>
      <c r="XAL15" s="148"/>
      <c r="XAM15" s="148"/>
      <c r="XAN15" s="148"/>
      <c r="XAO15" s="148"/>
      <c r="XAP15" s="148"/>
      <c r="XAQ15" s="148"/>
      <c r="XAR15" s="148"/>
      <c r="XAS15" s="148"/>
      <c r="XAT15" s="148"/>
      <c r="XAU15" s="148"/>
      <c r="XAV15" s="148"/>
      <c r="XAW15" s="148"/>
      <c r="XAX15" s="148"/>
      <c r="XAY15" s="148"/>
      <c r="XAZ15" s="148"/>
      <c r="XBA15" s="148"/>
      <c r="XBB15" s="148"/>
      <c r="XBC15" s="148"/>
      <c r="XBD15" s="148"/>
      <c r="XBE15" s="148"/>
      <c r="XBF15" s="148"/>
      <c r="XBG15" s="148"/>
      <c r="XBH15" s="148"/>
      <c r="XBI15" s="148"/>
      <c r="XBJ15" s="148"/>
      <c r="XBK15" s="148"/>
      <c r="XBL15" s="148"/>
      <c r="XBM15" s="148"/>
      <c r="XBN15" s="148"/>
      <c r="XBO15" s="148"/>
      <c r="XBP15" s="148"/>
      <c r="XBQ15" s="148"/>
      <c r="XBR15" s="148"/>
      <c r="XBS15" s="148"/>
      <c r="XBT15" s="148"/>
      <c r="XBU15" s="148"/>
      <c r="XBV15" s="148"/>
      <c r="XBW15" s="148"/>
      <c r="XBX15" s="148"/>
      <c r="XBY15" s="148"/>
      <c r="XBZ15" s="148"/>
      <c r="XCA15" s="148"/>
      <c r="XCB15" s="148"/>
      <c r="XCC15" s="148"/>
      <c r="XCD15" s="148"/>
      <c r="XCE15" s="148"/>
      <c r="XCF15" s="148"/>
      <c r="XCG15" s="148"/>
      <c r="XCH15" s="148"/>
      <c r="XCI15" s="148"/>
      <c r="XCJ15" s="148"/>
      <c r="XCK15" s="148"/>
      <c r="XCL15" s="148"/>
      <c r="XCM15" s="148"/>
      <c r="XCN15" s="148"/>
      <c r="XCO15" s="148"/>
      <c r="XCP15" s="148"/>
      <c r="XCQ15" s="148"/>
      <c r="XCR15" s="148"/>
      <c r="XCS15" s="148"/>
      <c r="XCT15" s="148"/>
      <c r="XCU15" s="148"/>
      <c r="XCV15" s="148"/>
      <c r="XCW15" s="148"/>
      <c r="XCX15" s="148"/>
      <c r="XCY15" s="148"/>
      <c r="XCZ15" s="148"/>
      <c r="XDA15" s="148"/>
      <c r="XDB15" s="148"/>
      <c r="XDC15" s="148"/>
      <c r="XDD15" s="148"/>
      <c r="XDE15" s="148"/>
      <c r="XDF15" s="148"/>
      <c r="XDG15" s="148"/>
      <c r="XDH15" s="148"/>
      <c r="XDI15" s="148"/>
      <c r="XDJ15" s="148"/>
      <c r="XDK15" s="148"/>
      <c r="XDL15" s="148"/>
      <c r="XDM15" s="148"/>
      <c r="XDN15" s="148"/>
      <c r="XDO15" s="148"/>
      <c r="XDP15" s="148"/>
      <c r="XDQ15" s="148"/>
      <c r="XDR15" s="148"/>
      <c r="XDS15" s="148"/>
      <c r="XDT15" s="148"/>
      <c r="XDU15" s="148"/>
      <c r="XDV15" s="148"/>
      <c r="XDW15" s="148"/>
      <c r="XDX15" s="148"/>
      <c r="XDY15" s="148"/>
      <c r="XDZ15" s="148"/>
      <c r="XEA15" s="148"/>
      <c r="XEB15" s="148"/>
      <c r="XEC15" s="148"/>
      <c r="XED15" s="148"/>
      <c r="XEE15" s="148"/>
      <c r="XEF15" s="148"/>
      <c r="XEG15" s="148"/>
      <c r="XEH15" s="148"/>
      <c r="XEI15" s="148"/>
      <c r="XEJ15" s="148"/>
      <c r="XEK15" s="148"/>
      <c r="XEL15" s="148"/>
      <c r="XEM15" s="148"/>
      <c r="XEN15" s="148"/>
      <c r="XEO15" s="148"/>
      <c r="XEP15" s="148"/>
      <c r="XEQ15" s="148"/>
      <c r="XER15" s="148"/>
      <c r="XES15" s="148"/>
      <c r="XET15" s="148"/>
      <c r="XEU15" s="148"/>
      <c r="XEV15" s="148"/>
      <c r="XEW15" s="148"/>
      <c r="XEX15" s="148"/>
      <c r="XEY15" s="148"/>
      <c r="XEZ15" s="148"/>
      <c r="XFA15" s="148"/>
      <c r="XFB15" s="148"/>
      <c r="XFC15" s="148"/>
      <c r="XFD15" s="148"/>
    </row>
    <row r="16" spans="1:16384" s="149" customFormat="1" ht="229.9" customHeight="1">
      <c r="A16" s="141" t="str">
        <f ca="1">IF(A1=$B$20,CONCATENATE($A$20,"W",CHAR(10),"------",CHAR(10),TEXT(($B$20),"dd-mmm")),IF(AND($M$20="M",A1&gt;$B$20,A1=$B$20+7,A1&gt;TODAY()-1),CONCATENATE($A$20,"B",CHAR(10),"------",CHAR(10),TEXT(($B$20),"dd-mmm")),IF(AND($O$20="N",A1&gt;$B$20,A1=$B$20+44,A1&gt;TODAY()-1),CONCATENATE($A$20,"R",CHAR(10),"------",CHAR(10),TEXT(($B$20),"dd-mmm")),IF(AND(A1=$M$20,A1&gt;$B$20,A1&lt;$B$20+8),CONCATENATE($A$20,"BC",CHAR(10),"------",CHAR(10),TEXT(($B$20),"dd-mmm")),IF(AND(A1=$O$20,A1&gt;$B$20,A1&lt;$B$20+45),CONCATENATE($A$20,"RC",CHAR(10),"------",CHAR(10),TEXT(($B$20),"dd-mmm")),"")))))</f>
        <v/>
      </c>
      <c r="B16" s="141" t="str">
        <f t="shared" ref="B16:AE16" ca="1" si="15">IF(B1=$B$20,CONCATENATE($A$20,"W",CHAR(10),"------",CHAR(10),TEXT(($B$20),"dd-mmm")),IF(AND($M$20="M",B1&gt;$B$20,B1=$B$20+7,B1&gt;TODAY()-1),CONCATENATE($A$20,"B",CHAR(10),"------",CHAR(10),TEXT(($B$20),"dd-mmm")),IF(AND($O$20="N",B1&gt;$B$20,B1=$B$20+44,B1&gt;TODAY()-1),CONCATENATE($A$20,"R",CHAR(10),"------",CHAR(10),TEXT(($B$20),"dd-mmm")),IF(AND(B1=$M$20,B1&gt;$B$20,B1&lt;$B$20+8),CONCATENATE($A$20,"BC",CHAR(10),"------",CHAR(10),TEXT(($B$20),"dd-mmm")),IF(AND(B1=$O$20,B1&gt;$B$20,B1&lt;$B$20+45),CONCATENATE($A$20,"RC",CHAR(10),"------",CHAR(10),TEXT(($B$20),"dd-mmm")),"")))))</f>
        <v>1W
------
02-Jun</v>
      </c>
      <c r="C16" s="141" t="str">
        <f t="shared" ca="1" si="15"/>
        <v/>
      </c>
      <c r="D16" s="141" t="str">
        <f t="shared" ca="1" si="15"/>
        <v/>
      </c>
      <c r="E16" s="141" t="str">
        <f t="shared" ca="1" si="15"/>
        <v/>
      </c>
      <c r="F16" s="141" t="str">
        <f t="shared" ca="1" si="15"/>
        <v/>
      </c>
      <c r="G16" s="141" t="str">
        <f t="shared" ca="1" si="15"/>
        <v/>
      </c>
      <c r="H16" s="141" t="str">
        <f t="shared" ca="1" si="15"/>
        <v/>
      </c>
      <c r="I16" s="141" t="str">
        <f t="shared" ca="1" si="15"/>
        <v/>
      </c>
      <c r="J16" s="141" t="str">
        <f t="shared" ca="1" si="15"/>
        <v/>
      </c>
      <c r="K16" s="141" t="str">
        <f t="shared" ca="1" si="15"/>
        <v/>
      </c>
      <c r="L16" s="141" t="str">
        <f t="shared" ca="1" si="15"/>
        <v/>
      </c>
      <c r="M16" s="141" t="str">
        <f t="shared" ca="1" si="15"/>
        <v/>
      </c>
      <c r="N16" s="141" t="str">
        <f t="shared" ca="1" si="15"/>
        <v/>
      </c>
      <c r="O16" s="141" t="str">
        <f t="shared" ca="1" si="15"/>
        <v/>
      </c>
      <c r="P16" s="141" t="str">
        <f t="shared" ca="1" si="15"/>
        <v/>
      </c>
      <c r="Q16" s="141" t="str">
        <f t="shared" ca="1" si="15"/>
        <v/>
      </c>
      <c r="R16" s="141" t="str">
        <f t="shared" ca="1" si="15"/>
        <v/>
      </c>
      <c r="S16" s="141" t="str">
        <f t="shared" ca="1" si="15"/>
        <v/>
      </c>
      <c r="T16" s="141" t="str">
        <f t="shared" ca="1" si="15"/>
        <v/>
      </c>
      <c r="U16" s="141" t="str">
        <f t="shared" ca="1" si="15"/>
        <v/>
      </c>
      <c r="V16" s="141" t="str">
        <f t="shared" ca="1" si="15"/>
        <v/>
      </c>
      <c r="W16" s="141" t="str">
        <f t="shared" ca="1" si="15"/>
        <v/>
      </c>
      <c r="X16" s="141" t="str">
        <f t="shared" ca="1" si="15"/>
        <v/>
      </c>
      <c r="Y16" s="141" t="str">
        <f t="shared" ca="1" si="15"/>
        <v/>
      </c>
      <c r="Z16" s="141" t="str">
        <f t="shared" ca="1" si="15"/>
        <v/>
      </c>
      <c r="AA16" s="141" t="str">
        <f t="shared" ca="1" si="15"/>
        <v/>
      </c>
      <c r="AB16" s="141" t="str">
        <f t="shared" ca="1" si="15"/>
        <v/>
      </c>
      <c r="AC16" s="141" t="str">
        <f t="shared" ca="1" si="15"/>
        <v/>
      </c>
      <c r="AD16" s="141" t="str">
        <f t="shared" ca="1" si="15"/>
        <v/>
      </c>
      <c r="AE16" s="144" t="str">
        <f t="shared" ca="1" si="15"/>
        <v/>
      </c>
    </row>
    <row r="17" spans="1:31" s="82" customFormat="1" ht="53.1" customHeight="1">
      <c r="A17" s="78"/>
      <c r="B17" s="78"/>
      <c r="C17" s="78"/>
      <c r="D17" s="78"/>
      <c r="E17" s="78"/>
      <c r="F17" s="78"/>
      <c r="G17" s="78"/>
      <c r="H17" s="78"/>
      <c r="I17" s="78"/>
      <c r="J17" s="79"/>
      <c r="K17" s="78"/>
      <c r="L17" s="78"/>
      <c r="M17" s="78"/>
      <c r="N17" s="78"/>
      <c r="O17" s="78"/>
      <c r="P17" s="78"/>
      <c r="Q17" s="78"/>
      <c r="R17" s="78"/>
      <c r="S17" s="78"/>
      <c r="T17" s="78"/>
      <c r="U17" s="78"/>
      <c r="V17" s="78"/>
      <c r="W17" s="78"/>
      <c r="X17" s="78"/>
      <c r="Y17" s="78"/>
      <c r="Z17" s="78"/>
      <c r="AA17" s="78"/>
      <c r="AB17" s="78"/>
      <c r="AC17" s="78"/>
      <c r="AD17" s="78"/>
      <c r="AE17" s="78"/>
    </row>
    <row r="18" spans="1:31" s="150" customFormat="1" ht="150" customHeight="1">
      <c r="A18" s="536" t="s">
        <v>60</v>
      </c>
      <c r="B18" s="536" t="s">
        <v>61</v>
      </c>
      <c r="C18" s="536"/>
      <c r="D18" s="536" t="s">
        <v>0</v>
      </c>
      <c r="E18" s="536"/>
      <c r="F18" s="536"/>
      <c r="G18" s="536" t="s">
        <v>62</v>
      </c>
      <c r="H18" s="536"/>
      <c r="I18" s="536"/>
      <c r="J18" s="536"/>
      <c r="K18" s="536"/>
      <c r="L18" s="536" t="s">
        <v>107</v>
      </c>
      <c r="M18" s="536"/>
      <c r="N18" s="536" t="s">
        <v>108</v>
      </c>
      <c r="O18" s="536"/>
      <c r="P18" s="639" t="s">
        <v>128</v>
      </c>
      <c r="Q18" s="643" t="str">
        <f>TEXT(D26,"mmm")</f>
        <v>Jun</v>
      </c>
      <c r="R18" s="643"/>
      <c r="S18" s="168"/>
      <c r="U18" s="95"/>
      <c r="V18" s="95"/>
      <c r="W18" s="95"/>
      <c r="X18" s="95"/>
      <c r="Y18" s="95"/>
      <c r="Z18" s="95"/>
      <c r="AA18" s="76"/>
      <c r="AB18" s="76"/>
      <c r="AC18" s="76"/>
      <c r="AD18" s="76"/>
      <c r="AE18" s="76"/>
    </row>
    <row r="19" spans="1:31" s="150" customFormat="1" ht="150" customHeight="1">
      <c r="A19" s="536"/>
      <c r="B19" s="536"/>
      <c r="C19" s="536"/>
      <c r="D19" s="536"/>
      <c r="E19" s="536"/>
      <c r="F19" s="536"/>
      <c r="G19" s="536"/>
      <c r="H19" s="536"/>
      <c r="I19" s="536"/>
      <c r="J19" s="536"/>
      <c r="K19" s="536"/>
      <c r="L19" s="169">
        <v>14</v>
      </c>
      <c r="M19" s="170" t="s">
        <v>106</v>
      </c>
      <c r="N19" s="171">
        <v>45</v>
      </c>
      <c r="O19" s="170" t="s">
        <v>47</v>
      </c>
      <c r="P19" s="639"/>
      <c r="Q19" s="643"/>
      <c r="R19" s="643"/>
      <c r="S19" s="168"/>
      <c r="U19" s="95"/>
      <c r="V19" s="95"/>
      <c r="W19" s="95"/>
      <c r="X19" s="95"/>
      <c r="Y19" s="95"/>
      <c r="Z19" s="95"/>
      <c r="AA19" s="76"/>
      <c r="AB19" s="76"/>
      <c r="AC19" s="76"/>
      <c r="AD19" s="76"/>
      <c r="AE19" s="76"/>
    </row>
    <row r="20" spans="1:31" s="150" customFormat="1" ht="150" customHeight="1">
      <c r="A20" s="172">
        <v>1</v>
      </c>
      <c r="B20" s="642">
        <v>43618</v>
      </c>
      <c r="C20" s="642"/>
      <c r="D20" s="642"/>
      <c r="E20" s="642"/>
      <c r="F20" s="642"/>
      <c r="G20" s="642"/>
      <c r="H20" s="642"/>
      <c r="I20" s="642"/>
      <c r="J20" s="642"/>
      <c r="K20" s="642"/>
      <c r="L20" s="106">
        <f>B20+13</f>
        <v>43631</v>
      </c>
      <c r="M20" s="96" t="s">
        <v>109</v>
      </c>
      <c r="N20" s="105">
        <f>B20+44</f>
        <v>43662</v>
      </c>
      <c r="O20" s="96" t="s">
        <v>39</v>
      </c>
      <c r="S20" s="168"/>
      <c r="V20" s="95"/>
      <c r="W20" s="95"/>
      <c r="X20" s="95"/>
      <c r="Y20" s="95"/>
      <c r="Z20" s="95"/>
      <c r="AA20" s="76"/>
      <c r="AB20" s="76"/>
      <c r="AC20" s="76"/>
      <c r="AD20" s="76"/>
      <c r="AE20" s="76"/>
    </row>
    <row r="21" spans="1:31" s="150" customFormat="1" ht="150" customHeight="1">
      <c r="A21" s="172">
        <v>2</v>
      </c>
      <c r="B21" s="642">
        <v>43587</v>
      </c>
      <c r="C21" s="642"/>
      <c r="D21" s="642"/>
      <c r="E21" s="642"/>
      <c r="F21" s="642"/>
      <c r="G21" s="642"/>
      <c r="H21" s="642"/>
      <c r="I21" s="642"/>
      <c r="J21" s="642"/>
      <c r="K21" s="642"/>
      <c r="L21" s="106">
        <f>B21+13</f>
        <v>43600</v>
      </c>
      <c r="M21" s="96" t="s">
        <v>109</v>
      </c>
      <c r="N21" s="105">
        <f>B21+44</f>
        <v>43631</v>
      </c>
      <c r="O21" s="96" t="s">
        <v>39</v>
      </c>
      <c r="S21" s="168"/>
      <c r="V21" s="95"/>
      <c r="W21" s="95"/>
      <c r="X21" s="95"/>
      <c r="Y21" s="95"/>
      <c r="Z21" s="95"/>
      <c r="AA21" s="76"/>
      <c r="AB21" s="76"/>
      <c r="AC21" s="76"/>
      <c r="AD21" s="76"/>
      <c r="AE21" s="76"/>
    </row>
    <row r="22" spans="1:31" ht="150" customHeight="1">
      <c r="A22" s="172">
        <v>3</v>
      </c>
      <c r="B22" s="642">
        <v>43588</v>
      </c>
      <c r="C22" s="642"/>
      <c r="D22" s="642"/>
      <c r="E22" s="642"/>
      <c r="F22" s="642"/>
      <c r="G22" s="642"/>
      <c r="H22" s="642"/>
      <c r="I22" s="642"/>
      <c r="J22" s="642"/>
      <c r="K22" s="642"/>
      <c r="L22" s="106">
        <f>B22+13</f>
        <v>43601</v>
      </c>
      <c r="M22" s="96" t="s">
        <v>109</v>
      </c>
      <c r="N22" s="105">
        <f>B22+44</f>
        <v>43632</v>
      </c>
      <c r="O22" s="96" t="s">
        <v>39</v>
      </c>
      <c r="V22" s="98"/>
      <c r="W22" s="98"/>
      <c r="X22" s="98"/>
      <c r="Y22" s="98"/>
      <c r="Z22" s="98"/>
    </row>
    <row r="23" spans="1:31" ht="150" customHeight="1">
      <c r="A23" s="172">
        <v>4</v>
      </c>
      <c r="B23" s="642">
        <v>43589</v>
      </c>
      <c r="C23" s="642"/>
      <c r="D23" s="642"/>
      <c r="E23" s="642"/>
      <c r="F23" s="642"/>
      <c r="G23" s="642"/>
      <c r="H23" s="642"/>
      <c r="I23" s="642"/>
      <c r="J23" s="642"/>
      <c r="K23" s="642"/>
      <c r="L23" s="106">
        <f>B23+13</f>
        <v>43602</v>
      </c>
      <c r="M23" s="96" t="s">
        <v>109</v>
      </c>
      <c r="N23" s="105">
        <f>B23+44</f>
        <v>43633</v>
      </c>
      <c r="O23" s="96" t="s">
        <v>39</v>
      </c>
      <c r="V23" s="98"/>
      <c r="W23" s="98"/>
      <c r="X23" s="98"/>
      <c r="Y23" s="98"/>
      <c r="Z23" s="98"/>
    </row>
    <row r="24" spans="1:31" ht="150" customHeight="1">
      <c r="A24" s="172">
        <v>5</v>
      </c>
      <c r="B24" s="642">
        <v>43590</v>
      </c>
      <c r="C24" s="642"/>
      <c r="D24" s="642"/>
      <c r="E24" s="642"/>
      <c r="F24" s="642"/>
      <c r="G24" s="642"/>
      <c r="H24" s="642"/>
      <c r="I24" s="642"/>
      <c r="J24" s="642"/>
      <c r="K24" s="642"/>
      <c r="L24" s="106">
        <f>B24+13</f>
        <v>43603</v>
      </c>
      <c r="M24" s="96" t="s">
        <v>109</v>
      </c>
      <c r="N24" s="105">
        <f>B24+44</f>
        <v>43634</v>
      </c>
      <c r="O24" s="96" t="s">
        <v>39</v>
      </c>
      <c r="V24" s="98"/>
      <c r="W24" s="98"/>
      <c r="X24" s="98"/>
      <c r="Y24" s="98"/>
      <c r="Z24" s="98"/>
    </row>
    <row r="25" spans="1:31" ht="150" customHeight="1">
      <c r="A25" s="175"/>
      <c r="B25" s="176"/>
      <c r="C25" s="176"/>
      <c r="D25" s="176"/>
      <c r="E25" s="176"/>
      <c r="F25" s="176"/>
      <c r="G25" s="176"/>
      <c r="H25" s="176"/>
      <c r="I25" s="176"/>
      <c r="J25" s="176"/>
      <c r="K25" s="176"/>
      <c r="L25" s="177"/>
      <c r="M25" s="178"/>
      <c r="N25" s="177"/>
      <c r="O25" s="178"/>
      <c r="P25" s="179"/>
      <c r="Q25" s="173"/>
      <c r="R25" s="173"/>
      <c r="S25" s="173"/>
      <c r="T25" s="173"/>
      <c r="U25" s="173"/>
      <c r="V25" s="174"/>
      <c r="W25" s="174"/>
      <c r="X25" s="174"/>
      <c r="Y25" s="174"/>
      <c r="Z25" s="174"/>
      <c r="AA25" s="173"/>
      <c r="AB25" s="173"/>
      <c r="AC25" s="173"/>
      <c r="AD25" s="173"/>
      <c r="AE25" s="173"/>
    </row>
    <row r="26" spans="1:31" ht="165">
      <c r="A26" s="644" t="s">
        <v>126</v>
      </c>
      <c r="B26" s="535">
        <v>6</v>
      </c>
      <c r="C26" s="535" t="s">
        <v>127</v>
      </c>
      <c r="D26" s="640" t="str">
        <f>CONCATENATE($B$26,"/01/2019")</f>
        <v>6/01/2019</v>
      </c>
      <c r="E26" s="640"/>
      <c r="F26" s="97"/>
      <c r="G26" s="97"/>
      <c r="H26" s="97"/>
      <c r="I26" s="97"/>
      <c r="J26" s="97"/>
      <c r="K26" s="97"/>
      <c r="L26" s="98"/>
      <c r="M26" s="98"/>
      <c r="N26" s="98"/>
      <c r="O26" s="98"/>
      <c r="U26" s="98"/>
      <c r="V26" s="98"/>
      <c r="W26" s="98"/>
      <c r="X26" s="98"/>
      <c r="Y26" s="98"/>
      <c r="Z26" s="98"/>
    </row>
    <row r="27" spans="1:31" ht="125.1" customHeight="1">
      <c r="A27" s="645"/>
      <c r="B27" s="533"/>
      <c r="C27" s="533"/>
      <c r="D27" s="641"/>
      <c r="E27" s="641"/>
      <c r="F27" s="97"/>
      <c r="G27" s="97"/>
      <c r="H27" s="99"/>
      <c r="I27" s="99"/>
      <c r="J27" s="97"/>
      <c r="K27" s="97"/>
      <c r="L27" s="98"/>
      <c r="M27" s="98"/>
      <c r="N27" s="98"/>
      <c r="O27" s="98"/>
      <c r="U27" s="98"/>
      <c r="V27" s="98"/>
      <c r="W27" s="98"/>
      <c r="X27" s="98"/>
      <c r="Y27" s="98"/>
      <c r="Z27" s="98"/>
    </row>
    <row r="28" spans="1:31" ht="125.1" customHeight="1">
      <c r="A28" s="166" t="str">
        <f>CONCATENATE($A$20,"W",CHAR(10),"------",CHAR(10),TEXT(($B$20),"dd-mmm"))</f>
        <v>1W
------
02-Jun</v>
      </c>
      <c r="B28" s="101" t="str">
        <f>CONCATENATE($A$20,"B",CHAR(10),"------",CHAR(10),TEXT(($B$20),"dd-mmm"))</f>
        <v>1B
------
02-Jun</v>
      </c>
      <c r="C28" s="102" t="str">
        <f>CONCATENATE($A$20,"R",CHAR(10),"------",CHAR(10),TEXT(($B$20),"dd-mmm"))</f>
        <v>1R
------
02-Jun</v>
      </c>
      <c r="D28" s="103" t="str">
        <f>CONCATENATE($A$20,"BC",CHAR(10),"------",CHAR(10),TEXT(($B$20),"dd-mmm"))</f>
        <v>1BC
------
02-Jun</v>
      </c>
      <c r="E28" s="102" t="str">
        <f>CONCATENATE($A$20,"RC",CHAR(10),"------",CHAR(10),TEXT(($B$20),"dd-mmm"))</f>
        <v>1RC
------
02-Jun</v>
      </c>
      <c r="F28" s="104" t="str">
        <f>CONCATENATE($A$20,"BR",CHAR(10),"------",CHAR(10),TEXT(($B$20),"dd-mmm"))</f>
        <v>1BR
------
02-Jun</v>
      </c>
      <c r="G28" s="83"/>
      <c r="H28" s="83"/>
      <c r="I28" s="83"/>
      <c r="J28" s="83"/>
      <c r="K28" s="83"/>
    </row>
    <row r="29" spans="1:31" ht="125.1" customHeight="1">
      <c r="A29" s="166" t="str">
        <f>CONCATENATE($A$21,"W",CHAR(10),"------",CHAR(10),TEXT(($B$21),"dd-mmm"))</f>
        <v>2W
------
02-May</v>
      </c>
      <c r="B29" s="101" t="str">
        <f>CONCATENATE($A$21,"B",CHAR(10),"------",CHAR(10),TEXT(($B$21),"dd-mmm"))</f>
        <v>2B
------
02-May</v>
      </c>
      <c r="C29" s="102" t="str">
        <f>CONCATENATE($A$21,"R",CHAR(10),"------",CHAR(10),TEXT(($B$21),"dd-mmm"))</f>
        <v>2R
------
02-May</v>
      </c>
      <c r="D29" s="101" t="str">
        <f>CONCATENATE($A$21,"BC",CHAR(10),"------",CHAR(10),TEXT(($B$21),"dd-mmm"))</f>
        <v>2BC
------
02-May</v>
      </c>
      <c r="E29" s="102" t="str">
        <f>CONCATENATE($A$21,"RC",CHAR(10),"------",CHAR(10),TEXT(($B$21),"dd-mmm"))</f>
        <v>2RC
------
02-May</v>
      </c>
      <c r="F29" s="104" t="str">
        <f>CONCATENATE($A$21,"BR",CHAR(10),"------",CHAR(10),TEXT(($B$21),"dd-mmm"))</f>
        <v>2BR
------
02-May</v>
      </c>
      <c r="G29" s="83"/>
      <c r="H29" s="83"/>
      <c r="I29" s="83"/>
      <c r="J29" s="83"/>
      <c r="K29" s="83"/>
    </row>
    <row r="30" spans="1:31" ht="125.1" customHeight="1">
      <c r="A30" s="166" t="str">
        <f>CONCATENATE($A$22,"W",CHAR(10),"------",CHAR(10),TEXT(($B$22),"dd-mmm"))</f>
        <v>3W
------
03-May</v>
      </c>
      <c r="B30" s="101" t="str">
        <f>CONCATENATE($A$22,"B",CHAR(10),"------",CHAR(10),TEXT(($B$22),"dd-mmm"))</f>
        <v>3B
------
03-May</v>
      </c>
      <c r="C30" s="102" t="str">
        <f>CONCATENATE($A$22,"R",CHAR(10),"------",CHAR(10),TEXT(($B$22),"dd-mmm"))</f>
        <v>3R
------
03-May</v>
      </c>
      <c r="D30" s="103" t="str">
        <f>CONCATENATE($A$22,"BC",CHAR(10),"------",CHAR(10),TEXT(($B$22),"dd-mmm"))</f>
        <v>3BC
------
03-May</v>
      </c>
      <c r="E30" s="102" t="str">
        <f>CONCATENATE($A$22,"RC",CHAR(10),"------",CHAR(10),TEXT(($B$22),"dd-mmm"))</f>
        <v>3RC
------
03-May</v>
      </c>
      <c r="F30" s="104" t="str">
        <f>CONCATENATE($A$22,"BR",CHAR(10),"------",CHAR(10),TEXT(($B$22),"dd-mmm"))</f>
        <v>3BR
------
03-May</v>
      </c>
      <c r="G30" s="83"/>
      <c r="H30" s="83"/>
      <c r="I30" s="83"/>
      <c r="J30" s="83"/>
      <c r="K30" s="83"/>
    </row>
    <row r="31" spans="1:31" ht="125.1" customHeight="1">
      <c r="A31" s="166" t="str">
        <f>CONCATENATE($A$23,"W",CHAR(10),"------",CHAR(10),TEXT(($B$23),"dd-mmm"))</f>
        <v>4W
------
04-May</v>
      </c>
      <c r="B31" s="101" t="str">
        <f>CONCATENATE($A$23,"B",CHAR(10),"------",CHAR(10),TEXT(($B$23),"dd-mmm"))</f>
        <v>4B
------
04-May</v>
      </c>
      <c r="C31" s="102" t="str">
        <f>CONCATENATE($A$23,"R",CHAR(10),"------",CHAR(10),TEXT(($B$23),"dd-mmm"))</f>
        <v>4R
------
04-May</v>
      </c>
      <c r="D31" s="103" t="str">
        <f>CONCATENATE($A$23,"BC",CHAR(10),"------",CHAR(10),TEXT(($B$23),"dd-mmm"))</f>
        <v>4BC
------
04-May</v>
      </c>
      <c r="E31" s="102" t="str">
        <f>CONCATENATE($A$23,"RC",CHAR(10),"------",CHAR(10),TEXT(($B$23),"dd-mmm"))</f>
        <v>4RC
------
04-May</v>
      </c>
      <c r="F31" s="104" t="str">
        <f>CONCATENATE($A$23,"BR",CHAR(10),"------",CHAR(10),TEXT(($B$23),"dd-mmm"))</f>
        <v>4BR
------
04-May</v>
      </c>
      <c r="G31" s="83"/>
      <c r="H31" s="83"/>
      <c r="I31" s="83"/>
      <c r="J31" s="83"/>
      <c r="K31" s="83"/>
    </row>
    <row r="32" spans="1:31" ht="125.1" customHeight="1">
      <c r="A32" s="166" t="str">
        <f>CONCATENATE($A$24,"W",CHAR(10),"------",CHAR(10),TEXT(($B$24),"dd-mmm"))</f>
        <v>5W
------
05-May</v>
      </c>
      <c r="B32" s="101" t="str">
        <f>CONCATENATE($A$24,"B",CHAR(10),"------",CHAR(10),TEXT(($B$24),"dd-mmm"))</f>
        <v>5B
------
05-May</v>
      </c>
      <c r="C32" s="102" t="str">
        <f>CONCATENATE($A$24,"R",CHAR(10),"------",CHAR(10),TEXT(($B$24),"dd-mmm"))</f>
        <v>5R
------
05-May</v>
      </c>
      <c r="D32" s="103" t="str">
        <f>CONCATENATE($A$24,"BC",CHAR(10),"------",CHAR(10),TEXT(($B$24),"dd-mmm"))</f>
        <v>5BC
------
05-May</v>
      </c>
      <c r="E32" s="102" t="str">
        <f>CONCATENATE($A$24,"RC",CHAR(10),"------",CHAR(10),TEXT(($B$24),"dd-mmm"))</f>
        <v>5RC
------
05-May</v>
      </c>
      <c r="F32" s="104" t="str">
        <f>CONCATENATE($A$24,"BR",CHAR(10),"------",CHAR(10),TEXT(($B$24),"dd-mmm"))</f>
        <v>5BR
------
05-May</v>
      </c>
    </row>
  </sheetData>
  <sheetProtection selectLockedCells="1"/>
  <mergeCells count="27">
    <mergeCell ref="Q18:R19"/>
    <mergeCell ref="A26:A27"/>
    <mergeCell ref="B20:C20"/>
    <mergeCell ref="D20:F20"/>
    <mergeCell ref="G20:K20"/>
    <mergeCell ref="A18:A19"/>
    <mergeCell ref="B18:C19"/>
    <mergeCell ref="D18:F19"/>
    <mergeCell ref="G18:K19"/>
    <mergeCell ref="B22:C22"/>
    <mergeCell ref="D22:F22"/>
    <mergeCell ref="G22:K22"/>
    <mergeCell ref="B21:C21"/>
    <mergeCell ref="D21:F21"/>
    <mergeCell ref="G21:K21"/>
    <mergeCell ref="L18:M18"/>
    <mergeCell ref="N18:O18"/>
    <mergeCell ref="P18:P19"/>
    <mergeCell ref="C26:C27"/>
    <mergeCell ref="D26:E27"/>
    <mergeCell ref="B24:C24"/>
    <mergeCell ref="D24:F24"/>
    <mergeCell ref="G24:K24"/>
    <mergeCell ref="B23:C23"/>
    <mergeCell ref="D23:F23"/>
    <mergeCell ref="G23:K23"/>
    <mergeCell ref="B26:B27"/>
  </mergeCells>
  <conditionalFormatting sqref="A15:XFD15 A10:XFD10 A5:XFD5">
    <cfRule type="cellIs" dxfId="29" priority="142" stopIfTrue="1" operator="equal">
      <formula>$F$29</formula>
    </cfRule>
    <cfRule type="cellIs" dxfId="28" priority="143" stopIfTrue="1" operator="equal">
      <formula>$E$29</formula>
    </cfRule>
    <cfRule type="cellIs" dxfId="27" priority="144" stopIfTrue="1" operator="equal">
      <formula>$D$29</formula>
    </cfRule>
    <cfRule type="cellIs" dxfId="26" priority="145" stopIfTrue="1" operator="equal">
      <formula>$C$29</formula>
    </cfRule>
    <cfRule type="cellIs" dxfId="25" priority="146" stopIfTrue="1" operator="equal">
      <formula>$B$29</formula>
    </cfRule>
    <cfRule type="cellIs" dxfId="24" priority="147" stopIfTrue="1" operator="equal">
      <formula>$A$29</formula>
    </cfRule>
  </conditionalFormatting>
  <conditionalFormatting sqref="A16:AE16 A11:AE11 A6:AE6">
    <cfRule type="cellIs" dxfId="23" priority="148" stopIfTrue="1" operator="equal">
      <formula>$F$28</formula>
    </cfRule>
    <cfRule type="cellIs" dxfId="22" priority="149" stopIfTrue="1" operator="equal">
      <formula>$E$28</formula>
    </cfRule>
    <cfRule type="cellIs" dxfId="21" priority="150" stopIfTrue="1" operator="equal">
      <formula>$D$28</formula>
    </cfRule>
    <cfRule type="cellIs" dxfId="20" priority="151" stopIfTrue="1" operator="equal">
      <formula>$C$28</formula>
    </cfRule>
    <cfRule type="cellIs" dxfId="19" priority="152" stopIfTrue="1" operator="equal">
      <formula>$B$28</formula>
    </cfRule>
    <cfRule type="cellIs" dxfId="18" priority="153" stopIfTrue="1" operator="equal">
      <formula>$A$28</formula>
    </cfRule>
  </conditionalFormatting>
  <conditionalFormatting sqref="A14:AE14 A9:AE9 A4:AE4">
    <cfRule type="cellIs" dxfId="17" priority="160" stopIfTrue="1" operator="equal">
      <formula>$F$30</formula>
    </cfRule>
    <cfRule type="cellIs" dxfId="16" priority="161" stopIfTrue="1" operator="equal">
      <formula>$E$29</formula>
    </cfRule>
    <cfRule type="cellIs" dxfId="15" priority="162" stopIfTrue="1" operator="equal">
      <formula>$D$30</formula>
    </cfRule>
    <cfRule type="cellIs" dxfId="14" priority="163" stopIfTrue="1" operator="equal">
      <formula>$C$30</formula>
    </cfRule>
    <cfRule type="cellIs" dxfId="13" priority="164" stopIfTrue="1" operator="equal">
      <formula>$B$30</formula>
    </cfRule>
    <cfRule type="cellIs" dxfId="12" priority="165" stopIfTrue="1" operator="equal">
      <formula>$A$30</formula>
    </cfRule>
  </conditionalFormatting>
  <conditionalFormatting sqref="A13:AE13 A8:AE8 A3:AE3">
    <cfRule type="cellIs" dxfId="11" priority="166" stopIfTrue="1" operator="equal">
      <formula>$F$31</formula>
    </cfRule>
    <cfRule type="cellIs" dxfId="10" priority="167" stopIfTrue="1" operator="equal">
      <formula>$E$31</formula>
    </cfRule>
    <cfRule type="cellIs" dxfId="9" priority="168" stopIfTrue="1" operator="equal">
      <formula>$D$31</formula>
    </cfRule>
    <cfRule type="cellIs" dxfId="8" priority="169" stopIfTrue="1" operator="equal">
      <formula>$C$31</formula>
    </cfRule>
    <cfRule type="cellIs" dxfId="7" priority="170" stopIfTrue="1" operator="equal">
      <formula>$B$31</formula>
    </cfRule>
    <cfRule type="cellIs" dxfId="6" priority="171" stopIfTrue="1" operator="equal">
      <formula>$A$31</formula>
    </cfRule>
  </conditionalFormatting>
  <conditionalFormatting sqref="A12:AE12 A7:AE7 A2:AE2">
    <cfRule type="cellIs" dxfId="5" priority="172" stopIfTrue="1" operator="equal">
      <formula>$F$32</formula>
    </cfRule>
    <cfRule type="cellIs" dxfId="4" priority="173" stopIfTrue="1" operator="equal">
      <formula>$E$32</formula>
    </cfRule>
    <cfRule type="cellIs" dxfId="3" priority="174" stopIfTrue="1" operator="equal">
      <formula>$D$32</formula>
    </cfRule>
    <cfRule type="cellIs" dxfId="2" priority="175" stopIfTrue="1" operator="equal">
      <formula>$C$32</formula>
    </cfRule>
    <cfRule type="cellIs" dxfId="1" priority="176" stopIfTrue="1" operator="equal">
      <formula>$B$32</formula>
    </cfRule>
    <cfRule type="cellIs" dxfId="0" priority="177" stopIfTrue="1" operator="equal">
      <formula>$A$32</formula>
    </cfRule>
  </conditionalFormatting>
  <pageMargins left="0.25" right="0.25" top="0.75" bottom="0.75" header="0.3" footer="0.3"/>
  <pageSetup paperSize="8" scale="13" orientation="landscape" r:id="rId1"/>
  <ignoredErrors>
    <ignoredError sqref="D26"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29467649" r:id="rId4" name="Spinner 1">
              <controlPr defaultSize="0" autoPict="0">
                <anchor moveWithCells="1" sizeWithCells="1">
                  <from>
                    <xdr:col>15</xdr:col>
                    <xdr:colOff>76200</xdr:colOff>
                    <xdr:row>19</xdr:row>
                    <xdr:rowOff>152400</xdr:rowOff>
                  </from>
                  <to>
                    <xdr:col>17</xdr:col>
                    <xdr:colOff>1066800</xdr:colOff>
                    <xdr:row>22</xdr:row>
                    <xdr:rowOff>1066800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4D248872-5675-4733-9484-8890E5D338A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3B0FC44-DA69-433F-ACA6-7950FEF72BD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CUSTOMER SHOP AND INWARDING</vt:lpstr>
      <vt:lpstr>OPL'19</vt:lpstr>
      <vt:lpstr>Dashboard</vt:lpstr>
      <vt:lpstr>Lead Time Series</vt:lpstr>
      <vt:lpstr>8D Score</vt:lpstr>
      <vt:lpstr>flow charts</vt:lpstr>
      <vt:lpstr>Sheet1</vt:lpstr>
      <vt:lpstr>Analysis Sheet </vt:lpstr>
      <vt:lpstr>Latest_Q2_List_NaP</vt:lpstr>
      <vt:lpstr>Digital Heijunka </vt:lpstr>
      <vt:lpstr>flow charts (2)</vt:lpstr>
      <vt:lpstr>Emails ID</vt:lpstr>
      <vt:lpstr>Sheet2</vt:lpstr>
      <vt:lpstr>EDITABLE</vt:lpstr>
      <vt:lpstr>CM</vt:lpstr>
      <vt:lpstr>DH</vt:lpstr>
      <vt:lpstr>'Analysis Sheet '!Extract</vt:lpstr>
      <vt:lpstr>'CUSTOMER SHOP AND INWARDING'!Print_Area</vt:lpstr>
      <vt:lpstr>Dashboard!Print_Area</vt:lpstr>
      <vt:lpstr>'OPL''19'!Print_Area</vt:lpstr>
      <vt:lpstr>'CUSTOMER SHOP AND INWARDING'!Print_Titles</vt:lpstr>
      <vt:lpstr>SEID</vt:lpstr>
      <vt:lpstr>Status</vt:lpstr>
    </vt:vector>
  </TitlesOfParts>
  <Company>MICO Ltd ., Nashik - 422 007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MICO Ltd.</dc:creator>
  <cp:lastModifiedBy>usv5na</cp:lastModifiedBy>
  <cp:lastPrinted>2019-10-17T03:37:17Z</cp:lastPrinted>
  <dcterms:created xsi:type="dcterms:W3CDTF">2001-05-20T15:40:07Z</dcterms:created>
  <dcterms:modified xsi:type="dcterms:W3CDTF">2021-03-20T10:07:30Z</dcterms:modified>
</cp:coreProperties>
</file>