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\1 Excel\Excel-Homework\"/>
    </mc:Choice>
  </mc:AlternateContent>
  <xr:revisionPtr revIDLastSave="0" documentId="13_ncr:1_{E78CBC47-3B5D-4CD6-887F-7AACDC05A8EA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Kickstarter Projects" sheetId="1" r:id="rId1"/>
    <sheet name="Category Success" sheetId="3" r:id="rId2"/>
    <sheet name="Sub-Category Success" sheetId="4" r:id="rId3"/>
    <sheet name="Success over Time" sheetId="5" r:id="rId4"/>
    <sheet name="Outcomes vs Goal" sheetId="6" r:id="rId5"/>
    <sheet name="Success vs Backer Count" sheetId="10" r:id="rId6"/>
  </sheets>
  <definedNames>
    <definedName name="_xlnm._FilterDatabase" localSheetId="0" hidden="1">'Kickstarter Projects'!$A$1:$T$4115</definedName>
    <definedName name="failed">'Success vs Backer Count'!$F$2:$F$1531</definedName>
    <definedName name="goal">'Kickstarter Projects'!$D:$D</definedName>
    <definedName name="state">'Kickstarter Projects'!$F:$F</definedName>
    <definedName name="success">'Success vs Backer Count'!$B$2:$B$2186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" i="3" l="1"/>
  <c r="Q7" i="10"/>
  <c r="Q6" i="10"/>
  <c r="Q5" i="10"/>
  <c r="Q4" i="10"/>
  <c r="Q3" i="10"/>
  <c r="Q2" i="10"/>
  <c r="N7" i="10"/>
  <c r="N6" i="10"/>
  <c r="N5" i="10"/>
  <c r="N4" i="10"/>
  <c r="N3" i="10"/>
  <c r="N2" i="10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3" i="6"/>
  <c r="B4" i="6" s="1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5" i="6" l="1"/>
  <c r="E5" i="6" s="1"/>
  <c r="E4" i="6"/>
  <c r="G4" i="6" s="1"/>
  <c r="E2" i="6"/>
  <c r="H2" i="6" s="1"/>
  <c r="E13" i="6"/>
  <c r="G13" i="6" s="1"/>
  <c r="E3" i="6"/>
  <c r="G3" i="6" s="1"/>
  <c r="H4" i="6" l="1"/>
  <c r="B6" i="6"/>
  <c r="E6" i="6" s="1"/>
  <c r="F6" i="6" s="1"/>
  <c r="G5" i="6"/>
  <c r="H5" i="6"/>
  <c r="B7" i="6"/>
  <c r="E7" i="6" s="1"/>
  <c r="F13" i="6"/>
  <c r="H13" i="6"/>
  <c r="F4" i="6"/>
  <c r="G2" i="6"/>
  <c r="H3" i="6"/>
  <c r="F3" i="6"/>
  <c r="F5" i="6"/>
  <c r="F2" i="6"/>
  <c r="B8" i="6"/>
  <c r="B9" i="6" s="1"/>
  <c r="F7" i="6" l="1"/>
  <c r="E8" i="6"/>
  <c r="F8" i="6"/>
  <c r="E9" i="6"/>
  <c r="B10" i="6"/>
  <c r="B11" i="6" s="1"/>
  <c r="G6" i="6"/>
  <c r="H6" i="6"/>
  <c r="H7" i="6"/>
  <c r="G7" i="6"/>
  <c r="H9" i="6" l="1"/>
  <c r="G9" i="6"/>
  <c r="E11" i="6"/>
  <c r="E10" i="6"/>
  <c r="B12" i="6"/>
  <c r="F9" i="6"/>
  <c r="H8" i="6"/>
  <c r="G8" i="6"/>
  <c r="G10" i="6" l="1"/>
  <c r="H10" i="6"/>
  <c r="E12" i="6"/>
  <c r="F10" i="6"/>
  <c r="G11" i="6"/>
  <c r="H11" i="6"/>
  <c r="F11" i="6"/>
  <c r="G12" i="6" l="1"/>
  <c r="H12" i="6"/>
  <c r="F12" i="6"/>
</calcChain>
</file>

<file path=xl/sharedStrings.xml><?xml version="1.0" encoding="utf-8"?>
<sst xmlns="http://schemas.openxmlformats.org/spreadsheetml/2006/main" count="28553" uniqueCount="8408">
  <si>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</si>
  <si>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</si>
  <si>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</si>
  <si>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</si>
  <si>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</si>
  <si>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</si>
  <si>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</si>
  <si>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</si>
  <si>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</si>
  <si>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</si>
  <si>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</si>
  <si>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</si>
  <si>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</si>
  <si>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</si>
  <si>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</si>
  <si>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</si>
  <si>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</si>
  <si>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</si>
  <si>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</si>
  <si>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</si>
  <si>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</si>
  <si>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</si>
  <si>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</si>
  <si>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</si>
  <si>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</si>
  <si>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</si>
  <si>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</si>
  <si>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</si>
  <si>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</si>
  <si>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</si>
  <si>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</si>
  <si>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</si>
  <si>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</si>
  <si>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</si>
  <si>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</si>
  <si>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</si>
  <si>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</si>
  <si>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</si>
  <si>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</si>
  <si>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</si>
  <si>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</si>
  <si>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</si>
  <si>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</si>
  <si>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</si>
  <si>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</si>
  <si>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</si>
  <si>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</si>
  <si>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</si>
  <si>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</si>
  <si>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</si>
  <si>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</si>
  <si>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</si>
  <si>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</si>
  <si>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</si>
  <si>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</si>
  <si>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</si>
  <si>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</si>
  <si>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</si>
  <si>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</si>
  <si>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</si>
  <si>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</si>
  <si>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</si>
  <si>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</si>
  <si>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</si>
  <si>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</si>
  <si>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</si>
  <si>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</si>
  <si>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</si>
  <si>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</si>
  <si>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</si>
  <si>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</si>
  <si>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</si>
  <si>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</si>
  <si>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</si>
  <si>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</si>
  <si>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</si>
  <si>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</si>
  <si>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</si>
  <si>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</si>
  <si>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</si>
  <si>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</si>
  <si>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</si>
  <si>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</si>
  <si>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</si>
  <si>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</si>
  <si>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</si>
  <si>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</si>
  <si>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</si>
  <si>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</si>
  <si>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</si>
  <si>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</si>
  <si>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</si>
  <si>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</si>
  <si>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</si>
  <si>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</si>
  <si>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</si>
  <si>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</si>
  <si>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</si>
  <si>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</si>
  <si>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</si>
  <si>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</si>
  <si>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</si>
  <si>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</si>
  <si>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</si>
  <si>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</si>
  <si>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</si>
  <si>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</si>
  <si>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</si>
  <si>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</si>
  <si>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</si>
  <si>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</si>
  <si>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</si>
  <si>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</si>
  <si>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</si>
  <si>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</si>
  <si>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</si>
  <si>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</si>
  <si>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</si>
  <si>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</si>
  <si>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</si>
  <si>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</si>
  <si>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</si>
  <si>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</si>
  <si>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</si>
  <si>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</si>
  <si>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</si>
  <si>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</si>
  <si>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</si>
  <si>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</si>
  <si>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</si>
  <si>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</si>
  <si>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</si>
  <si>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</si>
  <si>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</si>
  <si>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</si>
  <si>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</si>
  <si>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</si>
  <si>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</si>
  <si>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</si>
  <si>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</si>
  <si>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</si>
  <si>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</si>
  <si>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</si>
  <si>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</si>
  <si>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</si>
  <si>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</si>
  <si>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</si>
  <si>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</si>
  <si>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</si>
  <si>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</si>
  <si>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</si>
  <si>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</si>
  <si>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</si>
  <si>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</si>
  <si>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</si>
  <si>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</si>
  <si>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</si>
  <si>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</si>
  <si>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</si>
  <si>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</si>
  <si>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</si>
  <si>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</si>
  <si>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</si>
  <si>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</si>
  <si>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</si>
  <si>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</si>
  <si>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</si>
  <si>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</si>
  <si>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</si>
  <si>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</si>
  <si>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</si>
  <si>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</si>
  <si>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</si>
  <si>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</si>
  <si>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</si>
  <si>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</si>
  <si>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</si>
  <si>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</si>
  <si>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</si>
  <si>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</si>
  <si>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</si>
  <si>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</si>
  <si>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</si>
  <si>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</si>
  <si>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</si>
  <si>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</si>
  <si>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</si>
  <si>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</si>
  <si>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</si>
  <si>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</si>
  <si>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</si>
  <si>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</si>
  <si>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</si>
  <si>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</si>
  <si>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</si>
  <si>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</si>
  <si>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</si>
  <si>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</si>
  <si>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</si>
  <si>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</si>
  <si>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</si>
  <si>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</si>
  <si>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</si>
  <si>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</si>
  <si>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</si>
  <si>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</si>
  <si>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</si>
  <si>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</si>
  <si>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</si>
  <si>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</si>
  <si>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</si>
  <si>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</si>
  <si>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</si>
  <si>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</si>
  <si>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</si>
  <si>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</si>
  <si>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</si>
  <si>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</si>
  <si>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</si>
  <si>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</si>
  <si>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</si>
  <si>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</si>
  <si>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</si>
  <si>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</si>
  <si>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</si>
  <si>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</si>
  <si>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</si>
  <si>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</si>
  <si>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</si>
  <si>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</si>
  <si>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</si>
  <si>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</si>
  <si>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</si>
  <si>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</si>
  <si>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</si>
  <si>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</si>
  <si>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</si>
  <si>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</si>
  <si>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</si>
  <si>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</si>
  <si>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</si>
  <si>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</si>
  <si>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</si>
  <si>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</si>
  <si>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</si>
  <si>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</si>
  <si>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</si>
  <si>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</si>
  <si>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</si>
  <si>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</si>
  <si>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</si>
  <si>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</si>
  <si>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</si>
  <si>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</si>
  <si>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</si>
  <si>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</si>
  <si>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</si>
  <si>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</si>
  <si>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</si>
  <si>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</si>
  <si>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</si>
  <si>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</si>
  <si>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</si>
  <si>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</si>
  <si>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</si>
  <si>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</si>
  <si>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</si>
  <si>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</si>
  <si>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</si>
  <si>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</si>
  <si>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</si>
  <si>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</si>
  <si>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</si>
  <si>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</si>
  <si>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</si>
  <si>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</si>
  <si>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</si>
  <si>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</si>
  <si>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</si>
  <si>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</si>
  <si>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</si>
  <si>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</si>
  <si>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</si>
  <si>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</si>
  <si>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</si>
  <si>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</si>
  <si>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</si>
  <si>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</si>
  <si>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</si>
  <si>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</si>
  <si>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</si>
  <si>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</si>
  <si>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</si>
  <si>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</si>
  <si>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</si>
  <si>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</si>
  <si>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</si>
  <si>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</si>
  <si>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</si>
  <si>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</si>
  <si>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</si>
  <si>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</si>
  <si>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</si>
  <si>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</si>
  <si>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</si>
  <si>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</si>
  <si>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</si>
  <si>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</si>
  <si>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</si>
  <si>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</si>
  <si>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</si>
  <si>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</si>
  <si>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</si>
  <si>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</si>
  <si>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</si>
  <si>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</si>
  <si>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</si>
  <si>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</si>
  <si>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</si>
  <si>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</si>
  <si>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</si>
  <si>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</si>
  <si>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</si>
  <si>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</si>
  <si>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</si>
  <si>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</si>
  <si>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</si>
  <si>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</si>
  <si>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</si>
  <si>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</si>
  <si>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</si>
  <si>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</si>
  <si>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</si>
  <si>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</si>
  <si>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</si>
  <si>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</si>
  <si>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</si>
  <si>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</si>
  <si>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</si>
  <si>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</si>
  <si>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</si>
  <si>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</si>
  <si>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</si>
  <si>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</si>
  <si>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</si>
  <si>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</si>
  <si>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</si>
  <si>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</si>
  <si>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</si>
  <si>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</si>
  <si>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</si>
  <si>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</si>
  <si>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</si>
  <si>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</si>
  <si>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</si>
  <si>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</si>
  <si>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</si>
  <si>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</si>
  <si>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</si>
  <si>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</si>
  <si>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</si>
  <si>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</si>
  <si>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</si>
  <si>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</si>
  <si>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</si>
  <si>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</si>
  <si>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</si>
  <si>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</si>
  <si>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</si>
  <si>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</si>
  <si>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</si>
  <si>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</si>
  <si>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</si>
  <si>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</si>
  <si>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</si>
  <si>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</si>
  <si>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</si>
  <si>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</si>
  <si>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</si>
  <si>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</si>
  <si>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</si>
  <si>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</si>
  <si>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</si>
  <si>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</si>
  <si>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</si>
  <si>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</si>
  <si>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</si>
  <si>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</si>
  <si>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</si>
  <si>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</si>
  <si>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</si>
  <si>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</si>
  <si>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</si>
  <si>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</si>
  <si>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</si>
  <si>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</si>
  <si>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</si>
  <si>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</si>
  <si>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</si>
  <si>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</si>
  <si>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</si>
  <si>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</si>
  <si>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</si>
  <si>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</si>
  <si>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</si>
  <si>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</si>
  <si>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</si>
  <si>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</si>
  <si>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</si>
  <si>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</si>
  <si>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</si>
  <si>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</si>
  <si>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</si>
  <si>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</si>
  <si>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</si>
  <si>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</si>
  <si>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</si>
  <si>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</si>
  <si>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</si>
  <si>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</si>
  <si>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</si>
  <si>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</si>
  <si>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</si>
  <si>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</si>
  <si>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</si>
  <si>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</si>
  <si>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</si>
  <si>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</si>
  <si>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</si>
  <si>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</si>
  <si>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</si>
  <si>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</si>
  <si>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</si>
  <si>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</si>
  <si>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</si>
  <si>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</si>
  <si>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</si>
  <si>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</si>
  <si>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</si>
  <si>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</si>
  <si>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</si>
  <si>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</si>
  <si>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</si>
  <si>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</si>
  <si>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</si>
  <si>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</si>
  <si>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</si>
  <si>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</si>
  <si>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</si>
  <si>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</si>
  <si>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</si>
  <si>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</si>
  <si>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</si>
  <si>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</si>
  <si>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</si>
  <si>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</si>
  <si>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</si>
  <si>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</si>
  <si>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</si>
  <si>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</si>
  <si>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</si>
  <si>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</si>
  <si>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</si>
  <si>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</si>
  <si>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</si>
  <si>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</si>
  <si>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</si>
  <si>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</si>
  <si>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</si>
  <si>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</si>
  <si>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</si>
  <si>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</si>
  <si>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</si>
  <si>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</si>
  <si>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</si>
  <si>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</si>
  <si>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</si>
  <si>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</si>
  <si>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</si>
  <si>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</si>
  <si>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</si>
  <si>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</si>
  <si>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</si>
  <si>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</si>
  <si>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</si>
  <si>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</si>
  <si>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</si>
  <si>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</si>
  <si>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</si>
  <si>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</si>
  <si>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</si>
  <si>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</si>
  <si>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</si>
  <si>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</si>
  <si>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</si>
  <si>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</si>
  <si>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</si>
  <si>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</si>
  <si>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</si>
  <si>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</si>
  <si>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</si>
  <si>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</si>
  <si>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</si>
  <si>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</si>
  <si>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</si>
  <si>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</si>
  <si>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</si>
  <si>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</si>
  <si>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</si>
  <si>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</si>
  <si>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</si>
  <si>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</si>
  <si>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</si>
  <si>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</si>
  <si>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</si>
  <si>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</si>
  <si>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</si>
  <si>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</si>
  <si>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</si>
  <si>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</si>
  <si>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</si>
  <si>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</si>
  <si>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</si>
  <si>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</si>
  <si>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</si>
  <si>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</si>
  <si>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</si>
  <si>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</si>
  <si>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</si>
  <si>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</si>
  <si>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</si>
  <si>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</si>
  <si>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</si>
  <si>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</si>
  <si>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</si>
  <si>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</si>
  <si>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</si>
  <si>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</si>
  <si>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</si>
  <si>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</si>
  <si>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</si>
  <si>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</si>
  <si>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</si>
  <si>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</si>
  <si>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</si>
  <si>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</si>
  <si>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</si>
  <si>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</si>
  <si>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</si>
  <si>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</si>
  <si>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</si>
  <si>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</si>
  <si>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</si>
  <si>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</si>
  <si>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</si>
  <si>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</si>
  <si>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</si>
  <si>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</si>
  <si>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</si>
  <si>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</si>
  <si>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</si>
  <si>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</si>
  <si>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</si>
  <si>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</si>
  <si>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</si>
  <si>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</si>
  <si>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</si>
  <si>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</si>
  <si>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</si>
  <si>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</si>
  <si>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</si>
  <si>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</si>
  <si>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</si>
  <si>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</si>
  <si>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</si>
  <si>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</si>
  <si>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</si>
  <si>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</si>
  <si>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</si>
  <si>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</si>
  <si>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</si>
  <si>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</si>
  <si>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</si>
  <si>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</si>
  <si>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</si>
  <si>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</si>
  <si>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</si>
  <si>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</si>
  <si>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</si>
  <si>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</si>
  <si>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</si>
  <si>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</si>
  <si>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</si>
  <si>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</si>
  <si>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</si>
  <si>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</si>
  <si>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</si>
  <si>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</si>
  <si>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</si>
  <si>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</si>
  <si>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</si>
  <si>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</si>
  <si>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</si>
  <si>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</si>
  <si>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</si>
  <si>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</si>
  <si>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</si>
  <si>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</si>
  <si>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</si>
  <si>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</si>
  <si>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</si>
  <si>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</si>
  <si>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</si>
  <si>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</si>
  <si>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</si>
  <si>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</si>
  <si>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</si>
  <si>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</si>
  <si>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</si>
  <si>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</si>
  <si>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</si>
  <si>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</si>
  <si>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</si>
  <si>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</si>
  <si>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</si>
  <si>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</si>
  <si>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</si>
  <si>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</si>
  <si>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</si>
  <si>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</si>
  <si>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</si>
  <si>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</si>
  <si>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</si>
  <si>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</si>
  <si>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</si>
  <si>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</si>
  <si>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</si>
  <si>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</si>
  <si>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</si>
  <si>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</si>
  <si>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</si>
  <si>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</si>
  <si>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</si>
  <si>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</si>
  <si>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</si>
  <si>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</si>
  <si>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</si>
  <si>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</si>
  <si>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</si>
  <si>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</si>
  <si>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</si>
  <si>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</si>
  <si>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</si>
  <si>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</si>
  <si>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</si>
  <si>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</si>
  <si>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</si>
  <si>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</si>
  <si>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</si>
  <si>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</si>
  <si>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</si>
  <si>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</si>
  <si>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</si>
  <si>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</si>
  <si>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</si>
  <si>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</si>
  <si>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</si>
  <si>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</si>
  <si>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</si>
  <si>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</si>
  <si>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</si>
  <si>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</si>
  <si>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</si>
  <si>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</si>
  <si>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</si>
  <si>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</si>
  <si>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</si>
  <si>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</si>
  <si>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</si>
  <si>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</si>
  <si>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</si>
  <si>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</si>
  <si>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</si>
  <si>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</si>
  <si>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</si>
  <si>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</si>
  <si>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</si>
  <si>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</si>
  <si>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</si>
  <si>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</si>
  <si>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</si>
  <si>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</si>
  <si>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</si>
  <si>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</si>
  <si>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</si>
  <si>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</si>
  <si>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</si>
  <si>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</si>
  <si>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</si>
  <si>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</si>
  <si>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</si>
  <si>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</si>
  <si>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</si>
  <si>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</si>
  <si>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</si>
  <si>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</si>
  <si>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</si>
  <si>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</si>
  <si>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</si>
  <si>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</si>
  <si>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</si>
  <si>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</si>
  <si>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</si>
  <si>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</si>
  <si>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</si>
  <si>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</si>
  <si>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</si>
  <si>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</si>
  <si>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</si>
  <si>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</si>
  <si>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</si>
  <si>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</si>
  <si>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</si>
  <si>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</si>
  <si>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</si>
  <si>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</si>
  <si>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</si>
  <si>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</si>
  <si>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</si>
  <si>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</si>
  <si>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</si>
  <si>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</si>
  <si>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</si>
  <si>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</si>
  <si>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</si>
  <si>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</si>
  <si>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</si>
  <si>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</si>
  <si>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</si>
  <si>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</si>
  <si>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</si>
  <si>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</si>
  <si>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</si>
  <si>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</si>
  <si>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</si>
  <si>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</si>
  <si>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</si>
  <si>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</si>
  <si>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</si>
  <si>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</si>
  <si>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</si>
  <si>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</si>
  <si>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</si>
  <si>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</si>
  <si>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</si>
  <si>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</si>
  <si>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</si>
  <si>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</si>
  <si>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</si>
  <si>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</si>
  <si>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</si>
  <si>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</si>
  <si>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</si>
  <si>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</si>
  <si>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</si>
  <si>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</si>
  <si>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</si>
  <si>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</si>
  <si>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</si>
  <si>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</si>
  <si>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</si>
  <si>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</si>
  <si>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</si>
  <si>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</si>
  <si>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</si>
  <si>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</si>
  <si>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</si>
  <si>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</si>
  <si>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</si>
  <si>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</si>
  <si>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</si>
  <si>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</si>
  <si>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</si>
  <si>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</si>
  <si>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</si>
  <si>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</si>
  <si>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</si>
  <si>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</si>
  <si>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</si>
  <si>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</si>
  <si>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</si>
  <si>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</si>
  <si>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</si>
  <si>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</si>
  <si>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</si>
  <si>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</si>
  <si>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</si>
  <si>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</si>
  <si>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</si>
  <si>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</si>
  <si>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</si>
  <si>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</si>
  <si>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</si>
  <si>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</si>
  <si>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</si>
  <si>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</si>
  <si>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</si>
  <si>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</si>
  <si>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</si>
  <si>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</si>
  <si>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</si>
  <si>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</si>
  <si>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</si>
  <si>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</si>
  <si>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</si>
  <si>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</si>
  <si>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</si>
  <si>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</si>
  <si>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</si>
  <si>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</si>
  <si>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</si>
  <si>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</si>
  <si>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</si>
  <si>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</si>
  <si>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</si>
  <si>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</si>
  <si>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</si>
  <si>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</si>
  <si>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</si>
  <si>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</si>
  <si>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</si>
  <si>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</si>
  <si>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</si>
  <si>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</si>
  <si>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</si>
  <si>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</si>
  <si>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</si>
  <si>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</si>
  <si>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</si>
  <si>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</si>
  <si>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</si>
  <si>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</si>
  <si>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</si>
  <si>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</si>
  <si>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</si>
  <si>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</si>
  <si>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</si>
  <si>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</si>
  <si>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</si>
  <si>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</si>
  <si>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</si>
  <si>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</si>
  <si>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</si>
  <si>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</si>
  <si>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</si>
  <si>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</si>
  <si>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</si>
  <si>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</si>
  <si>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</si>
  <si>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</si>
  <si>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</si>
  <si>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</si>
  <si>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</si>
  <si>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</si>
  <si>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</si>
  <si>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</si>
  <si>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</si>
  <si>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</si>
  <si>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</si>
  <si>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</si>
  <si>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</si>
  <si>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</si>
  <si>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</si>
  <si>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</si>
  <si>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</si>
  <si>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</si>
  <si>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</si>
  <si>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</si>
  <si>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</si>
  <si>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</si>
  <si>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</si>
  <si>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</si>
  <si>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</si>
  <si>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</si>
  <si>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</si>
  <si>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</si>
  <si>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</si>
  <si>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</si>
  <si>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</si>
  <si>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</si>
  <si>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</si>
  <si>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</si>
  <si>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</si>
  <si>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</si>
  <si>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</si>
  <si>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</si>
  <si>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</si>
  <si>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</si>
  <si>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</si>
  <si>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</si>
  <si>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</si>
  <si>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</si>
  <si>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</si>
  <si>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</si>
  <si>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</si>
  <si>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</si>
  <si>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</si>
  <si>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</si>
  <si>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</si>
  <si>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</si>
  <si>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</si>
  <si>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</si>
  <si>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</si>
  <si>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</si>
  <si>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</si>
  <si>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</si>
  <si>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</si>
  <si>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</si>
  <si>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</si>
  <si>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</si>
  <si>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</si>
  <si>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</si>
  <si>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</si>
  <si>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</si>
  <si>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</si>
  <si>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</si>
  <si>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</si>
  <si>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</si>
  <si>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</si>
  <si>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</si>
  <si>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</si>
  <si>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</si>
  <si>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</si>
  <si>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</si>
  <si>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</si>
  <si>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</si>
  <si>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</si>
  <si>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</si>
  <si>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</si>
  <si>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</si>
  <si>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</si>
  <si>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</si>
  <si>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</si>
  <si>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</si>
  <si>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</si>
  <si>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</si>
  <si>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</si>
  <si>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</si>
  <si>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</si>
  <si>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</si>
  <si>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</si>
  <si>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</si>
  <si>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</si>
  <si>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</si>
  <si>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</si>
  <si>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</si>
  <si>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</si>
  <si>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</si>
  <si>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</si>
  <si>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</si>
  <si>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</si>
  <si>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</si>
  <si>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</si>
  <si>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</si>
  <si>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</si>
  <si>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</si>
  <si>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</si>
  <si>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</si>
  <si>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</si>
  <si>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</si>
  <si>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</si>
  <si>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</si>
  <si>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</si>
  <si>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</si>
  <si>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</si>
  <si>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</si>
  <si>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</si>
  <si>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</si>
  <si>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</si>
  <si>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</si>
  <si>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</si>
  <si>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</si>
  <si>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</si>
  <si>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</si>
  <si>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</si>
  <si>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</si>
  <si>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</si>
  <si>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</si>
  <si>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</si>
  <si>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</si>
  <si>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</si>
  <si>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</si>
  <si>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</si>
  <si>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</si>
  <si>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</si>
  <si>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</si>
  <si>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</si>
  <si>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</si>
  <si>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</si>
  <si>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</si>
  <si>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</si>
  <si>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</si>
  <si>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</si>
  <si>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</si>
  <si>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</si>
  <si>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</si>
  <si>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</si>
  <si>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</si>
  <si>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</si>
  <si>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</si>
  <si>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</si>
  <si>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</si>
  <si>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</si>
  <si>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</si>
  <si>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</si>
  <si>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</si>
  <si>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</si>
  <si>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</si>
  <si>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</si>
  <si>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</si>
  <si>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</si>
  <si>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</si>
  <si>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</si>
  <si>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</si>
  <si>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</si>
  <si>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</si>
  <si>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</si>
  <si>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</si>
  <si>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</si>
  <si>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</si>
  <si>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</si>
  <si>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</si>
  <si>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</si>
  <si>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</si>
  <si>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</si>
  <si>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</si>
  <si>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</si>
  <si>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</si>
  <si>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</si>
  <si>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</si>
  <si>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</si>
  <si>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</si>
  <si>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</si>
  <si>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</si>
  <si>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</si>
  <si>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</si>
  <si>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</si>
  <si>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</si>
  <si>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</si>
  <si>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</si>
  <si>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</si>
  <si>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</si>
  <si>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</si>
  <si>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</si>
  <si>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</si>
  <si>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</si>
  <si>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</si>
  <si>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</si>
  <si>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</si>
  <si>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</si>
  <si>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</si>
  <si>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</si>
  <si>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</si>
  <si>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</si>
  <si>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</si>
  <si>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</si>
  <si>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</si>
  <si>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</si>
  <si>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</si>
  <si>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</si>
  <si>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</si>
  <si>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</si>
  <si>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</si>
  <si>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</si>
  <si>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</si>
  <si>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</si>
  <si>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</si>
  <si>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</si>
  <si>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</si>
  <si>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</si>
  <si>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</si>
  <si>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</si>
  <si>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</si>
  <si>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</si>
  <si>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</si>
  <si>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</si>
  <si>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</si>
  <si>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</si>
  <si>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</si>
  <si>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</si>
  <si>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</si>
  <si>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</si>
  <si>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</si>
  <si>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</si>
  <si>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</si>
  <si>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</si>
  <si>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</si>
  <si>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</si>
  <si>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</si>
  <si>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</si>
  <si>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</si>
  <si>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</si>
  <si>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</si>
  <si>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</si>
  <si>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</si>
  <si>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</si>
  <si>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</si>
  <si>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</si>
  <si>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</si>
  <si>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</si>
  <si>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</si>
  <si>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</si>
  <si>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</si>
  <si>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</si>
  <si>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</si>
  <si>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</si>
  <si>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</si>
  <si>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</si>
  <si>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</si>
  <si>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</si>
  <si>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</si>
  <si>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</si>
  <si>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</si>
  <si>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</si>
  <si>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</si>
  <si>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</si>
  <si>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</si>
  <si>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</si>
  <si>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</si>
  <si>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</si>
  <si>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</si>
  <si>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</si>
  <si>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</si>
  <si>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</si>
  <si>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</si>
  <si>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</si>
  <si>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</si>
  <si>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</si>
  <si>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</si>
  <si>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</si>
  <si>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</si>
  <si>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</si>
  <si>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</si>
  <si>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</si>
  <si>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</si>
  <si>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</si>
  <si>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</si>
  <si>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</si>
  <si>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</si>
  <si>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</si>
  <si>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</si>
  <si>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</si>
  <si>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</si>
  <si>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</si>
  <si>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</si>
  <si>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</si>
  <si>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</si>
  <si>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</si>
  <si>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</si>
  <si>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</si>
  <si>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</si>
  <si>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</si>
  <si>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</si>
  <si>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</si>
  <si>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</si>
  <si>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</si>
  <si>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</si>
  <si>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</si>
  <si>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</si>
  <si>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</si>
  <si>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</si>
  <si>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</si>
  <si>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</si>
  <si>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</si>
  <si>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</si>
  <si>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</si>
  <si>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</si>
  <si>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</si>
  <si>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</si>
  <si>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</si>
  <si>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</si>
  <si>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</si>
  <si>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</si>
  <si>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</si>
  <si>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</si>
  <si>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</si>
  <si>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</si>
  <si>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</si>
  <si>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</si>
  <si>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</si>
  <si>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</si>
  <si>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</si>
  <si>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</si>
  <si>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</si>
  <si>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</si>
  <si>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</si>
  <si>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</si>
  <si>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</si>
  <si>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</si>
  <si>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</si>
  <si>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</si>
  <si>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</si>
  <si>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</si>
  <si>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</si>
  <si>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</si>
  <si>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</si>
  <si>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</si>
  <si>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</si>
  <si>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</si>
  <si>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</si>
  <si>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</si>
  <si>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</si>
  <si>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</si>
  <si>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</si>
  <si>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</si>
  <si>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</si>
  <si>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</si>
  <si>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</si>
  <si>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</si>
  <si>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</si>
  <si>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</si>
  <si>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</si>
  <si>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</si>
  <si>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</si>
  <si>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</si>
  <si>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</si>
  <si>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</si>
  <si>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</si>
  <si>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</si>
  <si>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</si>
  <si>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</si>
  <si>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</si>
  <si>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</si>
  <si>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</si>
  <si>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</si>
  <si>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</si>
  <si>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</si>
  <si>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</si>
  <si>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</si>
  <si>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</si>
  <si>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</si>
  <si>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</si>
  <si>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</si>
  <si>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</si>
  <si>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</si>
  <si>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</si>
  <si>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</si>
  <si>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</si>
  <si>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</si>
  <si>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</si>
  <si>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</si>
  <si>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</si>
  <si>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</si>
  <si>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</si>
  <si>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</si>
  <si>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</si>
  <si>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</si>
  <si>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</si>
  <si>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</si>
  <si>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</si>
  <si>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</si>
  <si>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</si>
  <si>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</si>
  <si>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</si>
  <si>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</si>
  <si>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</si>
  <si>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</si>
  <si>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</si>
  <si>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</si>
  <si>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</si>
  <si>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</si>
  <si>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</si>
  <si>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</si>
  <si>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</si>
  <si>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</si>
  <si>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</si>
  <si>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</si>
  <si>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</si>
  <si>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</si>
  <si>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</si>
  <si>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</si>
  <si>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</si>
  <si>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</si>
  <si>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</si>
  <si>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</si>
  <si>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</si>
  <si>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</si>
  <si>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</si>
  <si>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</si>
  <si>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</si>
  <si>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</si>
  <si>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</si>
  <si>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</si>
  <si>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</si>
  <si>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</si>
  <si>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</si>
  <si>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</si>
  <si>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</si>
  <si>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</si>
  <si>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</si>
  <si>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</si>
  <si>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</si>
  <si>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</si>
  <si>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</si>
  <si>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</si>
  <si>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</si>
  <si>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</si>
  <si>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</si>
  <si>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</si>
  <si>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</si>
  <si>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</si>
  <si>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</si>
  <si>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</si>
  <si>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</si>
  <si>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</si>
  <si>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</si>
  <si>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</si>
  <si>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</si>
  <si>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</si>
  <si>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</si>
  <si>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</si>
  <si>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</si>
  <si>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</si>
  <si>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</si>
  <si>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</si>
  <si>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</si>
  <si>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</si>
  <si>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</si>
  <si>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</si>
  <si>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</si>
  <si>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</si>
  <si>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</si>
  <si>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</si>
  <si>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</si>
  <si>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</si>
  <si>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</si>
  <si>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</si>
  <si>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</si>
  <si>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</si>
  <si>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</si>
  <si>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</si>
  <si>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</si>
  <si>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</si>
  <si>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</si>
  <si>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</si>
  <si>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</si>
  <si>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</si>
  <si>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</si>
  <si>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</si>
  <si>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</si>
  <si>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</si>
  <si>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</si>
  <si>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</si>
  <si>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</si>
  <si>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</si>
  <si>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</si>
  <si>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</si>
  <si>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</si>
  <si>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</si>
  <si>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</si>
  <si>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</si>
  <si>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</si>
  <si>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</si>
  <si>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</si>
  <si>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</si>
  <si>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</si>
  <si>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</si>
  <si>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</si>
  <si>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</si>
  <si>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</si>
  <si>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</si>
  <si>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</si>
  <si>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</si>
  <si>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</si>
  <si>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</si>
  <si>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</si>
  <si>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</si>
  <si>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</si>
  <si>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</si>
  <si>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</si>
  <si>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</si>
  <si>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</si>
  <si>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</si>
  <si>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</si>
  <si>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</si>
  <si>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</si>
  <si>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</si>
  <si>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</si>
  <si>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</si>
  <si>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</si>
  <si>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</si>
  <si>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</si>
  <si>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</si>
  <si>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</si>
  <si>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</si>
  <si>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</si>
  <si>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</si>
  <si>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</si>
  <si>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</si>
  <si>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</si>
  <si>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</si>
  <si>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</si>
  <si>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</si>
  <si>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</si>
  <si>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</si>
  <si>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</si>
  <si>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</si>
  <si>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</si>
  <si>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</si>
  <si>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</si>
  <si>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</si>
  <si>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</si>
  <si>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</si>
  <si>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</si>
  <si>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</si>
  <si>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</si>
  <si>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</si>
  <si>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</si>
  <si>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</si>
  <si>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</si>
  <si>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</si>
  <si>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</si>
  <si>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</si>
  <si>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</si>
  <si>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</si>
  <si>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</si>
  <si>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</si>
  <si>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</si>
  <si>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</si>
  <si>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</si>
  <si>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</si>
  <si>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</si>
  <si>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</si>
  <si>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</si>
  <si>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</si>
  <si>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</si>
  <si>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</si>
  <si>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</si>
  <si>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</si>
  <si>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</si>
  <si>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</si>
  <si>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</si>
  <si>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</si>
  <si>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</si>
  <si>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</si>
  <si>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</si>
  <si>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</si>
  <si>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</si>
  <si>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</si>
  <si>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</si>
  <si>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</si>
  <si>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</si>
  <si>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</si>
  <si>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</si>
  <si>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</si>
  <si>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</si>
  <si>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</si>
  <si>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</si>
  <si>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</si>
  <si>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</si>
  <si>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</si>
  <si>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</si>
  <si>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</si>
  <si>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</si>
  <si>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</si>
  <si>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</si>
  <si>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</si>
  <si>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</si>
  <si>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</si>
  <si>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</si>
  <si>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</si>
  <si>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</si>
  <si>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</si>
  <si>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</si>
  <si>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</si>
  <si>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</si>
  <si>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</si>
  <si>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</si>
  <si>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</si>
  <si>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</si>
  <si>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</si>
  <si>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</si>
  <si>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</si>
  <si>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</si>
  <si>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</si>
  <si>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</si>
  <si>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</si>
  <si>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</si>
  <si>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</si>
  <si>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</si>
  <si>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</si>
  <si>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</si>
  <si>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</si>
  <si>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</si>
  <si>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</si>
  <si>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</si>
  <si>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</si>
  <si>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</si>
  <si>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</si>
  <si>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</si>
  <si>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</si>
  <si>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</si>
  <si>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</si>
  <si>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</si>
  <si>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</si>
  <si>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</si>
  <si>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</si>
  <si>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</si>
  <si>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</si>
  <si>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</si>
  <si>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</si>
  <si>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</si>
  <si>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</si>
  <si>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</si>
  <si>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</si>
  <si>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</si>
  <si>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</si>
  <si>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</si>
  <si>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</si>
  <si>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</si>
  <si>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</si>
  <si>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</si>
  <si>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</si>
  <si>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</si>
  <si>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</si>
  <si>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</si>
  <si>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</si>
  <si>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</si>
  <si>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</si>
  <si>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</si>
  <si>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</si>
  <si>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</si>
  <si>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</si>
  <si>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</si>
  <si>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</si>
  <si>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</si>
  <si>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</si>
  <si>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</si>
  <si>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</si>
  <si>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</si>
  <si>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</si>
  <si>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</si>
  <si>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</si>
  <si>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</si>
  <si>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</si>
  <si>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</si>
  <si>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</si>
  <si>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</si>
  <si>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</si>
  <si>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</si>
  <si>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</si>
  <si>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</si>
  <si>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</si>
  <si>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</si>
  <si>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</si>
  <si>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</si>
  <si>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</si>
  <si>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</si>
  <si>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</si>
  <si>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</si>
  <si>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</si>
  <si>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</si>
  <si>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</si>
  <si>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</si>
  <si>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</si>
  <si>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</si>
  <si>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</si>
  <si>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</si>
  <si>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</si>
  <si>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</si>
  <si>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</si>
  <si>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</si>
  <si>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</si>
  <si>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</si>
  <si>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</si>
  <si>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</si>
  <si>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</si>
  <si>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</si>
  <si>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</si>
  <si>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</si>
  <si>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</si>
  <si>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</si>
  <si>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</si>
  <si>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</si>
  <si>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</si>
  <si>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</si>
  <si>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</si>
  <si>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</si>
  <si>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</si>
  <si>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</si>
  <si>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</si>
  <si>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</si>
  <si>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</si>
  <si>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</si>
  <si>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</si>
  <si>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</si>
  <si>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</si>
  <si>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</si>
  <si>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</si>
  <si>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</si>
  <si>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</si>
  <si>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</si>
  <si>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</si>
  <si>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</si>
  <si>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</si>
  <si>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</si>
  <si>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</si>
  <si>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</si>
  <si>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</si>
  <si>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</si>
  <si>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</si>
  <si>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</si>
  <si>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</si>
  <si>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</si>
  <si>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</si>
  <si>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</si>
  <si>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</si>
  <si>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</si>
  <si>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</si>
  <si>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</si>
  <si>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</si>
  <si>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</si>
  <si>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</si>
  <si>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</si>
  <si>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</si>
  <si>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</si>
  <si>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</si>
  <si>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</si>
  <si>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</si>
  <si>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</si>
  <si>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</si>
  <si>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</si>
  <si>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</si>
  <si>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</si>
  <si>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</si>
  <si>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</si>
  <si>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</si>
  <si>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</si>
  <si>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</si>
  <si>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</si>
  <si>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</si>
  <si>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</si>
  <si>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</si>
  <si>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</si>
  <si>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</si>
  <si>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</si>
  <si>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</si>
  <si>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</si>
  <si>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</si>
  <si>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</si>
  <si>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</si>
  <si>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</si>
  <si>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</si>
  <si>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</si>
  <si>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</si>
  <si>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</si>
  <si>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</si>
  <si>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</si>
  <si>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</si>
  <si>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</si>
  <si>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</si>
  <si>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</si>
  <si>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</si>
  <si>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</si>
  <si>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</si>
  <si>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</si>
  <si>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</si>
  <si>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</si>
  <si>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</si>
  <si>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</si>
  <si>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</si>
  <si>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</si>
  <si>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</si>
  <si>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</si>
  <si>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</si>
  <si>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</si>
  <si>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</si>
  <si>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</si>
  <si>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</si>
  <si>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</si>
  <si>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</si>
  <si>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</si>
  <si>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</si>
  <si>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</si>
  <si>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</si>
  <si>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</si>
  <si>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</si>
  <si>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</si>
  <si>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</si>
  <si>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</si>
  <si>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</si>
  <si>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</si>
  <si>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</si>
  <si>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</si>
  <si>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</si>
  <si>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</si>
  <si>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</si>
  <si>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</si>
  <si>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</si>
  <si>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</si>
  <si>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</si>
  <si>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</si>
  <si>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</si>
  <si>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</si>
  <si>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</si>
  <si>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</si>
  <si>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</si>
  <si>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</si>
  <si>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</si>
  <si>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</si>
  <si>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</si>
  <si>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</si>
  <si>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</si>
  <si>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</si>
  <si>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</si>
  <si>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</si>
  <si>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</si>
  <si>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</si>
  <si>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</si>
  <si>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</si>
  <si>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</si>
  <si>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</si>
  <si>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</si>
  <si>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</si>
  <si>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</si>
  <si>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</si>
  <si>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</si>
  <si>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</si>
  <si>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</si>
  <si>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</si>
  <si>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</si>
  <si>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</si>
  <si>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</si>
  <si>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</si>
  <si>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</si>
  <si>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</si>
  <si>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</si>
  <si>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</si>
  <si>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</si>
  <si>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</si>
  <si>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</si>
  <si>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</si>
  <si>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</si>
  <si>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</si>
  <si>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</si>
  <si>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</si>
  <si>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</si>
  <si>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</si>
  <si>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</si>
  <si>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</si>
  <si>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</si>
  <si>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</si>
  <si>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</si>
  <si>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</si>
  <si>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</si>
  <si>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</si>
  <si>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</si>
  <si>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</si>
  <si>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</si>
  <si>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</si>
  <si>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</si>
  <si>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</si>
  <si>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</si>
  <si>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</si>
  <si>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</si>
  <si>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</si>
  <si>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</si>
  <si>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</si>
  <si>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</si>
  <si>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</si>
  <si>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</si>
  <si>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</si>
  <si>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</si>
  <si>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</si>
  <si>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</si>
  <si>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</si>
  <si>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</si>
  <si>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</si>
  <si>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</si>
  <si>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</si>
  <si>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</si>
  <si>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</si>
  <si>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</si>
  <si>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</si>
  <si>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</si>
  <si>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</si>
  <si>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</si>
  <si>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</si>
  <si>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</si>
  <si>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</si>
  <si>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</si>
  <si>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</si>
  <si>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</si>
  <si>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</si>
  <si>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</si>
  <si>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</si>
  <si>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</si>
  <si>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</si>
  <si>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</si>
  <si>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</si>
  <si>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</si>
  <si>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</si>
  <si>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</si>
  <si>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</si>
  <si>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</si>
  <si>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</si>
  <si>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</si>
  <si>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</si>
  <si>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</si>
  <si>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</si>
  <si>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</si>
  <si>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</si>
  <si>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</si>
  <si>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</si>
  <si>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</si>
  <si>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</si>
  <si>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</si>
  <si>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</si>
  <si>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</si>
  <si>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</si>
  <si>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</si>
  <si>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</si>
  <si>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</si>
  <si>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</si>
  <si>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</si>
  <si>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</si>
  <si>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</si>
  <si>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</si>
  <si>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</si>
  <si>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</si>
  <si>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</si>
  <si>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</si>
  <si>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</si>
  <si>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</si>
  <si>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</si>
  <si>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</si>
  <si>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</si>
  <si>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</si>
  <si>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</si>
  <si>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</si>
  <si>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</si>
  <si>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</si>
  <si>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</si>
  <si>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</si>
  <si>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</si>
  <si>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</si>
  <si>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</si>
  <si>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</si>
  <si>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</si>
  <si>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</si>
  <si>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</si>
  <si>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</si>
  <si>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</si>
  <si>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</si>
  <si>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</si>
  <si>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</si>
  <si>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</si>
  <si>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</si>
  <si>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</si>
  <si>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</si>
  <si>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</si>
  <si>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</si>
  <si>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</si>
  <si>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</si>
  <si>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</si>
  <si>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</si>
  <si>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</si>
  <si>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</si>
  <si>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</si>
  <si>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</si>
  <si>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</si>
  <si>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</si>
  <si>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</si>
  <si>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</si>
  <si>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</si>
  <si>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</si>
  <si>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</si>
  <si>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</si>
  <si>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</si>
  <si>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</si>
  <si>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</si>
  <si>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</si>
  <si>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</si>
  <si>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</si>
  <si>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</si>
  <si>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</si>
  <si>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</si>
  <si>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</si>
  <si>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</si>
  <si>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</si>
  <si>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</si>
  <si>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</si>
  <si>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</si>
  <si>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</si>
  <si>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</si>
  <si>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</si>
  <si>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</si>
  <si>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</si>
  <si>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</si>
  <si>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</si>
  <si>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</si>
  <si>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</si>
  <si>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</si>
  <si>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</si>
  <si>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</si>
  <si>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</si>
  <si>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</si>
  <si>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</si>
  <si>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</si>
  <si>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</si>
  <si>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</si>
  <si>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</si>
  <si>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</si>
  <si>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</si>
  <si>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</si>
  <si>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</si>
  <si>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</si>
  <si>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</si>
  <si>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</si>
  <si>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</si>
  <si>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</si>
  <si>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</si>
  <si>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</si>
  <si>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</si>
  <si>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</si>
  <si>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</si>
  <si>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</si>
  <si>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</si>
  <si>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</si>
  <si>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</si>
  <si>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</si>
  <si>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</si>
  <si>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</si>
  <si>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</si>
  <si>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</si>
  <si>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</si>
  <si>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</si>
  <si>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</si>
  <si>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</si>
  <si>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</si>
  <si>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</si>
  <si>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</si>
  <si>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</si>
  <si>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</si>
  <si>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</si>
  <si>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</si>
  <si>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</si>
  <si>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</si>
  <si>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</si>
  <si>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</si>
  <si>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</si>
  <si>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</si>
  <si>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</si>
  <si>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</si>
  <si>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</si>
  <si>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</si>
  <si>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</si>
  <si>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</si>
  <si>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</si>
  <si>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</si>
  <si>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</si>
  <si>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</si>
  <si>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</si>
  <si>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</si>
  <si>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</si>
  <si>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</si>
  <si>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</si>
  <si>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</si>
  <si>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</si>
  <si>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</si>
  <si>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</si>
  <si>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</si>
  <si>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</si>
  <si>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</si>
  <si>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</si>
  <si>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</si>
  <si>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</si>
  <si>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</si>
  <si>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</si>
  <si>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</si>
  <si>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</si>
  <si>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</si>
  <si>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</si>
  <si>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</si>
  <si>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</si>
  <si>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</si>
  <si>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</si>
  <si>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</si>
  <si>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</si>
  <si>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</si>
  <si>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</si>
  <si>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</si>
  <si>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</si>
  <si>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</si>
  <si>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</si>
  <si>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</si>
  <si>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</si>
  <si>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</si>
  <si>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</si>
  <si>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</si>
  <si>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</si>
  <si>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</si>
  <si>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</si>
  <si>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</si>
  <si>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</si>
  <si>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</si>
  <si>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</si>
  <si>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</si>
  <si>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</si>
  <si>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</si>
  <si>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</si>
  <si>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</si>
  <si>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</si>
  <si>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</si>
  <si>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</si>
  <si>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</si>
  <si>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</si>
  <si>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</si>
  <si>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</si>
  <si>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</si>
  <si>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</si>
  <si>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</si>
  <si>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</si>
  <si>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</si>
  <si>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</si>
  <si>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</si>
  <si>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</si>
  <si>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</si>
  <si>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</si>
  <si>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</si>
  <si>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</si>
  <si>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</si>
  <si>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</si>
  <si>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</si>
  <si>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</si>
  <si>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</si>
  <si>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</si>
  <si>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</si>
  <si>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</si>
  <si>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</si>
  <si>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</si>
  <si>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</si>
  <si>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</si>
  <si>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</si>
  <si>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</si>
  <si>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</si>
  <si>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</si>
  <si>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</si>
  <si>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</si>
  <si>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</si>
  <si>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</si>
  <si>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</si>
  <si>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</si>
  <si>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</si>
  <si>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</si>
  <si>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</si>
  <si>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</si>
  <si>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</si>
  <si>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</si>
  <si>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</si>
  <si>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</si>
  <si>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</si>
  <si>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</si>
  <si>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</si>
  <si>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</si>
  <si>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</si>
  <si>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</si>
  <si>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</si>
  <si>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</si>
  <si>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</si>
  <si>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</si>
  <si>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</si>
  <si>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</si>
  <si>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</si>
  <si>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</si>
  <si>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</si>
  <si>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</si>
  <si>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</si>
  <si>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</si>
  <si>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</si>
  <si>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</si>
  <si>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</si>
  <si>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</si>
  <si>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</si>
  <si>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</si>
  <si>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</si>
  <si>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</si>
  <si>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</si>
  <si>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</si>
  <si>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</si>
  <si>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</si>
  <si>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</si>
  <si>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</si>
  <si>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</si>
  <si>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</si>
  <si>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</si>
  <si>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</si>
  <si>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</si>
  <si>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</si>
  <si>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</si>
  <si>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</si>
  <si>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</si>
  <si>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</si>
  <si>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</si>
  <si>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</si>
  <si>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</si>
  <si>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</si>
  <si>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</si>
  <si>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</si>
  <si>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</si>
  <si>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</si>
  <si>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</si>
  <si>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</si>
  <si>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</si>
  <si>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</si>
  <si>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</si>
  <si>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</si>
  <si>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</si>
  <si>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</si>
  <si>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</si>
  <si>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</si>
  <si>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</si>
  <si>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</si>
  <si>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</si>
  <si>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</si>
  <si>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</si>
  <si>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</si>
  <si>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</si>
  <si>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</si>
  <si>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</si>
  <si>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</si>
  <si>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</si>
  <si>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</si>
  <si>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</si>
  <si>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</si>
  <si>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</si>
  <si>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</si>
  <si>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</si>
  <si>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</si>
  <si>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</si>
  <si>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</si>
  <si>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</si>
  <si>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</si>
  <si>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</si>
  <si>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</si>
  <si>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</si>
  <si>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</si>
  <si>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</si>
  <si>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</si>
  <si>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</si>
  <si>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</si>
  <si>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</si>
  <si>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</si>
  <si>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</si>
  <si>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</si>
  <si>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</si>
  <si>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</si>
  <si>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</si>
  <si>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</si>
  <si>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</si>
  <si>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</si>
  <si>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</si>
  <si>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</si>
  <si>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</si>
  <si>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</si>
  <si>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</si>
  <si>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</si>
  <si>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</si>
  <si>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</si>
  <si>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</si>
  <si>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</si>
  <si>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</si>
  <si>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</si>
  <si>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</si>
  <si>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</si>
  <si>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</si>
  <si>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</si>
  <si>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</si>
  <si>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</si>
  <si>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</si>
  <si>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</si>
  <si>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</si>
  <si>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</si>
  <si>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</si>
  <si>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</si>
  <si>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</si>
  <si>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</si>
  <si>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</si>
  <si>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</si>
  <si>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</si>
  <si>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</si>
  <si>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</si>
  <si>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</si>
  <si>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</si>
  <si>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</si>
  <si>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</si>
  <si>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</si>
  <si>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</si>
  <si>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</si>
  <si>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</si>
  <si>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</si>
  <si>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</si>
  <si>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</si>
  <si>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</si>
  <si>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</si>
  <si>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</si>
  <si>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</si>
  <si>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</si>
  <si>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</si>
  <si>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</si>
  <si>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</si>
  <si>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</si>
  <si>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</si>
  <si>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</si>
  <si>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</si>
  <si>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</si>
  <si>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</si>
  <si>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</si>
  <si>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</si>
  <si>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</si>
  <si>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</si>
  <si>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</si>
  <si>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</si>
  <si>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</si>
  <si>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</si>
  <si>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</si>
  <si>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</si>
  <si>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</si>
  <si>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</si>
  <si>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</si>
  <si>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</si>
  <si>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</si>
  <si>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</si>
  <si>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</si>
  <si>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</si>
  <si>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</si>
  <si>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</si>
  <si>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</si>
  <si>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</si>
  <si>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</si>
  <si>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</si>
  <si>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</si>
  <si>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</si>
  <si>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</si>
  <si>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</si>
  <si>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</si>
  <si>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</si>
  <si>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</si>
  <si>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</si>
  <si>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</si>
  <si>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</si>
  <si>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</si>
  <si>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</si>
  <si>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</si>
  <si>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</si>
  <si>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</si>
  <si>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</si>
  <si>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</si>
  <si>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</si>
  <si>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</si>
  <si>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</si>
  <si>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</si>
  <si>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</si>
  <si>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</si>
  <si>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</si>
  <si>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</si>
  <si>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</si>
  <si>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</si>
  <si>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</si>
  <si>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</si>
  <si>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</si>
  <si>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</si>
  <si>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</si>
  <si>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</si>
  <si>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</si>
  <si>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</si>
  <si>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</si>
  <si>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</si>
  <si>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</si>
  <si>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</si>
  <si>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</si>
  <si>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</si>
  <si>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</si>
  <si>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</si>
  <si>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</si>
  <si>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</si>
  <si>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</si>
  <si>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</si>
  <si>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</si>
  <si>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</si>
  <si>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</si>
  <si>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</si>
  <si>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</si>
  <si>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</si>
  <si>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</si>
  <si>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</si>
  <si>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</si>
  <si>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</si>
  <si>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</si>
  <si>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</si>
  <si>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</si>
  <si>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</si>
  <si>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</si>
  <si>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</si>
  <si>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</si>
  <si>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</si>
  <si>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</si>
  <si>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</si>
  <si>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</si>
  <si>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</si>
  <si>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</si>
  <si>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</si>
  <si>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</si>
  <si>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</si>
  <si>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</si>
  <si>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</si>
  <si>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</si>
  <si>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</si>
  <si>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</si>
  <si>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</si>
  <si>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</si>
  <si>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</si>
  <si>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</si>
  <si>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</si>
  <si>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</si>
  <si>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</si>
  <si>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</si>
  <si>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</si>
  <si>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</si>
  <si>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</si>
  <si>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</si>
  <si>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</si>
  <si>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</si>
  <si>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</si>
  <si>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</si>
  <si>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</si>
  <si>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</si>
  <si>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</si>
  <si>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</si>
  <si>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</si>
  <si>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</si>
  <si>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</si>
  <si>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</si>
  <si>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</si>
  <si>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</si>
  <si>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</si>
  <si>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</si>
  <si>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</si>
  <si>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</si>
  <si>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</si>
  <si>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</si>
  <si>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</si>
  <si>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</si>
  <si>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</si>
  <si>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</si>
  <si>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</si>
  <si>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</si>
  <si>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</si>
  <si>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</si>
  <si>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</si>
  <si>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</si>
  <si>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</si>
  <si>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</si>
  <si>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</si>
  <si>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</si>
  <si>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</si>
  <si>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</si>
  <si>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</si>
  <si>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</si>
  <si>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</si>
  <si>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</si>
  <si>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</si>
  <si>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</si>
  <si>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</si>
  <si>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</si>
  <si>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</si>
  <si>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</si>
  <si>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</si>
  <si>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</si>
  <si>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</si>
  <si>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</si>
  <si>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</si>
  <si>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</si>
  <si>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</si>
  <si>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</si>
  <si>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</si>
  <si>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</si>
  <si>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</si>
  <si>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</si>
  <si>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</si>
  <si>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</si>
  <si>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</si>
  <si>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</si>
  <si>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</si>
  <si>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</si>
  <si>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</si>
  <si>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</si>
  <si>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</si>
  <si>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</si>
  <si>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</si>
  <si>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</si>
  <si>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</si>
  <si>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</si>
  <si>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</si>
  <si>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</si>
  <si>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</si>
  <si>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</si>
  <si>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</si>
  <si>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</si>
  <si>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</si>
  <si>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</si>
  <si>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</si>
  <si>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</si>
  <si>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</si>
  <si>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</si>
  <si>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</si>
  <si>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</si>
  <si>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</si>
  <si>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</si>
  <si>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</si>
  <si>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</si>
  <si>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</si>
  <si>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</si>
  <si>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</si>
  <si>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</si>
  <si>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</si>
  <si>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</si>
  <si>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</si>
  <si>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</si>
  <si>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</si>
  <si>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</si>
  <si>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</si>
  <si>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</si>
  <si>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</si>
  <si>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</si>
  <si>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</si>
  <si>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</si>
  <si>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</si>
  <si>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</si>
  <si>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</si>
  <si>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</si>
  <si>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</si>
  <si>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</si>
  <si>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</si>
  <si>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</si>
  <si>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</si>
  <si>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</si>
  <si>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</si>
  <si>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</si>
  <si>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</si>
  <si>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</si>
  <si>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</si>
  <si>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</si>
  <si>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</si>
  <si>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</si>
  <si>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</si>
  <si>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</si>
  <si>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</si>
  <si>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</si>
  <si>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</si>
  <si>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</si>
  <si>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</si>
  <si>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</si>
  <si>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</si>
  <si>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</si>
  <si>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</si>
  <si>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</si>
  <si>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</si>
  <si>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</si>
  <si>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</si>
  <si>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</si>
  <si>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</si>
  <si>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</si>
  <si>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</si>
  <si>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</si>
  <si>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</si>
  <si>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</si>
  <si>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</si>
  <si>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</si>
  <si>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</si>
  <si>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</si>
  <si>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</si>
  <si>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</si>
  <si>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</si>
  <si>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</si>
  <si>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</si>
  <si>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</si>
  <si>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</si>
  <si>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</si>
  <si>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</si>
  <si>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</si>
  <si>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</si>
  <si>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</si>
  <si>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</si>
  <si>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</si>
  <si>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</si>
  <si>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</si>
  <si>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</si>
  <si>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</si>
  <si>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</si>
  <si>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</si>
  <si>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</si>
  <si>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</si>
  <si>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</si>
  <si>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</si>
  <si>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</si>
  <si>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</si>
  <si>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</si>
  <si>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</si>
  <si>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</si>
  <si>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</si>
  <si>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</si>
  <si>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</si>
  <si>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</si>
  <si>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</si>
  <si>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</si>
  <si>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</si>
  <si>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</si>
  <si>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</si>
  <si>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</si>
  <si>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</si>
  <si>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</si>
  <si>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</si>
  <si>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</si>
  <si>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</si>
  <si>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</si>
  <si>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</si>
  <si>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</si>
  <si>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</si>
  <si>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</si>
  <si>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</si>
  <si>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</si>
  <si>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</si>
  <si>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</si>
  <si>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</si>
  <si>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</si>
  <si>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</si>
  <si>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</si>
  <si>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</si>
  <si>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</si>
  <si>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</si>
  <si>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</si>
  <si>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</si>
  <si>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</si>
  <si>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</si>
  <si>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</si>
  <si>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</si>
  <si>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</si>
  <si>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</si>
  <si>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</si>
  <si>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</si>
  <si>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</si>
  <si>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</si>
  <si>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</si>
  <si>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</si>
  <si>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</si>
  <si>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</si>
  <si>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</si>
  <si>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</si>
  <si>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</si>
  <si>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</si>
  <si>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</si>
  <si>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</si>
  <si>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</si>
  <si>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</si>
  <si>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</si>
  <si>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</si>
  <si>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</si>
  <si>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</si>
  <si>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</si>
  <si>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</si>
  <si>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</si>
  <si>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</si>
  <si>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</si>
  <si>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</si>
  <si>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</si>
  <si>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</si>
  <si>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</si>
  <si>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</si>
  <si>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</si>
  <si>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</si>
  <si>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</si>
  <si>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</si>
  <si>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</si>
  <si>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</si>
  <si>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</si>
  <si>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</si>
  <si>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</si>
  <si>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</si>
  <si>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</si>
  <si>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</si>
  <si>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</si>
  <si>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</si>
  <si>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</si>
  <si>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</si>
  <si>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</si>
  <si>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</si>
  <si>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</si>
  <si>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</si>
  <si>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</si>
  <si>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</si>
  <si>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</si>
  <si>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</si>
  <si>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</si>
  <si>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</si>
  <si>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</si>
  <si>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</si>
  <si>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</si>
  <si>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</si>
  <si>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</si>
  <si>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</si>
  <si>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</si>
  <si>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</si>
  <si>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</si>
  <si>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</si>
  <si>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</si>
  <si>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</si>
  <si>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</si>
  <si>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</si>
  <si>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</si>
  <si>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</si>
  <si>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</si>
  <si>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</si>
  <si>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</si>
  <si>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</si>
  <si>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</si>
  <si>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</si>
  <si>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</si>
  <si>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</si>
  <si>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</si>
  <si>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</si>
  <si>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</si>
  <si>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</si>
  <si>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</si>
  <si>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</si>
  <si>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</si>
  <si>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</si>
  <si>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</si>
  <si>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</si>
  <si>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</si>
  <si>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</si>
  <si>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</si>
  <si>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</si>
  <si>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</si>
  <si>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</si>
  <si>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</si>
  <si>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</si>
  <si>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</si>
  <si>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</si>
  <si>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</si>
  <si>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</si>
  <si>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</si>
  <si>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</si>
  <si>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</si>
  <si>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</si>
  <si>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</si>
  <si>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</si>
  <si>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</si>
  <si>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</si>
  <si>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</si>
  <si>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</si>
  <si>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</si>
  <si>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</si>
  <si>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</si>
  <si>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</si>
  <si>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</si>
  <si>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</si>
  <si>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</si>
  <si>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</si>
  <si>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</si>
  <si>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</si>
  <si>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</si>
  <si>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</si>
  <si>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</si>
  <si>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</si>
  <si>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</si>
  <si>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</si>
  <si>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</si>
  <si>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</si>
  <si>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</si>
  <si>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</si>
  <si>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</si>
  <si>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</si>
  <si>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</si>
  <si>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</si>
  <si>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</si>
  <si>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</si>
  <si>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</si>
  <si>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</si>
  <si>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</si>
  <si>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</si>
  <si>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</si>
  <si>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</si>
  <si>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</si>
  <si>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</si>
  <si>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</si>
  <si>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</si>
  <si>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</si>
  <si>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</si>
  <si>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</si>
  <si>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</si>
  <si>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</si>
  <si>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</si>
  <si>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</si>
  <si>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</si>
  <si>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</si>
  <si>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</si>
  <si>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</si>
  <si>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</si>
  <si>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</si>
  <si>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</si>
  <si>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</si>
  <si>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</si>
  <si>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</si>
  <si>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</si>
  <si>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</si>
  <si>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</si>
  <si>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</si>
  <si>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</si>
  <si>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</si>
  <si>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</si>
  <si>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</si>
  <si>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</si>
  <si>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</si>
  <si>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</si>
  <si>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</si>
  <si>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</si>
  <si>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</si>
  <si>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</si>
  <si>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</si>
  <si>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</si>
  <si>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</si>
  <si>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</si>
  <si>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</si>
  <si>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</si>
  <si>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</si>
  <si>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</si>
  <si>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</si>
  <si>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</si>
  <si>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</si>
  <si>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</si>
  <si>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</si>
  <si>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</si>
  <si>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</si>
  <si>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</si>
  <si>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</si>
  <si>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</si>
  <si>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</si>
  <si>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</si>
  <si>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</si>
  <si>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</si>
  <si>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</si>
  <si>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</si>
  <si>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</si>
  <si>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</si>
  <si>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</si>
  <si>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</si>
  <si>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</si>
  <si>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</si>
  <si>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</si>
  <si>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</si>
  <si>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</si>
  <si>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</si>
  <si>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</si>
  <si>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</si>
  <si>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</si>
  <si>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</si>
  <si>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</si>
  <si>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</si>
  <si>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</si>
  <si>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</si>
  <si>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</si>
  <si>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</si>
  <si>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</si>
  <si>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</si>
  <si>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</si>
  <si>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</si>
  <si>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</si>
  <si>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</si>
  <si>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</si>
  <si>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</si>
  <si>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</si>
  <si>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</si>
  <si>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</si>
  <si>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</si>
  <si>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</si>
  <si>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</si>
  <si>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</si>
  <si>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</si>
  <si>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</si>
  <si>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</si>
  <si>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</si>
  <si>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</si>
  <si>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</si>
  <si>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</si>
  <si>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</si>
  <si>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</si>
  <si>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</si>
  <si>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</si>
  <si>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</si>
  <si>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</si>
  <si>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</si>
  <si>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</si>
  <si>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</si>
  <si>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</si>
  <si>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</si>
  <si>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</si>
  <si>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</si>
  <si>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</si>
  <si>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</si>
  <si>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</si>
  <si>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</si>
  <si>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</si>
  <si>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</si>
  <si>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</si>
  <si>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</si>
  <si>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</si>
  <si>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</si>
  <si>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</si>
  <si>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</si>
  <si>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</si>
  <si>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</si>
  <si>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</si>
  <si>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</si>
  <si>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</si>
  <si>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</si>
  <si>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</si>
  <si>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</si>
  <si>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</si>
  <si>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</si>
  <si>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</si>
  <si>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</si>
  <si>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</si>
  <si>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</si>
  <si>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</si>
  <si>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</si>
  <si>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</si>
  <si>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</si>
  <si>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</si>
  <si>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</si>
  <si>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</si>
  <si>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</si>
  <si>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</si>
  <si>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</si>
  <si>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</si>
  <si>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</si>
  <si>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</si>
  <si>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</si>
  <si>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</si>
  <si>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</si>
  <si>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</si>
  <si>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</si>
  <si>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</si>
  <si>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</si>
  <si>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</si>
  <si>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</si>
  <si>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</si>
  <si>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</si>
  <si>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</si>
  <si>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</si>
  <si>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</si>
  <si>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</si>
  <si>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</si>
  <si>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</si>
  <si>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</si>
  <si>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</si>
  <si>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</si>
  <si>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</si>
  <si>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</si>
  <si>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</si>
  <si>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</si>
  <si>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</si>
  <si>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</si>
  <si>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</si>
  <si>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</si>
  <si>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</si>
  <si>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</si>
  <si>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</si>
  <si>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</si>
  <si>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</si>
  <si>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</si>
  <si>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</si>
  <si>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</si>
  <si>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</si>
  <si>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</si>
  <si>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</si>
  <si>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</si>
  <si>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</si>
  <si>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</si>
  <si>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</si>
  <si>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</si>
  <si>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</si>
  <si>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</si>
  <si>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</si>
  <si>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</si>
  <si>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</si>
  <si>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</si>
  <si>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</si>
  <si>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</si>
  <si>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</si>
  <si>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</si>
  <si>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</si>
  <si>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</si>
  <si>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</si>
  <si>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</si>
  <si>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</si>
  <si>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</si>
  <si>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</si>
  <si>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</si>
  <si>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</si>
  <si>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</si>
  <si>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</si>
  <si>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</si>
  <si>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</si>
  <si>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</si>
  <si>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</si>
  <si>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</si>
  <si>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</si>
  <si>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</si>
  <si>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</si>
  <si>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</si>
  <si>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</si>
  <si>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</si>
  <si>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</si>
  <si>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</si>
  <si>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</si>
  <si>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</si>
  <si>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</si>
  <si>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</si>
  <si>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</si>
  <si>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</si>
  <si>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</si>
  <si>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</si>
  <si>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</si>
  <si>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</si>
  <si>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</si>
  <si>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</si>
  <si>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</si>
  <si>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</si>
  <si>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</si>
  <si>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</si>
  <si>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</si>
  <si>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</si>
  <si>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</si>
  <si>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</si>
  <si>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</si>
  <si>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</si>
  <si>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</si>
  <si>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</si>
  <si>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</si>
  <si>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</si>
  <si>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</si>
  <si>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</si>
  <si>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</si>
  <si>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</si>
  <si>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</si>
  <si>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</si>
  <si>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</si>
  <si>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</si>
  <si>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</si>
  <si>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</si>
  <si>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</si>
  <si>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</si>
  <si>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</si>
  <si>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</si>
  <si>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</si>
  <si>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</si>
  <si>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</si>
  <si>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</si>
  <si>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</si>
  <si>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</si>
  <si>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</si>
  <si>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</si>
  <si>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</si>
  <si>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</si>
  <si>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</si>
  <si>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</si>
  <si>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</si>
  <si>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</si>
  <si>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</si>
  <si>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</si>
  <si>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</si>
  <si>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</si>
  <si>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</si>
  <si>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</si>
  <si>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</si>
  <si>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</si>
  <si>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</si>
  <si>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</si>
  <si>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</si>
  <si>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</si>
  <si>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</si>
  <si>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</si>
  <si>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</si>
  <si>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</si>
  <si>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</si>
  <si>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</si>
  <si>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</si>
  <si>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</si>
  <si>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</si>
  <si>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</si>
  <si>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</si>
  <si>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</si>
  <si>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</si>
  <si>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</si>
  <si>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</si>
  <si>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</si>
  <si>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</si>
  <si>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</si>
  <si>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</si>
  <si>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</si>
  <si>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</si>
  <si>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</si>
  <si>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</si>
  <si>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</si>
  <si>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</si>
  <si>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</si>
  <si>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</si>
  <si>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</si>
  <si>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</si>
  <si>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</si>
  <si>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</si>
  <si>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</si>
  <si>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</si>
  <si>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</si>
  <si>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</si>
  <si>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</si>
  <si>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</si>
  <si>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</si>
  <si>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</si>
  <si>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</si>
  <si>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</si>
  <si>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</si>
  <si>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</si>
  <si>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</si>
  <si>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</si>
  <si>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</si>
  <si>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</si>
  <si>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</si>
  <si>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</si>
  <si>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</si>
  <si>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</si>
  <si>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</si>
  <si>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</si>
  <si>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</si>
  <si>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</si>
  <si>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</si>
  <si>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</si>
  <si>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</si>
  <si>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</si>
  <si>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</si>
  <si>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</si>
  <si>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</si>
  <si>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</si>
  <si>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</si>
  <si>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</si>
  <si>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</si>
  <si>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</si>
  <si>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</si>
  <si>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</si>
  <si>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</si>
  <si>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</si>
  <si>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</si>
  <si>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</si>
  <si>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</si>
  <si>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</si>
  <si>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</si>
  <si>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</si>
  <si>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</si>
  <si>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</si>
  <si>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</si>
  <si>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</si>
  <si>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</si>
  <si>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</si>
  <si>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</si>
  <si>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</si>
  <si>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</si>
  <si>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</si>
  <si>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</si>
  <si>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</si>
  <si>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</si>
  <si>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</si>
  <si>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</si>
  <si>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</si>
  <si>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</si>
  <si>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</si>
  <si>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</si>
  <si>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</si>
  <si>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</si>
  <si>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</si>
  <si>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</si>
  <si>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</si>
  <si>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</si>
  <si>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</si>
  <si>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</si>
  <si>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</si>
  <si>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</si>
  <si>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</si>
  <si>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</si>
  <si>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</si>
  <si>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</si>
  <si>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</si>
  <si>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</si>
  <si>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</si>
  <si>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</si>
  <si>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</si>
  <si>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</si>
  <si>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</si>
  <si>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</si>
  <si>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</si>
  <si>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</si>
  <si>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</si>
  <si>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</si>
  <si>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</si>
  <si>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</si>
  <si>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</si>
  <si>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</si>
  <si>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</si>
  <si>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</si>
  <si>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</si>
  <si>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</si>
  <si>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</si>
  <si>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</si>
  <si>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</si>
  <si>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</si>
  <si>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</si>
  <si>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</si>
  <si>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</si>
  <si>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</si>
  <si>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</si>
  <si>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</si>
  <si>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</si>
  <si>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</si>
  <si>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</si>
  <si>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</si>
  <si>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</si>
  <si>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</si>
  <si>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</si>
  <si>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</si>
  <si>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</si>
  <si>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</si>
  <si>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</si>
  <si>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</si>
  <si>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</si>
  <si>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</si>
  <si>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</si>
  <si>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</si>
  <si>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</si>
  <si>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</si>
  <si>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</si>
  <si>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</si>
  <si>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</si>
  <si>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</si>
  <si>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</si>
  <si>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</si>
  <si>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</si>
  <si>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</si>
  <si>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</si>
  <si>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</si>
  <si>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</si>
  <si>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</si>
  <si>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</si>
  <si>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</si>
  <si>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</si>
  <si>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</si>
  <si>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</si>
  <si>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</si>
  <si>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</si>
  <si>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</si>
  <si>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</si>
  <si>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</si>
  <si>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</si>
  <si>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</si>
  <si>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</si>
  <si>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</si>
  <si>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</si>
  <si>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</si>
  <si>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</si>
  <si>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</si>
  <si>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</si>
  <si>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</si>
  <si>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</si>
  <si>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</si>
  <si>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</si>
  <si>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</si>
  <si>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</si>
  <si>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</si>
  <si>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</si>
  <si>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</si>
  <si>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</si>
  <si>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</si>
  <si>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</si>
  <si>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</si>
  <si>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</si>
  <si>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</si>
  <si>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</si>
  <si>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</si>
  <si>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</si>
  <si>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</si>
  <si>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</si>
  <si>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</si>
  <si>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</si>
  <si>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</si>
  <si>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</si>
  <si>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</si>
  <si>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</si>
  <si>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</si>
  <si>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</si>
  <si>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</si>
  <si>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</si>
  <si>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</si>
  <si>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</si>
  <si>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</si>
  <si>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</si>
  <si>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</si>
  <si>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</si>
  <si>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</si>
  <si>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</si>
  <si>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</si>
  <si>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</si>
  <si>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</si>
  <si>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</si>
  <si>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</si>
  <si>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</si>
  <si>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</si>
  <si>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</si>
  <si>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</si>
  <si>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</si>
  <si>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</si>
  <si>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</si>
  <si>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</si>
  <si>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</si>
  <si>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</si>
  <si>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</si>
  <si>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</si>
  <si>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</si>
  <si>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</si>
  <si>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</si>
  <si>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</si>
  <si>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</si>
  <si>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</si>
  <si>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</si>
  <si>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</si>
  <si>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</si>
  <si>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</si>
  <si>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</si>
  <si>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</si>
  <si>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</si>
  <si>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</si>
  <si>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</si>
  <si>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</si>
  <si>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</si>
  <si>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</si>
  <si>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</si>
  <si>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</si>
  <si>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</si>
  <si>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</si>
  <si>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</si>
  <si>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</si>
  <si>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</si>
  <si>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</si>
  <si>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</si>
  <si>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</si>
  <si>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</si>
  <si>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</si>
  <si>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</si>
  <si>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</si>
  <si>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</si>
  <si>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</si>
  <si>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</si>
  <si>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</si>
  <si>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</si>
  <si>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</si>
  <si>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</si>
  <si>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</si>
  <si>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</si>
  <si>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</si>
  <si>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</si>
  <si>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</si>
  <si>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</si>
  <si>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</si>
  <si>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</si>
  <si>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</si>
  <si>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</si>
  <si>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</si>
  <si>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</si>
  <si>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</si>
  <si>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</si>
  <si>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</si>
  <si>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</si>
  <si>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</si>
  <si>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</si>
  <si>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</si>
  <si>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</si>
  <si>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</si>
  <si>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</si>
  <si>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</si>
  <si>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</si>
  <si>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</si>
  <si>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</si>
  <si>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</si>
  <si>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</si>
  <si>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</si>
  <si>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</si>
  <si>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</si>
  <si>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</si>
  <si>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</si>
  <si>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</si>
  <si>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</si>
  <si>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</si>
  <si>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</si>
  <si>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</si>
  <si>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</si>
  <si>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</si>
  <si>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</si>
  <si>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</si>
  <si>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</si>
  <si>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</si>
  <si>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</si>
  <si>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</si>
  <si>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</si>
  <si>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</si>
  <si>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</si>
  <si>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</si>
  <si>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</si>
  <si>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</si>
  <si>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</si>
  <si>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</si>
  <si>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</si>
  <si>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</si>
  <si>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</si>
  <si>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</si>
  <si>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</si>
  <si>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</si>
  <si>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</si>
  <si>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</si>
  <si>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</si>
  <si>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</si>
  <si>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</si>
  <si>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</si>
  <si>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</si>
  <si>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</si>
  <si>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</si>
  <si>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</si>
  <si>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</si>
  <si>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</si>
  <si>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</si>
  <si>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</si>
  <si>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</si>
  <si>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</si>
  <si>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</si>
  <si>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</si>
  <si>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</si>
  <si>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</si>
  <si>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</si>
  <si>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</si>
  <si>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</si>
  <si>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</si>
  <si>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</si>
  <si>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</si>
  <si>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</si>
  <si>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</si>
  <si>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</si>
  <si>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</si>
  <si>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</si>
  <si>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</si>
  <si>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</si>
  <si>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</si>
  <si>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</si>
  <si>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</si>
  <si>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</si>
  <si>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</si>
  <si>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</si>
  <si>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</si>
  <si>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</si>
  <si>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</si>
  <si>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</si>
  <si>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</si>
  <si>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</si>
  <si>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</si>
  <si>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</si>
  <si>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</si>
  <si>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</si>
  <si>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</si>
  <si>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</si>
  <si>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</si>
  <si>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</si>
  <si>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</si>
  <si>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</si>
  <si>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</si>
  <si>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</si>
  <si>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</si>
  <si>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</si>
  <si>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</si>
  <si>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</si>
  <si>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</si>
  <si>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</si>
  <si>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</si>
  <si>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</si>
  <si>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</si>
  <si>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</si>
  <si>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</si>
  <si>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</si>
  <si>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</si>
  <si>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</si>
  <si>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</si>
  <si>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</si>
  <si>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</si>
  <si>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</si>
  <si>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</si>
  <si>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</si>
  <si>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</si>
  <si>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</si>
  <si>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</si>
  <si>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</si>
  <si>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</si>
  <si>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</si>
  <si>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</si>
  <si>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</si>
  <si>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</si>
  <si>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</si>
  <si>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</si>
  <si>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</si>
  <si>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</si>
  <si>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</si>
  <si>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</si>
  <si>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</si>
  <si>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</si>
  <si>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</si>
  <si>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</si>
  <si>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</si>
  <si>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</si>
  <si>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</si>
  <si>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</si>
  <si>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</si>
  <si>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</si>
  <si>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</si>
  <si>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</si>
  <si>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</si>
  <si>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</si>
  <si>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</si>
  <si>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</si>
  <si>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</si>
  <si>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</si>
  <si>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</si>
  <si>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</si>
  <si>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</si>
  <si>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</si>
  <si>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</si>
  <si>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</si>
  <si>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</si>
  <si>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</si>
  <si>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</si>
  <si>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</si>
  <si>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</si>
  <si>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</si>
  <si>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</si>
  <si>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</si>
  <si>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</si>
  <si>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</si>
  <si>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</si>
  <si>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</si>
  <si>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</si>
  <si>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</si>
  <si>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</si>
  <si>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</si>
  <si>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</si>
  <si>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</si>
  <si>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</si>
  <si>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</si>
  <si>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</si>
  <si>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</si>
  <si>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</si>
  <si>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</si>
  <si>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</si>
  <si>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</si>
  <si>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</si>
  <si>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</si>
  <si>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</si>
  <si>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</si>
  <si>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</si>
  <si>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</si>
  <si>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</si>
  <si>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</si>
  <si>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</si>
  <si>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</si>
  <si>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</si>
  <si>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</si>
  <si>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</si>
  <si>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</si>
  <si>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</si>
  <si>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</si>
  <si>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</si>
  <si>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</si>
  <si>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</si>
  <si>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</si>
  <si>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</si>
  <si>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</si>
  <si>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</si>
  <si>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</si>
  <si>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</si>
  <si>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</si>
  <si>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</si>
  <si>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</si>
  <si>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</si>
  <si>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</si>
  <si>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</si>
  <si>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</si>
  <si>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</si>
  <si>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</si>
  <si>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</si>
  <si>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</si>
  <si>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</si>
  <si>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</si>
  <si>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</si>
  <si>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</si>
  <si>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</si>
  <si>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</si>
  <si>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</si>
  <si>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</si>
  <si>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</si>
  <si>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</si>
  <si>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</si>
  <si>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</si>
  <si>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</si>
  <si>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</si>
  <si>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</si>
  <si>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</si>
  <si>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</si>
  <si>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</si>
  <si>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</si>
  <si>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</si>
  <si>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</si>
  <si>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</si>
  <si>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</si>
  <si>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</si>
  <si>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</si>
  <si>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</si>
  <si>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</si>
  <si>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</si>
  <si>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</si>
  <si>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</si>
  <si>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</si>
  <si>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</si>
  <si>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</si>
  <si>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</si>
  <si>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</si>
  <si>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</si>
  <si>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</si>
  <si>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</si>
  <si>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</si>
  <si>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</si>
  <si>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</si>
  <si>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</si>
  <si>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</si>
  <si>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</si>
  <si>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</si>
  <si>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</si>
  <si>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</si>
  <si>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</si>
  <si>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</si>
  <si>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</si>
  <si>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</si>
  <si>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</si>
  <si>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</si>
  <si>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</si>
  <si>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</si>
  <si>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</si>
  <si>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</si>
  <si>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</si>
  <si>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</si>
  <si>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</si>
  <si>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</si>
  <si>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</si>
  <si>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</si>
  <si>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</si>
  <si>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</si>
  <si>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</si>
  <si>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</si>
  <si>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</si>
  <si>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</si>
  <si>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</si>
  <si>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</si>
  <si>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</si>
  <si>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</si>
  <si>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</si>
  <si>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</si>
  <si>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</si>
  <si>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</si>
  <si>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</si>
  <si>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</si>
  <si>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</si>
  <si>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</si>
  <si>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</si>
  <si>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</si>
  <si>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</si>
  <si>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</si>
  <si>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</si>
  <si>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</si>
  <si>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</si>
  <si>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</si>
  <si>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</si>
  <si>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</si>
  <si>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</si>
  <si>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</si>
  <si>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</si>
  <si>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</si>
  <si>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</si>
  <si>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</si>
  <si>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</si>
  <si>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</si>
  <si>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</si>
  <si>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</si>
  <si>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</si>
  <si>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</si>
  <si>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</si>
  <si>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</si>
  <si>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</si>
  <si>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</si>
  <si>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</si>
  <si>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</si>
  <si>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</si>
  <si>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</si>
  <si>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</si>
  <si>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</si>
  <si>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</si>
  <si>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</si>
  <si>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</si>
  <si>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</si>
  <si>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</si>
  <si>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</si>
  <si>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</si>
  <si>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</si>
  <si>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</si>
  <si>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</si>
  <si>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</si>
  <si>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</si>
  <si>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</si>
  <si>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</si>
  <si>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</si>
  <si>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</si>
  <si>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</si>
  <si>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</si>
  <si>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</si>
  <si>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</si>
  <si>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</si>
  <si>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</si>
  <si>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</si>
  <si>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</si>
  <si>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</si>
  <si>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</si>
  <si>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</si>
  <si>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</si>
  <si>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</si>
  <si>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</si>
  <si>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</si>
  <si>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</si>
  <si>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</si>
  <si>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</si>
  <si>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</si>
  <si>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</si>
  <si>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</si>
  <si>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</si>
  <si>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</si>
  <si>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</si>
  <si>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</si>
  <si>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</si>
  <si>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</si>
  <si>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</si>
  <si>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</si>
  <si>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</si>
  <si>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</si>
  <si>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</si>
  <si>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</si>
  <si>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</si>
  <si>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</si>
  <si>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</si>
  <si>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</si>
  <si>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</si>
  <si>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</si>
  <si>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</si>
  <si>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</si>
  <si>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</si>
  <si>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</si>
  <si>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</si>
  <si>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</si>
  <si>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</si>
  <si>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</si>
  <si>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</si>
  <si>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</si>
  <si>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</si>
  <si>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</si>
  <si>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</si>
  <si>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</si>
  <si>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</si>
  <si>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</si>
  <si>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</si>
  <si>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</si>
  <si>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</si>
  <si>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</si>
  <si>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</si>
  <si>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</si>
  <si>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</si>
  <si>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</si>
  <si>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</si>
  <si>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</si>
  <si>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</si>
  <si>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</si>
  <si>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</si>
  <si>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</si>
  <si>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</si>
  <si>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</si>
  <si>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</si>
  <si>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</si>
  <si>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</si>
  <si>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</si>
  <si>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</si>
  <si>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</si>
  <si>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</si>
  <si>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</si>
  <si>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</si>
  <si>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</si>
  <si>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</si>
  <si>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</si>
  <si>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</si>
  <si>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</si>
  <si>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</si>
  <si>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</si>
  <si>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</si>
  <si>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</si>
  <si>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</si>
  <si>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</si>
  <si>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</si>
  <si>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</si>
  <si>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</si>
  <si>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</si>
  <si>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</si>
  <si>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</si>
  <si>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</si>
  <si>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</si>
  <si>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</si>
  <si>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</si>
  <si>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</si>
  <si>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</si>
  <si>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</si>
  <si>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</si>
  <si>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</si>
  <si>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</si>
  <si>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</si>
  <si>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</si>
  <si>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</si>
  <si>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</si>
  <si>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</si>
  <si>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</si>
  <si>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</si>
  <si>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</si>
  <si>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</si>
  <si>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</si>
  <si>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</si>
  <si>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</si>
  <si>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</si>
  <si>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</si>
  <si>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</si>
  <si>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</si>
  <si>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</si>
  <si>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</si>
  <si>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</si>
  <si>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</si>
  <si>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</si>
  <si>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</si>
  <si>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</si>
  <si>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</si>
  <si>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</si>
  <si>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</si>
  <si>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</si>
  <si>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</si>
  <si>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</si>
  <si>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</si>
  <si>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</si>
  <si>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</si>
  <si>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</si>
  <si>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</si>
  <si>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</si>
  <si>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</si>
  <si>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</si>
  <si>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</si>
  <si>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</si>
  <si>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</si>
  <si>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</si>
  <si>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</si>
  <si>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</si>
  <si>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</si>
  <si>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</si>
  <si>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</si>
  <si>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</si>
  <si>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</si>
  <si>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</si>
  <si>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</si>
  <si>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</si>
  <si>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</si>
  <si>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</si>
  <si>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</si>
  <si>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</si>
  <si>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</si>
  <si>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</si>
  <si>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</si>
  <si>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</si>
  <si>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</si>
  <si>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</si>
  <si>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</si>
  <si>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</si>
  <si>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</si>
  <si>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</si>
  <si>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</si>
  <si>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</si>
  <si>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</si>
  <si>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</si>
  <si>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</si>
  <si>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</si>
  <si>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</si>
  <si>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</si>
  <si>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</si>
  <si>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</si>
  <si>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</si>
  <si>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</si>
  <si>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</si>
  <si>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</si>
  <si>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</si>
  <si>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</si>
  <si>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</si>
  <si>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</si>
  <si>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</si>
  <si>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</si>
  <si>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</si>
  <si>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</si>
  <si>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</si>
  <si>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</si>
  <si>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</si>
  <si>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</si>
  <si>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</si>
  <si>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</si>
  <si>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</si>
  <si>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</si>
  <si>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</si>
  <si>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</si>
  <si>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</si>
  <si>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</si>
  <si>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</si>
  <si>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</si>
  <si>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</si>
  <si>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</si>
  <si>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</si>
  <si>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</si>
  <si>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</si>
  <si>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</si>
  <si>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</si>
  <si>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</si>
  <si>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</si>
  <si>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</si>
  <si>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</si>
  <si>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</si>
  <si>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</si>
  <si>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</si>
  <si>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</si>
  <si>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</si>
  <si>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</si>
  <si>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</si>
  <si>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</si>
  <si>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</si>
  <si>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</si>
  <si>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</si>
  <si>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</si>
  <si>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</si>
  <si>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</si>
  <si>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</si>
  <si>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</si>
  <si>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</si>
  <si>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</si>
  <si>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</si>
  <si>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</si>
  <si>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</si>
  <si>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</si>
  <si>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</si>
  <si>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</si>
  <si>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</si>
  <si>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</si>
  <si>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</si>
  <si>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</si>
  <si>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</si>
  <si>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</si>
  <si>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</si>
  <si>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</si>
  <si>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</si>
  <si>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</si>
  <si>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</si>
  <si>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</si>
  <si>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</si>
  <si>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</si>
  <si>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</si>
  <si>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</si>
  <si>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</si>
  <si>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</si>
  <si>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</si>
  <si>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</si>
  <si>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</si>
  <si>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</si>
  <si>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</si>
  <si>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</si>
  <si>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</si>
  <si>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</si>
  <si>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</si>
  <si>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</si>
  <si>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</si>
  <si>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</si>
  <si>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</si>
  <si>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</si>
  <si>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</si>
  <si>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</si>
  <si>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</si>
  <si>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</si>
  <si>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</si>
  <si>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</si>
  <si>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</si>
  <si>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</si>
  <si>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</si>
  <si>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</si>
  <si>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</si>
  <si>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</si>
  <si>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</si>
  <si>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</si>
  <si>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</si>
  <si>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</si>
  <si>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</si>
  <si>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</si>
  <si>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</si>
  <si>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</si>
  <si>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</si>
  <si>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</si>
  <si>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</si>
  <si>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</si>
  <si>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</si>
  <si>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</si>
  <si>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</si>
  <si>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</si>
  <si>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</si>
  <si>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</si>
  <si>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</si>
  <si>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</si>
  <si>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</si>
  <si>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</si>
  <si>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</si>
  <si>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</si>
  <si>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</si>
  <si>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</si>
  <si>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</si>
  <si>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</si>
  <si>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</si>
  <si>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</si>
  <si>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</si>
  <si>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</si>
  <si>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</si>
  <si>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</si>
  <si>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</si>
  <si>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</si>
  <si>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</si>
  <si>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</si>
  <si>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</si>
  <si>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</si>
  <si>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</si>
  <si>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</si>
  <si>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</si>
  <si>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</si>
  <si>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</si>
  <si>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</si>
  <si>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</si>
  <si>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</si>
  <si>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</si>
  <si>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</si>
  <si>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</si>
  <si>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</si>
  <si>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</si>
  <si>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</si>
  <si>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</si>
  <si>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</si>
  <si>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</si>
  <si>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</si>
  <si>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</si>
  <si>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</si>
  <si>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</si>
  <si>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</si>
  <si>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</si>
  <si>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</si>
  <si>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</si>
  <si>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</si>
  <si>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</si>
  <si>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</si>
  <si>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</si>
  <si>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</si>
  <si>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</si>
  <si>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</si>
  <si>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</si>
  <si>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</si>
  <si>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</si>
  <si>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</si>
  <si>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</si>
  <si>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</si>
  <si>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</si>
  <si>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</si>
  <si>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</si>
  <si>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</si>
  <si>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</si>
  <si>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</si>
  <si>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</si>
  <si>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</si>
  <si>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</si>
  <si>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</si>
  <si>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</si>
  <si>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</si>
  <si>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</si>
  <si>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</si>
  <si>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</si>
  <si>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</si>
  <si>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</si>
  <si>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</si>
  <si>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</si>
  <si>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</si>
  <si>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</si>
  <si>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</si>
  <si>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</si>
  <si>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</si>
  <si>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</si>
  <si>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</si>
  <si>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</si>
  <si>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</si>
  <si>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</si>
  <si>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</si>
  <si>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</si>
  <si>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</si>
  <si>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</si>
  <si>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</si>
  <si>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</si>
  <si>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</si>
  <si>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</si>
  <si>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</si>
  <si>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</si>
  <si>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</si>
  <si>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</si>
  <si>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</si>
  <si>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</si>
  <si>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</si>
  <si>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</si>
  <si>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</si>
  <si>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</si>
  <si>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</si>
  <si>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</si>
  <si>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</si>
  <si>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</si>
  <si>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</si>
  <si>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</si>
  <si>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</si>
  <si>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</si>
  <si>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</si>
  <si>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</si>
  <si>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</si>
  <si>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</si>
  <si>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</si>
  <si>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</si>
  <si>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</si>
  <si>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</si>
  <si>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</si>
  <si>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</si>
  <si>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</si>
  <si>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</si>
  <si>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</si>
  <si>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</si>
  <si>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</si>
  <si>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</si>
  <si>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</si>
  <si>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</si>
  <si>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</si>
  <si>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</si>
  <si>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</si>
  <si>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</si>
  <si>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</si>
  <si>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</si>
  <si>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</si>
  <si>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</si>
  <si>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</si>
  <si>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</si>
  <si>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</si>
  <si>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</si>
  <si>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</si>
  <si>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</si>
  <si>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</si>
  <si>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</si>
  <si>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</si>
  <si>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</si>
  <si>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</si>
  <si>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</si>
  <si>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</si>
  <si>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</si>
  <si>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</si>
  <si>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</si>
  <si>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</si>
  <si>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</si>
  <si>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</si>
  <si>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</si>
  <si>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</si>
  <si>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</si>
  <si>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</si>
  <si>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</si>
  <si>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</si>
  <si>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</si>
  <si>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</si>
  <si>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</si>
  <si>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</si>
  <si>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</si>
  <si>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</si>
  <si>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</si>
  <si>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</si>
  <si>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</si>
  <si>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</si>
  <si>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</si>
  <si>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</si>
  <si>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</si>
  <si>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</si>
  <si>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</si>
  <si>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</si>
  <si>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</si>
  <si>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</si>
  <si>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</si>
  <si>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</si>
  <si>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</si>
  <si>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</si>
  <si>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</si>
  <si>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</si>
  <si>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</si>
  <si>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</si>
  <si>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</si>
  <si>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</si>
  <si>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</si>
  <si>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</si>
  <si>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</si>
  <si>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</si>
  <si>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</si>
  <si>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</si>
  <si>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</si>
  <si>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</si>
  <si>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</si>
  <si>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</si>
  <si>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</si>
  <si>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</si>
  <si>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</si>
  <si>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</si>
  <si>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</si>
  <si>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</si>
  <si>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</si>
  <si>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</si>
  <si>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</si>
  <si>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</si>
  <si>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</si>
  <si>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</si>
  <si>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</si>
  <si>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</si>
  <si>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</si>
  <si>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</si>
  <si>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</si>
  <si>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</si>
  <si>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</si>
  <si>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</si>
  <si>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</si>
  <si>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</si>
  <si>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</si>
  <si>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</si>
  <si>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</si>
  <si>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</si>
  <si>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</si>
  <si>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</si>
  <si>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</si>
  <si>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</si>
  <si>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</si>
  <si>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</si>
  <si>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</si>
  <si>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</si>
  <si>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</si>
  <si>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</si>
  <si>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</si>
  <si>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</si>
  <si>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</si>
  <si>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</si>
  <si>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</si>
  <si>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</si>
  <si>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</si>
  <si>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</si>
  <si>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</si>
  <si>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</si>
  <si>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</si>
  <si>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</si>
  <si>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</si>
  <si>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</si>
  <si>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</si>
  <si>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</si>
  <si>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</si>
  <si>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</si>
  <si>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</si>
  <si>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</si>
  <si>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</si>
  <si>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</si>
  <si>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</si>
  <si>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</si>
  <si>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</si>
  <si>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</si>
  <si>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</si>
  <si>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</si>
  <si>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</si>
  <si>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</si>
  <si>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</si>
  <si>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</si>
  <si>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</si>
  <si>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</si>
  <si>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</si>
  <si>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</si>
  <si>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</si>
  <si>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</si>
  <si>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</si>
  <si>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</si>
  <si>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</si>
  <si>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</si>
  <si>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</si>
  <si>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</si>
  <si>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</si>
  <si>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</si>
  <si>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</si>
  <si>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</si>
  <si>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</si>
  <si>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</si>
  <si>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</si>
  <si>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</si>
  <si>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</si>
  <si>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</si>
  <si>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</si>
  <si>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</si>
  <si>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</si>
  <si>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</si>
  <si>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</si>
  <si>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</si>
  <si>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</si>
  <si>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</si>
  <si>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</si>
  <si>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</si>
  <si>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</si>
  <si>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</si>
  <si>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</si>
  <si>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</si>
  <si>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</si>
  <si>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</si>
  <si>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</si>
  <si>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</si>
  <si>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</si>
  <si>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</si>
  <si>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</si>
  <si>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</si>
  <si>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</si>
  <si>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</si>
  <si>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</si>
  <si>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</si>
  <si>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</si>
  <si>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</si>
  <si>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</si>
  <si>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</si>
  <si>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</si>
  <si>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</si>
  <si>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</si>
  <si>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</si>
  <si>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</si>
  <si>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</si>
  <si>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</si>
  <si>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</si>
  <si>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</si>
  <si>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</si>
  <si>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</si>
  <si>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</si>
  <si>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</si>
  <si>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</si>
  <si>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</si>
  <si>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</si>
  <si>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</si>
  <si>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</si>
  <si>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</si>
  <si>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</si>
  <si>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</si>
  <si>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</si>
  <si>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</si>
  <si>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</si>
  <si>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</si>
  <si>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</si>
  <si>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</si>
  <si>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</si>
  <si>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</si>
  <si>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</si>
  <si>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</si>
  <si>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</si>
  <si>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</si>
  <si>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</si>
  <si>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</si>
  <si>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</si>
  <si>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</si>
  <si>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</si>
  <si>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</si>
  <si>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</si>
  <si>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</si>
  <si>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</si>
  <si>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</si>
  <si>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</si>
  <si>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</si>
  <si>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</si>
  <si>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</si>
  <si>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</si>
  <si>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</si>
  <si>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</si>
  <si>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</si>
  <si>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</si>
  <si>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</si>
  <si>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</si>
  <si>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</si>
  <si>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</si>
  <si>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</si>
  <si>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</si>
  <si>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</si>
  <si>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</si>
  <si>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</si>
  <si>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</si>
  <si>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</si>
  <si>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</si>
  <si>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</si>
  <si>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</si>
  <si>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</si>
  <si>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</si>
  <si>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</si>
  <si>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</si>
  <si>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</si>
  <si>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</si>
  <si>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</si>
  <si>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</si>
  <si>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</si>
  <si>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</si>
  <si>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</si>
  <si>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</si>
  <si>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</si>
  <si>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</si>
  <si>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</si>
  <si>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</si>
  <si>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</si>
  <si>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</si>
  <si>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</si>
  <si>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</si>
  <si>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</si>
  <si>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</si>
  <si>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</si>
  <si>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</si>
  <si>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</si>
  <si>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</si>
  <si>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</si>
  <si>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</si>
  <si>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</si>
  <si>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</si>
  <si>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</si>
  <si>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</si>
  <si>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</si>
  <si>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</si>
  <si>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</si>
  <si>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</si>
  <si>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</si>
  <si>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</si>
  <si>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</si>
  <si>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</si>
  <si>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</si>
  <si>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</si>
  <si>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</si>
  <si>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</si>
  <si>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</si>
  <si>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</si>
  <si>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</si>
  <si>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</si>
  <si>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</si>
  <si>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</si>
  <si>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</si>
  <si>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</si>
  <si>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</si>
  <si>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</si>
  <si>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</si>
  <si>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</si>
  <si>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</si>
  <si>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</si>
  <si>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</si>
  <si>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</si>
  <si>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</si>
  <si>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</si>
  <si>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</si>
  <si>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</si>
  <si>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</si>
  <si>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</si>
  <si>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</si>
  <si>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</si>
  <si>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</si>
  <si>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</si>
  <si>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</si>
  <si>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</si>
  <si>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</si>
  <si>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</si>
  <si>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</si>
  <si>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</si>
  <si>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</si>
  <si>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</si>
  <si>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</si>
  <si>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</si>
  <si>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</si>
  <si>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</si>
  <si>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</si>
  <si>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</si>
  <si>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</si>
  <si>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</si>
  <si>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</si>
  <si>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</si>
  <si>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</si>
  <si>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</si>
  <si>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</si>
  <si>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</si>
  <si>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</si>
  <si>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</si>
  <si>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</si>
  <si>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</si>
  <si>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</si>
  <si>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</si>
  <si>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</si>
  <si>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</si>
  <si>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</si>
  <si>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</si>
  <si>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</si>
  <si>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</si>
  <si>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</si>
  <si>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</si>
  <si>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</si>
  <si>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</si>
  <si>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</si>
  <si>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</si>
  <si>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</si>
  <si>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</si>
  <si>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</si>
  <si>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</si>
  <si>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</si>
  <si>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</si>
  <si>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</si>
  <si>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</si>
  <si>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</si>
  <si>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</si>
  <si>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</si>
  <si>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</si>
  <si>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</si>
  <si>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</si>
  <si>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</si>
  <si>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</si>
  <si>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</si>
  <si>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</si>
  <si>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</si>
  <si>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</si>
  <si>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</si>
  <si>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</si>
  <si>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</si>
  <si>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</si>
  <si>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</si>
  <si>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</si>
  <si>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</si>
  <si>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</si>
  <si>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</si>
  <si>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</si>
  <si>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</si>
  <si>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</si>
  <si>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</si>
  <si>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</si>
  <si>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</si>
  <si>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</si>
  <si>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</si>
  <si>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</si>
  <si>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</si>
  <si>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</si>
  <si>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</si>
  <si>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</si>
  <si>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</si>
  <si>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</si>
  <si>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</si>
  <si>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</si>
  <si>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</si>
  <si>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</si>
  <si>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</si>
  <si>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</si>
  <si>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</si>
  <si>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</si>
  <si>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</si>
  <si>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</si>
  <si>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</si>
  <si>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</si>
  <si>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</si>
  <si>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</si>
  <si>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</si>
  <si>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</si>
  <si>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</si>
  <si>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</si>
  <si>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</si>
  <si>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</si>
  <si>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</si>
  <si>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</si>
  <si>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</si>
  <si>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</si>
  <si>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</si>
  <si>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</si>
  <si>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</si>
  <si>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</si>
  <si>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</si>
  <si>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</si>
  <si>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</si>
  <si>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</si>
  <si>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</si>
  <si>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</si>
  <si>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</si>
  <si>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</si>
  <si>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</si>
  <si>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</si>
  <si>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</si>
  <si>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</si>
  <si>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</si>
  <si>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</si>
  <si>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</si>
  <si>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</si>
  <si>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</si>
  <si>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</si>
  <si>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</si>
  <si>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</si>
  <si>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</si>
  <si>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</si>
  <si>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</si>
  <si>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</si>
  <si>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</si>
  <si>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</si>
  <si>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</si>
  <si>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</si>
  <si>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</si>
  <si>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</si>
  <si>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</si>
  <si>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</si>
  <si>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</si>
  <si>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</si>
  <si>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</si>
  <si>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</si>
  <si>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</si>
  <si>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</si>
  <si>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</si>
  <si>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</si>
  <si>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</si>
  <si>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</si>
  <si>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</si>
  <si>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</si>
  <si>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</si>
  <si>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</si>
  <si>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</si>
  <si>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</si>
  <si>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</si>
  <si>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</si>
  <si>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</si>
  <si>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</si>
  <si>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</si>
  <si>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</si>
  <si>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</si>
  <si>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</si>
  <si>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</si>
  <si>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</si>
  <si>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</si>
  <si>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</si>
  <si>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</si>
  <si>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</si>
  <si>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</si>
  <si>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</si>
  <si>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</si>
  <si>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</si>
  <si>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</si>
  <si>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</si>
  <si>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</si>
  <si>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</si>
  <si>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</si>
  <si>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</si>
  <si>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</si>
  <si>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</si>
  <si>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</si>
  <si>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</si>
  <si>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</si>
  <si>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</si>
  <si>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</si>
  <si>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</si>
  <si>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</si>
  <si>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</si>
  <si>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</si>
  <si>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</si>
  <si>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</si>
  <si>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</si>
  <si>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</si>
  <si>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</si>
  <si>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</si>
  <si>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</si>
  <si>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</si>
  <si>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</si>
  <si>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</si>
  <si>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</si>
  <si>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</si>
  <si>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</si>
  <si>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</si>
  <si>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</si>
  <si>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</si>
  <si>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</si>
  <si>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</si>
  <si>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</si>
  <si>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</si>
  <si>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</si>
  <si>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</si>
  <si>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</si>
  <si>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</si>
  <si>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</si>
  <si>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</si>
  <si>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</si>
  <si>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</si>
  <si>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</si>
  <si>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</si>
  <si>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</si>
  <si>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</si>
  <si>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</si>
  <si>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</si>
  <si>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</si>
  <si>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</si>
  <si>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</si>
  <si>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</si>
  <si>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</si>
  <si>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</si>
  <si>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</si>
  <si>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</si>
  <si>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</si>
  <si>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</si>
  <si>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</si>
  <si>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</si>
  <si>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</si>
  <si>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</si>
  <si>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</si>
  <si>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</si>
  <si>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</si>
  <si>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</si>
  <si>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</si>
  <si>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</si>
  <si>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</si>
  <si>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</si>
  <si>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</si>
  <si>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</si>
  <si>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</si>
  <si>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</si>
  <si>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</si>
  <si>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</si>
  <si>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</si>
  <si>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</si>
  <si>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</si>
  <si>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</si>
  <si>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</si>
  <si>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</si>
  <si>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</si>
  <si>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</si>
  <si>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</si>
  <si>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</si>
  <si>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</si>
  <si>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</si>
  <si>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</si>
  <si>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</si>
  <si>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</si>
  <si>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</si>
  <si>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</si>
  <si>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</si>
  <si>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</si>
  <si>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</si>
  <si>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</si>
  <si>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</si>
  <si>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</si>
  <si>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</si>
  <si>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</si>
  <si>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</si>
  <si>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</si>
  <si>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</si>
  <si>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</si>
  <si>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</si>
  <si>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</si>
  <si>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</si>
  <si>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</si>
  <si>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</si>
  <si>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</si>
  <si>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</si>
  <si>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</si>
  <si>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</si>
  <si>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</si>
  <si>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</si>
  <si>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</si>
  <si>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</si>
  <si>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</si>
  <si>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</si>
  <si>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</si>
  <si>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</si>
  <si>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</si>
  <si>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</si>
  <si>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</si>
  <si>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</si>
  <si>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</si>
  <si>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</si>
  <si>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</si>
  <si>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</si>
  <si>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</si>
  <si>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</si>
  <si>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</si>
  <si>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</si>
  <si>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</si>
  <si>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</si>
  <si>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</si>
  <si>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</si>
  <si>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</si>
  <si>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</si>
  <si>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</si>
  <si>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</si>
  <si>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</si>
  <si>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</si>
  <si>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</si>
  <si>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</si>
  <si>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</si>
  <si>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</si>
  <si>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</si>
  <si>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</si>
  <si>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</si>
  <si>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</si>
  <si>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</si>
  <si>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</si>
  <si>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</si>
  <si>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</si>
  <si>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</si>
  <si>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</si>
  <si>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</si>
  <si>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</si>
  <si>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</si>
  <si>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</si>
  <si>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</si>
  <si>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</si>
  <si>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</si>
  <si>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</si>
  <si>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</si>
  <si>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</si>
  <si>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</si>
  <si>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</si>
  <si>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</si>
  <si>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</si>
  <si>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</si>
  <si>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</si>
  <si>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</si>
  <si>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</si>
  <si>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</si>
  <si>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</si>
  <si>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</si>
  <si>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</si>
  <si>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</si>
  <si>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</si>
  <si>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</si>
  <si>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</si>
  <si>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</si>
  <si>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</si>
  <si>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</si>
  <si>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</si>
  <si>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</si>
  <si>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</si>
  <si>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</si>
  <si>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</si>
  <si>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</si>
  <si>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</si>
  <si>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</si>
  <si>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</si>
  <si>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</si>
  <si>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</si>
  <si>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</si>
  <si>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</si>
  <si>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</si>
  <si>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</si>
  <si>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</si>
  <si>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</si>
  <si>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</si>
  <si>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</si>
  <si>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</si>
  <si>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</si>
  <si>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</si>
  <si>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</si>
  <si>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</si>
  <si>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</si>
  <si>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</si>
  <si>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</si>
  <si>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</si>
  <si>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</si>
  <si>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</si>
  <si>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</si>
  <si>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</si>
  <si>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</si>
  <si>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</si>
  <si>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</si>
  <si>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</si>
  <si>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</si>
  <si>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</si>
  <si>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</si>
  <si>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</si>
  <si>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</si>
  <si>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</si>
  <si>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</si>
  <si>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</si>
  <si>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</si>
  <si>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</si>
  <si>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</si>
  <si>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</si>
  <si>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</si>
  <si>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</si>
  <si>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</si>
  <si>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</si>
  <si>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</si>
  <si>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</si>
  <si>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</si>
  <si>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</si>
  <si>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</si>
  <si>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</si>
  <si>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</si>
  <si>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</si>
  <si>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</si>
  <si>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</si>
  <si>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</si>
  <si>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</si>
  <si>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</si>
  <si>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</si>
  <si>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</si>
  <si>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</si>
  <si>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</si>
  <si>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</si>
  <si>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</si>
  <si>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</si>
  <si>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</si>
  <si>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</si>
  <si>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</si>
  <si>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</si>
  <si>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</si>
  <si>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</si>
  <si>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</si>
  <si>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</si>
  <si>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</si>
  <si>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</si>
  <si>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</si>
  <si>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</si>
  <si>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</si>
  <si>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</si>
  <si>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</si>
  <si>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</si>
  <si>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</si>
  <si>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</si>
  <si>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</si>
  <si>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</si>
  <si>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</si>
  <si>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</si>
  <si>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</si>
  <si>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</si>
  <si>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</si>
  <si>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</si>
  <si>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</si>
  <si>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</si>
  <si>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</si>
  <si>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</si>
  <si>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</si>
  <si>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</si>
  <si>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</si>
  <si>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</si>
  <si>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</si>
  <si>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</si>
  <si>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</si>
  <si>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</si>
  <si>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</si>
  <si>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</si>
  <si>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</si>
  <si>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</si>
  <si>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</si>
  <si>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</si>
  <si>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</si>
  <si>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</si>
  <si>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</si>
  <si>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</si>
  <si>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</si>
  <si>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</si>
  <si>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</si>
  <si>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</si>
  <si>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</si>
  <si>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</si>
  <si>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</si>
  <si>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</si>
  <si>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</si>
  <si>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</si>
  <si>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</si>
  <si>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</si>
  <si>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</si>
  <si>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</si>
  <si>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</si>
  <si>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</si>
  <si>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</si>
  <si>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</si>
  <si>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</si>
  <si>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</si>
  <si>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</si>
  <si>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</si>
  <si>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</si>
  <si>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</si>
  <si>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</si>
  <si>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</si>
  <si>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</si>
  <si>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</si>
  <si>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</si>
  <si>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</si>
  <si>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</si>
  <si>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</si>
  <si>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</si>
  <si>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</si>
  <si>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</si>
  <si>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</si>
  <si>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</si>
  <si>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</si>
  <si>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</si>
  <si>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</si>
  <si>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</si>
  <si>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</si>
  <si>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</si>
  <si>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</si>
  <si>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</si>
  <si>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</si>
  <si>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</si>
  <si>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</si>
  <si>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</si>
  <si>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</si>
  <si>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</si>
  <si>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</si>
  <si>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</si>
  <si>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</si>
  <si>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</si>
  <si>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</si>
  <si>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</si>
  <si>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</si>
  <si>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</si>
  <si>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</si>
  <si>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</si>
  <si>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</si>
  <si>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</si>
  <si>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</si>
  <si>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</si>
  <si>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</si>
  <si>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</si>
  <si>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</si>
  <si>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</si>
  <si>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</si>
  <si>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</si>
  <si>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</si>
  <si>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</si>
  <si>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</si>
  <si>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</si>
  <si>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</si>
  <si>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</si>
  <si>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</si>
  <si>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</si>
  <si>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</si>
  <si>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</si>
  <si>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</si>
  <si>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</si>
  <si>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</si>
  <si>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</si>
  <si>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</si>
  <si>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</si>
  <si>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</si>
  <si>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</si>
  <si>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</si>
  <si>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</si>
  <si>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</si>
  <si>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</si>
  <si>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</si>
  <si>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</si>
  <si>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</si>
  <si>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</si>
  <si>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</si>
  <si>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</si>
  <si>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</si>
  <si>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</si>
  <si>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</si>
  <si>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</si>
  <si>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</si>
  <si>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</si>
  <si>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</si>
  <si>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</si>
  <si>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</si>
  <si>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</si>
  <si>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</si>
  <si>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</si>
  <si>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</si>
  <si>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</si>
  <si>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</si>
  <si>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</si>
  <si>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</si>
  <si>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</si>
  <si>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</si>
  <si>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</si>
  <si>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</si>
  <si>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</si>
  <si>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</si>
  <si>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</si>
  <si>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</si>
  <si>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</si>
  <si>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</si>
  <si>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</si>
  <si>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</si>
  <si>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</si>
  <si>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</si>
  <si>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</si>
  <si>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</si>
  <si>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</si>
  <si>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</si>
  <si>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</si>
  <si>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</si>
  <si>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</si>
  <si>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</si>
  <si>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</si>
  <si>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</si>
  <si>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</si>
  <si>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</si>
  <si>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</si>
  <si>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</si>
  <si>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</si>
  <si>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</si>
  <si>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</si>
  <si>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</si>
  <si>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</si>
  <si>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</si>
  <si>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</si>
  <si>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</si>
  <si>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</si>
  <si>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</si>
  <si>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</si>
  <si>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</si>
  <si>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</si>
  <si>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</si>
  <si>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</si>
  <si>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</si>
  <si>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</si>
  <si>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</si>
  <si>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</si>
  <si>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</si>
  <si>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</si>
  <si>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</si>
  <si>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</si>
  <si>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</si>
  <si>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</si>
  <si>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</si>
  <si>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</si>
  <si>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</si>
  <si>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</si>
  <si>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</si>
  <si>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</si>
  <si>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</si>
  <si>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</si>
  <si>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</si>
  <si>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</si>
  <si>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</si>
  <si>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</si>
  <si>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</si>
  <si>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</si>
  <si>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</si>
  <si>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</si>
  <si>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</si>
  <si>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</si>
  <si>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</si>
  <si>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</si>
  <si>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</si>
  <si>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</si>
  <si>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</si>
  <si>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</si>
  <si>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</si>
  <si>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</si>
  <si>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</si>
  <si>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</si>
  <si>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</si>
  <si>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</si>
  <si>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</si>
  <si>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</si>
  <si>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</si>
  <si>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</si>
  <si>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</si>
  <si>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</si>
  <si>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</si>
  <si>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</si>
  <si>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</si>
  <si>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</si>
  <si>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</si>
  <si>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</si>
  <si>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</si>
  <si>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</si>
  <si>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</si>
  <si>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</si>
  <si>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</si>
  <si>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</si>
  <si>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</si>
  <si>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</si>
  <si>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</si>
  <si>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</si>
  <si>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</si>
  <si>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</si>
  <si>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</si>
  <si>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</si>
  <si>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</si>
  <si>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</si>
  <si>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</si>
  <si>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</si>
  <si>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</si>
  <si>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</si>
  <si>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</si>
  <si>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</si>
  <si>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</si>
  <si>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</si>
  <si>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</si>
  <si>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</si>
  <si>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</si>
  <si>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</si>
  <si>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</si>
  <si>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</si>
  <si>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</si>
  <si>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</si>
  <si>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</si>
  <si>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</si>
  <si>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</si>
  <si>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</si>
  <si>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</si>
  <si>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</si>
  <si>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</si>
  <si>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</si>
  <si>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</si>
  <si>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</si>
  <si>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</si>
  <si>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</si>
  <si>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</si>
  <si>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</si>
  <si>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</si>
  <si>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</si>
  <si>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</si>
  <si>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</si>
  <si>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</si>
  <si>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</si>
  <si>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</si>
  <si>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</si>
  <si>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</si>
  <si>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</si>
  <si>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</si>
  <si>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</si>
  <si>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</si>
  <si>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</si>
  <si>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</si>
  <si>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</si>
  <si>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</si>
  <si>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</si>
  <si>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</si>
  <si>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</si>
  <si>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</si>
  <si>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</si>
  <si>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</si>
  <si>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</si>
  <si>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</si>
  <si>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</si>
  <si>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</si>
  <si>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</si>
  <si>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</si>
  <si>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</si>
  <si>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</si>
  <si>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</si>
  <si>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</si>
  <si>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</si>
  <si>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</si>
  <si>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</si>
  <si>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</si>
  <si>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</si>
  <si>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</si>
  <si>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</si>
  <si>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</si>
  <si>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</si>
  <si>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</si>
  <si>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</si>
  <si>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</si>
  <si>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</si>
  <si>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</si>
  <si>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</si>
  <si>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</si>
  <si>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</si>
  <si>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</si>
  <si>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</si>
  <si>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</si>
  <si>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</si>
  <si>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</si>
  <si>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</si>
  <si>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</si>
  <si>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</si>
  <si>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</si>
  <si>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</si>
  <si>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</si>
  <si>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</si>
  <si>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</si>
  <si>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</si>
  <si>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</si>
  <si>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</si>
  <si>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</si>
  <si>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</si>
  <si>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</si>
  <si>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</si>
  <si>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</si>
  <si>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</si>
  <si>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</si>
  <si>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</si>
  <si>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</si>
  <si>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</si>
  <si>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</si>
  <si>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</si>
  <si>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</si>
  <si>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</si>
  <si>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</si>
  <si>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</si>
  <si>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</si>
  <si>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</si>
  <si>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</si>
  <si>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</si>
  <si>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</si>
  <si>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</si>
  <si>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</si>
  <si>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</si>
  <si>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</si>
  <si>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</si>
  <si>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</si>
  <si>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</si>
  <si>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</si>
  <si>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</si>
  <si>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</si>
  <si>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</si>
  <si>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</si>
  <si>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</si>
  <si>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</si>
  <si>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</si>
  <si>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</si>
  <si>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</si>
  <si>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</si>
  <si>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</si>
  <si>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</si>
  <si>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</si>
  <si>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</si>
  <si>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</si>
  <si>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</si>
  <si>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</si>
  <si>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</si>
  <si>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</si>
  <si>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</si>
  <si>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</si>
  <si>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</si>
  <si>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</si>
  <si>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</si>
  <si>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</si>
  <si>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</si>
  <si>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</si>
  <si>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</si>
  <si>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</si>
  <si>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</si>
  <si>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</si>
  <si>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</si>
  <si>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</si>
  <si>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</si>
  <si>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</si>
  <si>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</si>
  <si>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</si>
  <si>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</si>
  <si>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</si>
  <si>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</si>
  <si>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</si>
  <si>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</si>
  <si>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</si>
  <si>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</si>
  <si>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</si>
  <si>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</si>
  <si>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</si>
  <si>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</si>
  <si>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</si>
  <si>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</si>
  <si>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</si>
  <si>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</si>
  <si>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</si>
  <si>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</si>
  <si>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</si>
  <si>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</si>
  <si>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</si>
  <si>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</si>
  <si>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</si>
  <si>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</si>
  <si>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</si>
  <si>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</si>
  <si>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</si>
  <si>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</si>
  <si>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</si>
  <si>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</si>
  <si>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</si>
  <si>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</si>
  <si>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</si>
  <si>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</si>
  <si>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</si>
  <si>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</si>
  <si>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</si>
  <si>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</si>
  <si>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</si>
  <si>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</si>
  <si>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</si>
  <si>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</si>
  <si>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</si>
  <si>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</si>
  <si>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</si>
  <si>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</si>
  <si>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</si>
  <si>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</si>
  <si>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</si>
  <si>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</si>
  <si>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</si>
  <si>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</si>
  <si>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</si>
  <si>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</si>
  <si>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</si>
  <si>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</si>
  <si>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</si>
  <si>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</si>
  <si>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</si>
  <si>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</si>
  <si>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</si>
  <si>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</si>
  <si>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</si>
  <si>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</si>
  <si>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</si>
  <si>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</si>
  <si>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</si>
  <si>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</si>
  <si>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</si>
  <si>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</si>
  <si>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</si>
  <si>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</si>
  <si>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</si>
  <si>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</si>
  <si>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</si>
  <si>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</si>
  <si>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</si>
  <si>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</si>
  <si>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</si>
  <si>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</si>
  <si>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</si>
  <si>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</si>
  <si>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</si>
  <si>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</si>
  <si>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</si>
  <si>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</si>
  <si>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</si>
  <si>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</si>
  <si>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</si>
  <si>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</si>
  <si>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</si>
  <si>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</si>
  <si>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</si>
  <si>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</si>
  <si>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</si>
  <si>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</si>
  <si>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</si>
  <si>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</si>
  <si>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</si>
  <si>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</si>
  <si>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</si>
  <si>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</si>
  <si>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</si>
  <si>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</si>
  <si>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</si>
  <si>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</si>
  <si>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</si>
  <si>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</si>
  <si>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</si>
  <si>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</si>
  <si>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</si>
  <si>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</si>
  <si>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</si>
  <si>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</si>
  <si>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</si>
  <si>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</si>
  <si>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</si>
  <si>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</si>
  <si>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</si>
  <si>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</si>
  <si>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</si>
  <si>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</si>
  <si>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</si>
  <si>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</si>
  <si>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</si>
  <si>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</si>
  <si>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</si>
  <si>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</si>
  <si>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</si>
  <si>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</si>
  <si>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</si>
  <si>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</si>
  <si>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</si>
  <si>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</si>
  <si>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</si>
  <si>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</si>
  <si>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</si>
  <si>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</si>
  <si>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</si>
  <si>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</si>
  <si>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</si>
  <si>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</si>
  <si>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</si>
  <si>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</si>
  <si>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</si>
  <si>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</si>
  <si>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</si>
  <si>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</si>
  <si>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</si>
  <si>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</si>
  <si>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</si>
  <si>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</si>
  <si>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</si>
  <si>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</si>
  <si>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</si>
  <si>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</si>
  <si>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</si>
  <si>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</si>
  <si>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</si>
  <si>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</si>
  <si>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</si>
  <si>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</si>
  <si>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</si>
  <si>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</si>
  <si>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</si>
  <si>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</si>
  <si>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</si>
  <si>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</si>
  <si>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</si>
  <si>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</si>
  <si>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</si>
  <si>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</si>
  <si>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</si>
  <si>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</si>
  <si>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</si>
  <si>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</si>
  <si>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</si>
  <si>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</si>
  <si>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</si>
  <si>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</si>
  <si>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</si>
  <si>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</si>
  <si>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</si>
  <si>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</si>
  <si>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</si>
  <si>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</si>
  <si>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</si>
  <si>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</si>
  <si>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</si>
  <si>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</si>
  <si>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</si>
  <si>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</si>
  <si>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</si>
  <si>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</si>
  <si>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</si>
  <si>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</si>
  <si>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</si>
  <si>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</si>
  <si>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</si>
  <si>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</si>
  <si>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</si>
  <si>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</si>
  <si>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</si>
  <si>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</si>
  <si>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</si>
  <si>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</si>
  <si>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</si>
  <si>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</si>
  <si>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</si>
  <si>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</si>
  <si>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</si>
  <si>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</si>
  <si>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</si>
  <si>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</si>
  <si>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</si>
  <si>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</si>
  <si>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</si>
  <si>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</si>
  <si>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</si>
  <si>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</si>
  <si>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</si>
  <si>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</si>
  <si>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</si>
  <si>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</si>
  <si>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</si>
  <si>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</si>
  <si>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</si>
  <si>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</si>
  <si>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</si>
  <si>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</si>
  <si>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</si>
  <si>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</si>
  <si>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</si>
  <si>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</si>
  <si>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</si>
  <si>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</si>
  <si>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</si>
  <si>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</si>
  <si>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</si>
  <si>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</si>
  <si>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</si>
  <si>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</si>
  <si>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</si>
  <si>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</si>
  <si>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</si>
  <si>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</si>
  <si>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</si>
  <si>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</si>
  <si>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</si>
  <si>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</si>
  <si>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</si>
  <si>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</si>
  <si>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</si>
  <si>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</si>
  <si>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</si>
  <si>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</si>
  <si>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</si>
  <si>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</si>
  <si>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</si>
  <si>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</si>
  <si>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</si>
  <si>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</si>
  <si>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</si>
  <si>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</si>
  <si>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</si>
  <si>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</si>
  <si>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</si>
  <si>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</si>
  <si>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</si>
  <si>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</si>
  <si>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</si>
  <si>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</si>
  <si>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</si>
  <si>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</si>
  <si>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</si>
  <si>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</si>
  <si>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</si>
  <si>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</si>
  <si>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</si>
  <si>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</si>
  <si>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</si>
  <si>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</si>
  <si>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</si>
  <si>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</si>
  <si>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</si>
  <si>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</si>
  <si>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</si>
  <si>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</si>
  <si>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</si>
  <si>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</si>
  <si>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</si>
  <si>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</si>
  <si>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</si>
  <si>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</si>
  <si>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</si>
  <si>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</si>
  <si>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</si>
  <si>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</si>
  <si>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</si>
  <si>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</si>
  <si>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</si>
  <si>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</si>
  <si>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</si>
  <si>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</si>
  <si>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</si>
  <si>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</si>
  <si>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</si>
  <si>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</si>
  <si>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</si>
  <si>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</si>
  <si>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</si>
  <si>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</si>
  <si>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</si>
  <si>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</si>
  <si>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</si>
  <si>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</si>
  <si>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</si>
  <si>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</si>
  <si>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</si>
  <si>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</si>
  <si>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</si>
  <si>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</si>
  <si>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</si>
  <si>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</si>
  <si>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</si>
  <si>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</si>
  <si>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</si>
  <si>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</si>
  <si>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</si>
  <si>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</si>
  <si>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</si>
  <si>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</si>
  <si>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</si>
  <si>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</si>
  <si>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</si>
  <si>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</si>
  <si>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</si>
  <si>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</si>
  <si>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</si>
  <si>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</si>
  <si>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</si>
  <si>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</si>
  <si>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</si>
  <si>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</si>
  <si>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</si>
  <si>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</si>
  <si>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</si>
  <si>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</si>
  <si>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</si>
  <si>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</si>
  <si>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</si>
  <si>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</si>
  <si>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</si>
  <si>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</si>
  <si>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</si>
  <si>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</si>
  <si>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</si>
  <si>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</si>
  <si>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</si>
  <si>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</si>
  <si>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</si>
  <si>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</si>
  <si>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</si>
  <si>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</si>
  <si>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</si>
  <si>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</si>
  <si>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</si>
  <si>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</si>
  <si>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</si>
  <si>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</si>
  <si>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</si>
  <si>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</si>
  <si>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</si>
  <si>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</si>
  <si>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</si>
  <si>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</si>
  <si>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</si>
  <si>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</si>
  <si>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</si>
  <si>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</si>
  <si>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</si>
  <si>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</si>
  <si>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</si>
  <si>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</si>
  <si>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</si>
  <si>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</si>
  <si>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</si>
  <si>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</si>
  <si>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</si>
  <si>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</si>
  <si>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</si>
  <si>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</si>
  <si>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</si>
  <si>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</si>
  <si>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</si>
  <si>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</si>
  <si>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</si>
  <si>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</si>
  <si>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</si>
  <si>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</si>
  <si>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</si>
  <si>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</si>
  <si>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</si>
  <si>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</si>
  <si>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</si>
  <si>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</si>
  <si>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</si>
  <si>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</si>
  <si>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</si>
  <si>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</si>
  <si>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</si>
  <si>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</si>
  <si>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</si>
  <si>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</si>
  <si>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</si>
  <si>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</si>
  <si>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</si>
  <si>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</si>
  <si>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</si>
  <si>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</si>
  <si>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</si>
  <si>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</si>
  <si>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</si>
  <si>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</si>
  <si>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</si>
  <si>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</si>
  <si>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</si>
  <si>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</si>
  <si>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</si>
  <si>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</si>
  <si>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</si>
  <si>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</si>
  <si>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</si>
  <si>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</si>
  <si>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</si>
  <si>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</si>
  <si>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</si>
  <si>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</si>
  <si>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</si>
  <si>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</si>
  <si>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</si>
  <si>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</si>
  <si>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</si>
  <si>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</si>
  <si>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</si>
  <si>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</si>
  <si>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</si>
  <si>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</si>
  <si>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</si>
  <si>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</si>
  <si>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</si>
  <si>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</si>
  <si>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</si>
  <si>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</si>
  <si>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</si>
  <si>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</si>
  <si>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</si>
  <si>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</si>
  <si>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</si>
  <si>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</si>
  <si>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</si>
  <si>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</si>
  <si>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</si>
  <si>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</si>
  <si>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</si>
  <si>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</si>
  <si>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</si>
  <si>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</si>
  <si>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</si>
  <si>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</si>
  <si>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</si>
  <si>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</si>
  <si>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</si>
  <si>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</si>
  <si>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</si>
  <si>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</si>
  <si>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</si>
  <si>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</si>
  <si>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</si>
  <si>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</si>
  <si>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</si>
  <si>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</si>
  <si>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</si>
  <si>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</si>
  <si>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</si>
  <si>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</si>
  <si>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</si>
  <si>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</si>
  <si>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</si>
  <si>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</si>
  <si>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</si>
  <si>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</si>
  <si>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</si>
  <si>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</si>
  <si>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</si>
  <si>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</si>
  <si>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</si>
  <si>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</si>
  <si>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</si>
  <si>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</si>
  <si>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</si>
  <si>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</si>
  <si>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</si>
  <si>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</si>
  <si>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</si>
  <si>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</si>
  <si>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</si>
  <si>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</si>
  <si>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</si>
  <si>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</si>
  <si>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</si>
  <si>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</si>
  <si>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</si>
  <si>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</si>
  <si>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</si>
  <si>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</si>
  <si>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</si>
  <si>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</si>
  <si>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</si>
  <si>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</si>
  <si>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</si>
  <si>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</si>
  <si>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</si>
  <si>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</si>
  <si>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</si>
  <si>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</si>
  <si>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</si>
  <si>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</si>
  <si>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</si>
  <si>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</si>
  <si>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</si>
  <si>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</si>
  <si>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</si>
  <si>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</si>
  <si>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</si>
  <si>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</si>
  <si>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</si>
  <si>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</si>
  <si>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</si>
  <si>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</si>
  <si>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</si>
  <si>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</si>
  <si>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</si>
  <si>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</si>
  <si>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</si>
  <si>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</si>
  <si>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</si>
  <si>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</si>
  <si>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</si>
  <si>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</si>
  <si>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</si>
  <si>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</si>
  <si>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</si>
  <si>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</si>
  <si>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</si>
  <si>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</si>
  <si>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</si>
  <si>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</si>
  <si>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</si>
  <si>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</si>
  <si>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</si>
  <si>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</si>
  <si>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</si>
  <si>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</si>
  <si>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</si>
  <si>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</si>
  <si>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</si>
  <si>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</si>
  <si>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</si>
  <si>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</si>
  <si>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</si>
  <si>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</si>
  <si>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</si>
  <si>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</si>
  <si>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</si>
  <si>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</si>
  <si>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</si>
  <si>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</si>
  <si>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</si>
  <si>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</si>
  <si>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</si>
  <si>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</si>
  <si>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</si>
  <si>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</si>
  <si>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</si>
  <si>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</si>
  <si>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</si>
  <si>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</si>
  <si>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</si>
  <si>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</si>
  <si>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</si>
  <si>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</si>
  <si>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</si>
  <si>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</si>
  <si>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</si>
  <si>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</si>
  <si>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</si>
  <si>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</si>
  <si>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</si>
  <si>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</si>
  <si>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</si>
  <si>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</si>
  <si>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</si>
  <si>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</si>
  <si>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</si>
  <si>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</si>
  <si>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</si>
  <si>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</si>
  <si>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</si>
  <si>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</si>
  <si>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</si>
  <si>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</si>
  <si>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</si>
  <si>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</si>
  <si>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</si>
  <si>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</si>
  <si>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</si>
  <si>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</si>
  <si>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</si>
  <si>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</si>
  <si>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</si>
  <si>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</si>
  <si>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</si>
  <si>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</si>
  <si>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</si>
  <si>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</si>
  <si>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</si>
  <si>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</si>
  <si>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</si>
  <si>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</si>
  <si>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</si>
  <si>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</si>
  <si>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</si>
  <si>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</si>
  <si>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</si>
  <si>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</si>
  <si>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</si>
  <si>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</si>
  <si>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</si>
  <si>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</si>
  <si>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</si>
  <si>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</si>
  <si>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</si>
  <si>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</si>
  <si>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</si>
  <si>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</si>
  <si>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</si>
  <si>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</si>
  <si>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</si>
  <si>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</si>
  <si>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</si>
  <si>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</si>
  <si>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</si>
  <si>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</si>
  <si>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</si>
  <si>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</si>
  <si>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</si>
  <si>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</si>
  <si>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</si>
  <si>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</si>
  <si>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</si>
  <si>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</si>
  <si>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</si>
  <si>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</si>
  <si>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</si>
  <si>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</si>
  <si>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</si>
  <si>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</si>
  <si>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</si>
  <si>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</si>
  <si>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</si>
  <si>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</si>
  <si>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</si>
  <si>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</si>
  <si>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</si>
  <si>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</si>
  <si>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</si>
  <si>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</si>
  <si>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</si>
  <si>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</si>
  <si>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</si>
  <si>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</si>
  <si>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</si>
  <si>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</si>
  <si>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</si>
  <si>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</si>
  <si>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</si>
  <si>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</si>
  <si>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</si>
  <si>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</si>
  <si>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</si>
  <si>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</si>
  <si>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</si>
  <si>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</si>
  <si>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</si>
  <si>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</si>
  <si>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</si>
  <si>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</si>
  <si>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</si>
  <si>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</si>
  <si>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</si>
  <si>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</si>
  <si>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</si>
  <si>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</si>
  <si>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</si>
  <si>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</si>
  <si>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</si>
  <si>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</si>
  <si>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</si>
  <si>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</si>
  <si>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</si>
  <si>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</si>
  <si>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</si>
  <si>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</si>
  <si>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</si>
  <si>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</si>
  <si>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</si>
  <si>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</si>
  <si>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</si>
  <si>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</si>
  <si>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</si>
  <si>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</si>
  <si>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</si>
  <si>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</si>
  <si>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</si>
  <si>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</si>
  <si>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</si>
  <si>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</si>
  <si>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</si>
  <si>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</si>
  <si>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</si>
  <si>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</si>
  <si>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</si>
  <si>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</si>
  <si>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</si>
  <si>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</si>
  <si>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</si>
  <si>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</si>
  <si>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</si>
  <si>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</si>
  <si>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</si>
  <si>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</si>
  <si>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</si>
  <si>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</si>
  <si>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</si>
  <si>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</si>
  <si>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</si>
  <si>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</si>
  <si>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</si>
  <si>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</si>
  <si>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</si>
  <si>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</si>
  <si>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</si>
  <si>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</si>
  <si>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</si>
  <si>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</si>
  <si>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</si>
  <si>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</si>
  <si>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</si>
  <si>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</si>
  <si>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</si>
  <si>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</si>
  <si>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</si>
  <si>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</si>
  <si>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</si>
  <si>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</si>
  <si>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</si>
  <si>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</si>
  <si>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</si>
  <si>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</si>
  <si>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</si>
  <si>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</si>
  <si>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</si>
  <si>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</si>
  <si>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</si>
  <si>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</si>
  <si>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</si>
  <si>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</si>
  <si>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</si>
  <si>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</si>
  <si>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</si>
  <si>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</si>
  <si>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</si>
  <si>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</si>
  <si>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</si>
  <si>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</si>
  <si>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</si>
  <si>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</si>
  <si>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</si>
  <si>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</si>
  <si>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</si>
  <si>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</si>
  <si>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</si>
  <si>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</si>
  <si>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</si>
  <si>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</si>
  <si>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</si>
  <si>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</si>
  <si>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</si>
  <si>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</si>
  <si>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</si>
  <si>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</si>
  <si>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</si>
  <si>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</si>
  <si>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</si>
  <si>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</si>
  <si>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</si>
  <si>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</si>
  <si>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</si>
  <si>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</si>
  <si>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</si>
  <si>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</si>
  <si>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</si>
  <si>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</si>
  <si>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</si>
  <si>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</si>
  <si>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</si>
  <si>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</si>
  <si>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</si>
  <si>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</si>
  <si>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</si>
  <si>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</si>
  <si>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</si>
  <si>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</si>
  <si>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</si>
  <si>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</si>
  <si>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</si>
  <si>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</si>
  <si>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</si>
  <si>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</si>
  <si>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</si>
  <si>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</si>
  <si>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</si>
  <si>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</si>
  <si>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</si>
  <si>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</si>
  <si>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</si>
  <si>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</si>
  <si>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</si>
  <si>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</si>
  <si>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</si>
  <si>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</si>
  <si>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</si>
  <si>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</si>
  <si>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</si>
  <si>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</si>
  <si>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</si>
  <si>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</si>
  <si>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</si>
  <si>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</si>
  <si>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</si>
  <si>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</si>
  <si>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</si>
  <si>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</si>
  <si>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</si>
  <si>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</si>
  <si>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</si>
  <si>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</si>
  <si>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</si>
  <si>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</si>
  <si>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</si>
  <si>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</si>
  <si>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</si>
  <si>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</si>
  <si>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</si>
  <si>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</si>
  <si>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</si>
  <si>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</si>
  <si>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</si>
  <si>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</si>
  <si>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</si>
  <si>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</si>
  <si>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</si>
  <si>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</si>
  <si>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</si>
  <si>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</si>
  <si>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</si>
  <si>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</si>
  <si>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</si>
  <si>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</si>
  <si>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</si>
  <si>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</si>
  <si>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</si>
  <si>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</si>
  <si>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</si>
  <si>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</si>
  <si>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</si>
  <si>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</si>
  <si>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</si>
  <si>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</si>
  <si>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</si>
  <si>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</si>
  <si>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</si>
  <si>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</si>
  <si>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</si>
  <si>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</si>
  <si>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</si>
  <si>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</si>
  <si>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</si>
  <si>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</si>
  <si>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</si>
  <si>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</si>
  <si>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</si>
  <si>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</si>
  <si>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</si>
  <si>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</si>
  <si>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</si>
  <si>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</si>
  <si>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</si>
  <si>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</si>
  <si>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</si>
  <si>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</si>
  <si>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</si>
  <si>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</si>
  <si>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</si>
  <si>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</si>
  <si>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</si>
  <si>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</si>
  <si>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</si>
  <si>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</si>
  <si>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</si>
  <si>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</si>
  <si>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</si>
  <si>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</si>
  <si>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</si>
  <si>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</si>
  <si>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</si>
  <si>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</si>
  <si>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</si>
  <si>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</si>
  <si>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</si>
  <si>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</si>
  <si>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</si>
  <si>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</si>
  <si>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</si>
  <si>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</si>
  <si>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</si>
  <si>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</si>
  <si>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</si>
  <si>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</si>
  <si>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</si>
  <si>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</si>
  <si>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</si>
  <si>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</si>
  <si>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</si>
  <si>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</si>
  <si>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</si>
  <si>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</si>
  <si>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</si>
  <si>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</si>
  <si>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</si>
  <si>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</si>
  <si>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</si>
  <si>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</si>
  <si>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</si>
  <si>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</si>
  <si>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</si>
  <si>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</si>
  <si>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</si>
  <si>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</si>
  <si>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</si>
  <si>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</si>
  <si>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</si>
  <si>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</si>
  <si>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</si>
  <si>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</si>
  <si>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</si>
  <si>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</si>
  <si>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</si>
  <si>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</si>
  <si>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</si>
  <si>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</si>
  <si>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</si>
  <si>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</si>
  <si>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</si>
  <si>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</si>
  <si>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</si>
  <si>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</si>
  <si>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</si>
  <si>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</si>
  <si>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</si>
  <si>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</si>
  <si>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</si>
  <si>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</si>
  <si>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</si>
  <si>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</si>
  <si>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</si>
  <si>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</si>
  <si>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</si>
  <si>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</si>
  <si>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</si>
  <si>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</si>
  <si>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</si>
  <si>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</si>
  <si>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</si>
  <si>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</si>
  <si>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</si>
  <si>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</si>
  <si>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</si>
  <si>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</si>
  <si>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</si>
  <si>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</si>
  <si>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</si>
  <si>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</si>
  <si>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</si>
  <si>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</si>
  <si>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</si>
  <si>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</si>
  <si>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</si>
  <si>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</si>
  <si>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</si>
  <si>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</si>
  <si>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</si>
  <si>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</si>
  <si>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</si>
  <si>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</si>
  <si>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</si>
  <si>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</si>
  <si>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</si>
  <si>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</si>
  <si>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</si>
  <si>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</si>
  <si>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</si>
  <si>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</si>
  <si>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</si>
  <si>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</si>
  <si>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</si>
  <si>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</si>
  <si>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</si>
  <si>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</si>
  <si>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</si>
  <si>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</si>
  <si>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</si>
  <si>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</si>
  <si>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</si>
  <si>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</si>
  <si>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</si>
  <si>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</si>
  <si>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</si>
  <si>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</si>
  <si>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</si>
  <si>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</si>
  <si>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</si>
  <si>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</si>
  <si>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</si>
  <si>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</si>
  <si>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</si>
  <si>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</si>
  <si>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</si>
  <si>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</si>
  <si>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</si>
  <si>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</si>
  <si>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</si>
  <si>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</si>
  <si>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</si>
  <si>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</si>
  <si>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</si>
  <si>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</si>
  <si>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</si>
  <si>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</si>
  <si>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</si>
  <si>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</si>
  <si>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</si>
  <si>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</si>
  <si>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</si>
  <si>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</si>
  <si>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</si>
  <si>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</si>
  <si>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</si>
  <si>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</si>
  <si>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</si>
  <si>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</si>
  <si>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</si>
  <si>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</si>
  <si>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</si>
  <si>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</si>
  <si>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</si>
  <si>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</si>
  <si>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</si>
  <si>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</si>
  <si>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</si>
  <si>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</si>
  <si>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</si>
  <si>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</si>
  <si>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</si>
  <si>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</si>
  <si>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</si>
  <si>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</si>
  <si>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</si>
  <si>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</si>
  <si>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</si>
  <si>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</si>
  <si>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</si>
  <si>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</si>
  <si>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</si>
  <si>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</si>
  <si>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</si>
  <si>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</si>
  <si>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</si>
  <si>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</si>
  <si>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</si>
  <si>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</si>
  <si>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</si>
  <si>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</si>
  <si>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</si>
  <si>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</si>
  <si>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</si>
  <si>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</si>
  <si>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</si>
  <si>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</si>
  <si>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</si>
  <si>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</si>
  <si>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</si>
  <si>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</si>
  <si>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</si>
  <si>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</si>
  <si>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</si>
  <si>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</si>
  <si>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</si>
  <si>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</si>
  <si>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</si>
  <si>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</si>
  <si>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</si>
  <si>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</si>
  <si>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</si>
  <si>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</si>
  <si>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</si>
  <si>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</si>
  <si>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</si>
  <si>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</si>
  <si>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</si>
  <si>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</si>
  <si>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</si>
  <si>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</si>
  <si>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</si>
  <si>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</si>
  <si>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</si>
  <si>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</si>
  <si>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</si>
  <si>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</si>
  <si>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</si>
  <si>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</si>
  <si>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</si>
  <si>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</si>
  <si>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</si>
  <si>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</si>
  <si>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</si>
  <si>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</si>
  <si>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</si>
  <si>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</si>
  <si>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</si>
  <si>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</si>
  <si>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</si>
  <si>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</si>
  <si>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</si>
  <si>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</si>
  <si>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</si>
  <si>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</si>
  <si>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</si>
  <si>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</si>
  <si>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</si>
  <si>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</si>
  <si>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</si>
  <si>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</si>
  <si>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</si>
  <si>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</si>
  <si>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</si>
  <si>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</si>
  <si>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</si>
  <si>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</si>
  <si>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</si>
  <si>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</si>
  <si>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</si>
  <si>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</si>
  <si>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</si>
  <si>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</si>
  <si>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</si>
  <si>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</si>
  <si>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</si>
  <si>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</si>
  <si>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</si>
  <si>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</si>
  <si>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</si>
  <si>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</si>
  <si>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</si>
  <si>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</si>
  <si>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</si>
  <si>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</si>
  <si>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</si>
  <si>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</si>
  <si>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</si>
  <si>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</si>
  <si>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</si>
  <si>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</si>
  <si>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</si>
  <si>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</si>
  <si>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</si>
  <si>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</si>
  <si>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</si>
  <si>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</si>
  <si>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</si>
  <si>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</si>
  <si>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</si>
  <si>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</si>
  <si>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</si>
  <si>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</si>
  <si>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</si>
  <si>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</si>
  <si>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</si>
  <si>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</si>
  <si>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</si>
  <si>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</si>
  <si>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</si>
  <si>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</si>
  <si>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</si>
  <si>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</si>
  <si>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</si>
  <si>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</si>
  <si>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</si>
  <si>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</si>
  <si>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</si>
  <si>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</si>
  <si>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</si>
  <si>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</si>
  <si>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</si>
  <si>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</si>
  <si>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</si>
  <si>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</si>
  <si>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</si>
  <si>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</si>
  <si>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</si>
  <si>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</si>
  <si>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</si>
  <si>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</si>
  <si>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</si>
  <si>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</si>
  <si>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</si>
  <si>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</si>
  <si>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</si>
  <si>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</si>
  <si>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</si>
  <si>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</si>
  <si>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</si>
  <si>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</si>
  <si>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</si>
  <si>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</si>
  <si>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</si>
  <si>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</si>
  <si>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</si>
  <si>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</si>
  <si>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</si>
  <si>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</si>
  <si>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</si>
  <si>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</si>
  <si>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</si>
  <si>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</si>
  <si>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</si>
  <si>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</si>
  <si>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</si>
  <si>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</si>
  <si>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</si>
  <si>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</si>
  <si>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</si>
  <si>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</si>
  <si>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</si>
  <si>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</si>
  <si>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</si>
  <si>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</si>
  <si>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</si>
  <si>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</si>
  <si>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</si>
  <si>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</si>
  <si>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</si>
  <si>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</si>
  <si>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</si>
  <si>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</si>
  <si>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</si>
  <si>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</si>
  <si>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</si>
  <si>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</si>
  <si>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</si>
  <si>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</si>
  <si>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</si>
  <si>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</si>
  <si>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</si>
  <si>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</si>
  <si>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</si>
  <si>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</si>
  <si>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</si>
  <si>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</si>
  <si>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</si>
  <si>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</si>
  <si>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</si>
  <si>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</si>
  <si>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</si>
  <si>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</si>
  <si>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</si>
  <si>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</si>
  <si>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</si>
  <si>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</si>
  <si>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</si>
  <si>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</si>
  <si>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</si>
  <si>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</si>
  <si>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</si>
  <si>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</si>
  <si>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</si>
  <si>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</si>
  <si>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</si>
  <si>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</si>
  <si>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</si>
  <si>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</si>
  <si>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</si>
  <si>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</si>
  <si>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</si>
  <si>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</si>
  <si>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</si>
  <si>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</si>
  <si>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</si>
  <si>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</si>
  <si>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</si>
  <si>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</si>
  <si>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</si>
  <si>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</si>
  <si>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</si>
  <si>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</si>
  <si>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</si>
  <si>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</si>
  <si>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</si>
  <si>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</si>
  <si>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</si>
  <si>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</si>
  <si>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</si>
  <si>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</si>
  <si>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</si>
  <si>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</si>
  <si>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</si>
  <si>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</si>
  <si>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</si>
  <si>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</si>
  <si>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</si>
  <si>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</si>
  <si>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</si>
  <si>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</si>
  <si>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</si>
  <si>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</si>
  <si>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</si>
  <si>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</si>
  <si>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</si>
  <si>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</si>
  <si>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</si>
  <si>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</si>
  <si>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</si>
  <si>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</si>
  <si>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</si>
  <si>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</si>
  <si>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</si>
  <si>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</si>
  <si>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</si>
  <si>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</si>
  <si>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</si>
  <si>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</si>
  <si>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</si>
  <si>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</si>
  <si>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</si>
  <si>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</si>
  <si>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</si>
  <si>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</si>
  <si>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</si>
  <si>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</si>
  <si>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</si>
  <si>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</si>
  <si>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</si>
  <si>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</si>
  <si>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</si>
  <si>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</si>
  <si>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</si>
  <si>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</si>
  <si>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</si>
  <si>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</si>
  <si>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</si>
  <si>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</si>
  <si>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</si>
  <si>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</si>
  <si>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</si>
  <si>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</si>
  <si>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</si>
  <si>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</si>
  <si>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</si>
  <si>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</si>
  <si>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</si>
  <si>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</si>
  <si>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</si>
  <si>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</si>
  <si>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</si>
  <si>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</si>
  <si>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</si>
  <si>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</si>
  <si>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</si>
  <si>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</si>
  <si>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</si>
  <si>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</si>
  <si>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</si>
  <si>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</si>
  <si>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</si>
  <si>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</si>
  <si>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</si>
  <si>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</si>
  <si>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</si>
  <si>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</si>
  <si>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</si>
  <si>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</si>
  <si>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</si>
  <si>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</si>
  <si>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</si>
  <si>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</si>
  <si>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</si>
  <si>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</si>
  <si>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</si>
  <si>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</si>
  <si>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</si>
  <si>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</si>
  <si>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</si>
  <si>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</si>
  <si>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</si>
  <si>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</si>
  <si>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</si>
  <si>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</si>
  <si>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</si>
  <si>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</si>
  <si>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</si>
  <si>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</si>
  <si>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</si>
  <si>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</si>
  <si>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</si>
  <si>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</si>
  <si>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</si>
  <si>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</si>
  <si>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</si>
  <si>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</si>
  <si>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</si>
  <si>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</si>
  <si>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</si>
  <si>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</si>
  <si>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</si>
  <si>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</si>
  <si>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</si>
  <si>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</si>
  <si>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</si>
  <si>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</si>
  <si>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</si>
  <si>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</si>
  <si>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</si>
  <si>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</si>
  <si>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</si>
  <si>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</si>
  <si>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</si>
  <si>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</si>
  <si>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</si>
  <si>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</si>
  <si>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</si>
  <si>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</si>
  <si>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</si>
  <si>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</si>
  <si>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</si>
  <si>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</si>
  <si>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</si>
  <si>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</si>
  <si>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</si>
  <si>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</si>
  <si>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</si>
  <si>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</si>
  <si>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</si>
  <si>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</si>
  <si>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</si>
  <si>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</si>
  <si>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</si>
  <si>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</si>
  <si>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</si>
  <si>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</si>
  <si>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</si>
  <si>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</si>
  <si>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</si>
  <si>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</si>
  <si>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</si>
  <si>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</si>
  <si>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</si>
  <si>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</si>
  <si>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</si>
  <si>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</si>
  <si>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</si>
  <si>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</si>
  <si>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</si>
  <si>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</si>
  <si>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</si>
  <si>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</si>
  <si>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</si>
  <si>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</si>
  <si>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</si>
  <si>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</si>
  <si>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</si>
  <si>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</si>
  <si>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</si>
  <si>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</si>
  <si>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</si>
  <si>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</si>
  <si>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</si>
  <si>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</si>
  <si>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</si>
  <si>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</si>
  <si>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</si>
  <si>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</si>
  <si>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</si>
  <si>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</si>
  <si>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</si>
  <si>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</si>
  <si>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</si>
  <si>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</si>
  <si>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</si>
  <si>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</si>
  <si>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</si>
  <si>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</si>
  <si>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</si>
  <si>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</si>
  <si>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</si>
  <si>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</si>
  <si>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</si>
  <si>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</si>
  <si>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</si>
  <si>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</si>
  <si>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</si>
  <si>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</si>
  <si>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</si>
  <si>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</si>
  <si>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</si>
  <si>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</si>
  <si>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</si>
  <si>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</si>
  <si>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</si>
  <si>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</si>
  <si>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</si>
  <si>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</si>
  <si>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</si>
  <si>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</si>
  <si>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</si>
  <si>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</si>
  <si>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</si>
  <si>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</si>
  <si>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</si>
  <si>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</si>
  <si>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</si>
  <si>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</si>
  <si>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</si>
  <si>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</si>
  <si>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</si>
  <si>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</si>
  <si>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</si>
  <si>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</si>
  <si>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</si>
  <si>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</si>
  <si>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</si>
  <si>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</si>
  <si>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</si>
  <si>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</si>
  <si>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</si>
  <si>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</si>
  <si>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</si>
  <si>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</si>
  <si>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</si>
  <si>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</si>
  <si>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</si>
  <si>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</si>
  <si>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</si>
  <si>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</si>
  <si>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</si>
  <si>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</si>
  <si>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</si>
  <si>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</si>
  <si>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</si>
  <si>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</si>
  <si>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</si>
  <si>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</si>
  <si>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</si>
  <si>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</si>
  <si>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</si>
  <si>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</si>
  <si>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</si>
  <si>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</si>
  <si>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</si>
  <si>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</si>
  <si>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</si>
  <si>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</si>
  <si>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</si>
  <si>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</si>
  <si>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</si>
  <si>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</si>
  <si>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</si>
  <si>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</si>
  <si>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</si>
  <si>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</si>
  <si>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</si>
  <si>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</si>
  <si>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</si>
  <si>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</si>
  <si>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</si>
  <si>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</si>
  <si>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</si>
  <si>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</si>
  <si>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</si>
  <si>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</si>
  <si>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</si>
  <si>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</si>
  <si>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</si>
  <si>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</si>
  <si>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</si>
  <si>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</si>
  <si>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</si>
  <si>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</si>
  <si>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</si>
  <si>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</si>
  <si>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</si>
  <si>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</si>
  <si>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</si>
  <si>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</si>
  <si>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</si>
  <si>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</si>
  <si>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</si>
  <si>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</si>
  <si>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</si>
  <si>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</si>
  <si>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</si>
  <si>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</si>
  <si>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</si>
  <si>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</si>
  <si>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</si>
  <si>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</si>
  <si>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</si>
  <si>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</si>
  <si>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</si>
  <si>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</si>
  <si>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</si>
  <si>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</si>
  <si>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</si>
  <si>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</si>
  <si>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</si>
  <si>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</si>
  <si>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</si>
  <si>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</si>
  <si>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</si>
  <si>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</si>
  <si>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</si>
  <si>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</si>
  <si>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</si>
  <si>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</si>
  <si>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</si>
  <si>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</si>
  <si>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</si>
  <si>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</si>
  <si>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</si>
  <si>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</si>
  <si>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</si>
  <si>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</si>
  <si>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</si>
  <si>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</si>
  <si>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</si>
  <si>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</si>
  <si>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</si>
  <si>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</si>
  <si>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</si>
  <si>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</si>
  <si>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</si>
  <si>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</si>
  <si>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</si>
  <si>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</si>
  <si>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</si>
  <si>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</si>
  <si>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</si>
  <si>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</si>
  <si>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</si>
  <si>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</si>
  <si>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</si>
  <si>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</si>
  <si>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</si>
  <si>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</si>
  <si>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</si>
  <si>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</si>
  <si>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</si>
  <si>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</si>
  <si>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</si>
  <si>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</si>
  <si>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</si>
  <si>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</si>
  <si>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</si>
  <si>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</si>
  <si>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</si>
  <si>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</si>
  <si>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</si>
  <si>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</si>
  <si>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</si>
  <si>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</si>
  <si>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</si>
  <si>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</si>
  <si>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</si>
  <si>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</si>
  <si>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</si>
  <si>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</si>
  <si>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</si>
  <si>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</si>
  <si>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</si>
  <si>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</si>
  <si>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</si>
  <si>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</si>
  <si>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</si>
  <si>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</si>
  <si>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</si>
  <si>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</si>
  <si>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</si>
  <si>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</si>
  <si>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</si>
  <si>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</si>
  <si>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</si>
  <si>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</si>
  <si>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</si>
  <si>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</si>
  <si>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</si>
  <si>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</si>
  <si>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</si>
  <si>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</si>
  <si>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</si>
  <si>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</si>
  <si>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</si>
  <si>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</si>
  <si>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</si>
  <si>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</si>
  <si>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</si>
  <si>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</si>
  <si>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</si>
  <si>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</si>
  <si>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</si>
  <si>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</si>
  <si>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</si>
  <si>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</si>
  <si>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</si>
  <si>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</si>
  <si>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</si>
  <si>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</si>
  <si>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</si>
  <si>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</si>
  <si>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</si>
  <si>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</si>
  <si>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</si>
  <si>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</si>
  <si>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</si>
  <si>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</si>
  <si>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</si>
  <si>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</si>
  <si>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</si>
  <si>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</si>
  <si>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</si>
  <si>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</si>
  <si>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</si>
  <si>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</si>
  <si>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</si>
  <si>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</si>
  <si>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</si>
  <si>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</si>
  <si>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</si>
  <si>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</si>
  <si>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</si>
  <si>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</si>
  <si>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</si>
  <si>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</si>
  <si>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</si>
  <si>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</si>
  <si>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</si>
  <si>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</si>
  <si>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</si>
  <si>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</si>
  <si>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</si>
  <si>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</si>
  <si>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</si>
  <si>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</si>
  <si>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</si>
  <si>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</si>
  <si>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</si>
  <si>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</si>
  <si>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</si>
  <si>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</si>
  <si>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</si>
  <si>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</si>
  <si>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</si>
  <si>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</si>
  <si>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</si>
  <si>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</si>
  <si>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</si>
  <si>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</si>
  <si>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</si>
  <si>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</si>
  <si>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</si>
  <si>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</si>
  <si>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</si>
  <si>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</si>
  <si>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</si>
  <si>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</si>
  <si>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</si>
  <si>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</si>
  <si>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</si>
  <si>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</si>
  <si>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</si>
  <si>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</si>
  <si>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</si>
  <si>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</si>
  <si>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</si>
  <si>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</si>
  <si>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</si>
  <si>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</si>
  <si>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</si>
  <si>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</si>
  <si>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</si>
  <si>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</si>
  <si>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</si>
  <si>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</si>
  <si>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</si>
  <si>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</si>
  <si>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</si>
  <si>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</si>
  <si>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</si>
  <si>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</si>
  <si>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</si>
  <si>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</si>
  <si>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</si>
  <si>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</si>
  <si>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</si>
  <si>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</si>
  <si>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</si>
  <si>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</si>
  <si>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</si>
  <si>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</si>
  <si>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</si>
  <si>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</si>
  <si>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</si>
  <si>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</si>
  <si>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</si>
  <si>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</si>
  <si>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</si>
  <si>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</si>
  <si>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</si>
  <si>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</si>
  <si>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</si>
  <si>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</si>
  <si>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</si>
  <si>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</si>
  <si>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</si>
  <si>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</si>
  <si>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</si>
  <si>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</si>
  <si>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</si>
  <si>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</si>
  <si>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</si>
  <si>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</si>
  <si>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</si>
  <si>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</si>
  <si>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</si>
  <si>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</si>
  <si>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</si>
  <si>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</si>
  <si>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</si>
  <si>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</si>
  <si>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</si>
  <si>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</si>
  <si>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</si>
  <si>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</si>
  <si>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</si>
  <si>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</si>
  <si>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</si>
  <si>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</si>
  <si>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</si>
  <si>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</si>
  <si>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</si>
  <si>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</si>
  <si>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</si>
  <si>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</si>
  <si>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</si>
  <si>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</si>
  <si>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</si>
  <si>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</si>
  <si>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</si>
  <si>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</si>
  <si>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</si>
  <si>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</si>
  <si>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</si>
  <si>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</si>
  <si>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</si>
  <si>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</si>
  <si>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</si>
  <si>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</si>
  <si>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</si>
  <si>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</si>
  <si>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</si>
  <si>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</si>
  <si>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</si>
  <si>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</si>
  <si>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</si>
  <si>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</si>
  <si>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</si>
  <si>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</si>
  <si>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</si>
  <si>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</si>
  <si>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</si>
  <si>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</si>
  <si>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</si>
  <si>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</si>
  <si>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</si>
  <si>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</si>
  <si>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</si>
  <si>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</si>
  <si>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</si>
  <si>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</si>
  <si>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</si>
  <si>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</si>
  <si>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</si>
  <si>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</si>
  <si>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</si>
  <si>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</si>
  <si>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</si>
  <si>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</si>
  <si>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</si>
  <si>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</si>
  <si>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</si>
  <si>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</si>
  <si>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</si>
  <si>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</si>
  <si>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</si>
  <si>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</si>
  <si>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</si>
  <si>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</si>
  <si>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</si>
  <si>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</si>
  <si>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</si>
  <si>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</si>
  <si>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</si>
  <si>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</si>
  <si>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</si>
  <si>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</si>
  <si>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</si>
  <si>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</si>
  <si>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</si>
  <si>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</si>
  <si>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</si>
  <si>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</si>
  <si>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</si>
  <si>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</si>
  <si>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</si>
  <si>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</si>
  <si>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</si>
  <si>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</si>
  <si>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</si>
  <si>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</si>
  <si>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</si>
  <si>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</si>
  <si>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</si>
  <si>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</si>
  <si>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</si>
  <si>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</si>
  <si>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</si>
  <si>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</si>
  <si>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</si>
  <si>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</si>
  <si>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</si>
  <si>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</si>
  <si>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</si>
  <si>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</si>
  <si>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</si>
  <si>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</si>
  <si>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</si>
  <si>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</si>
  <si>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</si>
  <si>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</si>
  <si>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</si>
  <si>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</si>
  <si>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</si>
  <si>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</si>
  <si>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</si>
  <si>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</si>
  <si>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</si>
  <si>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</si>
  <si>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</si>
  <si>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</si>
  <si>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</si>
  <si>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</si>
  <si>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</si>
  <si>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</si>
  <si>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</si>
  <si>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</si>
  <si>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</si>
  <si>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</si>
  <si>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</si>
  <si>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</si>
  <si>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</si>
  <si>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</si>
  <si>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</si>
  <si>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</si>
  <si>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</si>
  <si>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</si>
  <si>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</si>
  <si>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</si>
  <si>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</si>
  <si>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</si>
  <si>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</si>
  <si>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</si>
  <si>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</si>
  <si>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</si>
  <si>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</si>
  <si>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</si>
  <si>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</si>
  <si>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</si>
  <si>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</si>
  <si>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</si>
  <si>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</si>
  <si>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</si>
  <si>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</si>
  <si>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</si>
  <si>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</si>
  <si>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</si>
  <si>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</si>
  <si>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</si>
  <si>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</si>
  <si>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</si>
  <si>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</si>
  <si>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</si>
  <si>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</si>
  <si>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</si>
  <si>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</si>
  <si>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</si>
  <si>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</si>
  <si>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</si>
  <si>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</si>
  <si>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</si>
  <si>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</si>
  <si>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</si>
  <si>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</si>
  <si>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</si>
  <si>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</si>
  <si>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</si>
  <si>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</si>
  <si>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</si>
  <si>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</si>
  <si>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</si>
  <si>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</si>
  <si>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</si>
  <si>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</si>
  <si>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</si>
  <si>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</si>
  <si>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</si>
  <si>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</si>
  <si>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</si>
  <si>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</si>
  <si>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</si>
  <si>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</si>
  <si>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</si>
  <si>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</si>
  <si>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</si>
  <si>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</si>
  <si>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</si>
  <si>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</si>
  <si>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</si>
  <si>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</si>
  <si>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</si>
  <si>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</si>
  <si>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</si>
  <si>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</si>
  <si>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</si>
  <si>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</si>
  <si>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</si>
  <si>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</si>
  <si>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</si>
  <si>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</si>
  <si>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</si>
  <si>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</si>
  <si>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</si>
  <si>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</si>
  <si>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</si>
  <si>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</si>
  <si>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</si>
  <si>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</si>
  <si>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</si>
  <si>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</si>
  <si>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</si>
  <si>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</si>
  <si>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</si>
  <si>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</si>
  <si>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</si>
  <si>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</si>
  <si>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</si>
  <si>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</si>
  <si>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</si>
  <si>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</si>
  <si>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</si>
  <si>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</si>
  <si>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</si>
  <si>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</si>
  <si>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</si>
  <si>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</si>
  <si>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</si>
  <si>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</si>
  <si>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</si>
  <si>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</si>
  <si>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</si>
  <si>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</si>
  <si>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</si>
  <si>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</si>
  <si>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</si>
  <si>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</si>
  <si>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</si>
  <si>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</si>
  <si>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</si>
  <si>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</si>
  <si>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</si>
  <si>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</si>
  <si>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</si>
  <si>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</si>
  <si>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</si>
  <si>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</si>
  <si>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</si>
  <si>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</si>
  <si>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</si>
  <si>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</si>
  <si>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</si>
  <si>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</si>
  <si>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</si>
  <si>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</si>
  <si>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</si>
  <si>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</si>
  <si>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</si>
  <si>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</si>
  <si>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</si>
  <si>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</si>
  <si>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</si>
  <si>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</si>
  <si>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</si>
  <si>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</si>
  <si>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</si>
  <si>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</si>
  <si>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</si>
  <si>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</si>
  <si>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</si>
  <si>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</si>
  <si>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</si>
  <si>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</si>
  <si>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</si>
  <si>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</si>
  <si>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</si>
  <si>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</si>
  <si>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</si>
  <si>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</si>
  <si>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</si>
  <si>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</si>
  <si>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</si>
  <si>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</si>
  <si>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</si>
  <si>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</si>
  <si>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</si>
  <si>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</si>
  <si>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</si>
  <si>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</si>
  <si>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</si>
  <si>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</si>
  <si>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</si>
  <si>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</si>
  <si>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</si>
  <si>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</si>
  <si>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</si>
  <si>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</si>
  <si>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</si>
  <si>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</si>
  <si>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</si>
  <si>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</si>
  <si>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</si>
  <si>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</si>
  <si>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</si>
  <si>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</si>
  <si>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</si>
  <si>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</si>
  <si>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</si>
  <si>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</si>
  <si>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</si>
  <si>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</si>
  <si>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</si>
  <si>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</si>
  <si>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</si>
  <si>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</si>
  <si>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</si>
  <si>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</si>
  <si>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</si>
  <si>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</si>
  <si>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</si>
  <si>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</si>
  <si>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</si>
  <si>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</si>
  <si>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</si>
  <si>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</si>
  <si>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</si>
  <si>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</si>
  <si>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</si>
  <si>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</si>
  <si>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</si>
  <si>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</si>
  <si>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</si>
  <si>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</si>
  <si>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</si>
  <si>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</si>
  <si>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</si>
  <si>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</si>
  <si>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</si>
  <si>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</si>
  <si>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</si>
  <si>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</si>
  <si>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</si>
  <si>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</si>
  <si>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</si>
  <si>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</si>
  <si>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</si>
  <si>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</si>
  <si>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</si>
  <si>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</si>
  <si>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</si>
  <si>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</si>
  <si>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</si>
  <si>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</si>
  <si>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</si>
  <si>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</si>
  <si>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</si>
  <si>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</si>
  <si>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</si>
  <si>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</si>
  <si>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</si>
  <si>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</si>
  <si>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</si>
  <si>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</si>
  <si>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</si>
  <si>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</si>
  <si>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</si>
  <si>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</si>
  <si>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</si>
  <si>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</si>
  <si>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</si>
  <si>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</si>
  <si>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</si>
  <si>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</si>
  <si>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</si>
  <si>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</si>
  <si>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</si>
  <si>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</si>
  <si>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</si>
  <si>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</si>
  <si>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</si>
  <si>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</si>
  <si>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</si>
  <si>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</si>
  <si>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</si>
  <si>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</si>
  <si>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</si>
  <si>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</si>
  <si>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</si>
  <si>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</si>
  <si>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</si>
  <si>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</si>
  <si>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</si>
  <si>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</si>
  <si>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</si>
  <si>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</si>
  <si>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</si>
  <si>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</si>
  <si>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</si>
  <si>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</si>
  <si>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</si>
  <si>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</si>
  <si>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</si>
  <si>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</si>
  <si>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</si>
  <si>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</si>
  <si>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</si>
  <si>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</si>
  <si>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</si>
  <si>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</si>
  <si>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</si>
  <si>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</si>
  <si>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</si>
  <si>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</si>
  <si>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</si>
  <si>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</si>
  <si>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</si>
  <si>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</si>
  <si>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</si>
  <si>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</si>
  <si>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</si>
  <si>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</si>
  <si>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</si>
  <si>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</si>
  <si>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</si>
  <si>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</si>
  <si>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</si>
  <si>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</si>
  <si>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</si>
  <si>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</si>
  <si>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</si>
  <si>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</si>
  <si>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</si>
  <si>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</si>
  <si>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</si>
  <si>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</si>
  <si>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</si>
  <si>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</si>
  <si>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</si>
  <si>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</si>
  <si>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</si>
  <si>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</si>
  <si>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</si>
  <si>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</si>
  <si>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</si>
  <si>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</si>
  <si>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</si>
  <si>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</si>
  <si>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</si>
  <si>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</si>
  <si>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</si>
  <si>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</si>
  <si>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</si>
  <si>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</si>
  <si>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</si>
  <si>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</si>
  <si>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</si>
  <si>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</si>
  <si>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</si>
  <si>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</si>
  <si>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</si>
  <si>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</si>
  <si>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</si>
  <si>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</si>
  <si>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</si>
  <si>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</si>
  <si>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</si>
  <si>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</si>
  <si>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</si>
  <si>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</si>
  <si>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</si>
  <si>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</si>
  <si>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</si>
  <si>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</si>
  <si>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</si>
  <si>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</si>
  <si>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</si>
  <si>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</si>
  <si>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</si>
  <si>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</si>
  <si>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</si>
  <si>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</si>
  <si>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</si>
  <si>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</si>
  <si>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</si>
  <si>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</si>
  <si>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</si>
  <si>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</si>
  <si>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</si>
  <si>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</si>
  <si>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</si>
  <si>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</si>
  <si>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</si>
  <si>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</si>
  <si>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</si>
  <si>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</si>
  <si>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</si>
  <si>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</si>
  <si>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</si>
  <si>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</si>
  <si>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</si>
  <si>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</si>
  <si>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</si>
  <si>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</si>
  <si>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</si>
  <si>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</si>
  <si>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</si>
  <si>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</si>
  <si>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</si>
  <si>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</si>
  <si>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</si>
  <si>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</si>
  <si>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</si>
  <si>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</si>
  <si>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</si>
  <si>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</si>
  <si>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</si>
  <si>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</si>
  <si>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</si>
  <si>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</si>
  <si>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</si>
  <si>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</si>
  <si>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</si>
  <si>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</si>
  <si>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</si>
  <si>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</si>
  <si>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</si>
  <si>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</si>
  <si>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</si>
  <si>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</si>
  <si>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</si>
  <si>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</si>
  <si>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</si>
  <si>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</si>
  <si>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</si>
  <si>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</si>
  <si>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</si>
  <si>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</si>
  <si>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</si>
  <si>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</si>
  <si>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</si>
  <si>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</si>
  <si>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</si>
  <si>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</si>
  <si>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</si>
  <si>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</si>
  <si>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</si>
  <si>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</si>
  <si>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</si>
  <si>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</si>
  <si>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</si>
  <si>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</si>
  <si>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</si>
  <si>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</si>
  <si>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</si>
  <si>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</si>
  <si>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</si>
  <si>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</si>
  <si>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</si>
  <si>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</si>
  <si>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</si>
  <si>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</si>
  <si>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</si>
  <si>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</si>
  <si>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</si>
  <si>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</si>
  <si>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</si>
  <si>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</si>
  <si>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</si>
  <si>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</si>
  <si>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</si>
  <si>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</si>
  <si>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</si>
  <si>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</si>
  <si>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</si>
  <si>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</si>
  <si>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</si>
  <si>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</si>
  <si>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</si>
  <si>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</si>
  <si>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</si>
  <si>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</si>
  <si>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</si>
  <si>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</si>
  <si>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</si>
  <si>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</si>
  <si>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</si>
  <si>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</si>
  <si>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</si>
  <si>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</si>
  <si>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</si>
  <si>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</si>
  <si>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</si>
  <si>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</si>
  <si>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</si>
  <si>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</si>
  <si>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</si>
  <si>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</si>
  <si>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</si>
  <si>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</si>
  <si>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</si>
  <si>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</si>
  <si>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</si>
  <si>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</si>
  <si>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</si>
  <si>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</si>
  <si>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</si>
  <si>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</si>
  <si>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</si>
  <si>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</si>
  <si>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</si>
  <si>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</si>
  <si>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</si>
  <si>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</si>
  <si>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</si>
  <si>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</si>
  <si>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</si>
  <si>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</si>
  <si>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</si>
  <si>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</si>
  <si>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</si>
  <si>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</si>
  <si>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</si>
  <si>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</si>
  <si>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</si>
  <si>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</si>
  <si>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</si>
  <si>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</si>
  <si>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</si>
  <si>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</si>
  <si>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</si>
  <si>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</si>
  <si>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</si>
  <si>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</si>
  <si>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</si>
  <si>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</si>
  <si>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</si>
  <si>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</si>
  <si>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</si>
  <si>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</si>
  <si>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</si>
  <si>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</si>
  <si>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</si>
  <si>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</si>
  <si>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</si>
  <si>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</si>
  <si>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</si>
  <si>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</si>
  <si>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</si>
  <si>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</si>
  <si>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</si>
  <si>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</si>
  <si>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</si>
  <si>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</si>
  <si>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</si>
  <si>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</si>
  <si>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</si>
  <si>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</si>
  <si>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</si>
  <si>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</si>
  <si>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</si>
  <si>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</si>
  <si>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</si>
  <si>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</si>
  <si>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</si>
  <si>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</si>
  <si>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</si>
  <si>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</si>
  <si>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</si>
  <si>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</si>
  <si>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</si>
  <si>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</si>
  <si>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</si>
  <si>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</si>
  <si>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</si>
  <si>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</si>
  <si>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</si>
  <si>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</si>
  <si>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</si>
  <si>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</si>
  <si>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</si>
  <si>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</si>
  <si>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</si>
  <si>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</si>
  <si>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</si>
  <si>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</si>
  <si>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</si>
  <si>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</si>
  <si>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</si>
  <si>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</si>
  <si>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</si>
  <si>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</si>
  <si>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</si>
  <si>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</si>
  <si>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</si>
  <si>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</si>
  <si>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</si>
  <si>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</si>
  <si>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</si>
  <si>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</si>
  <si>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</si>
  <si>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</si>
  <si>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</si>
  <si>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</si>
  <si>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</si>
  <si>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</si>
  <si>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</si>
  <si>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</si>
  <si>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</si>
  <si>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</si>
  <si>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</si>
  <si>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</si>
  <si>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</si>
  <si>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</si>
  <si>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</si>
  <si>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</si>
  <si>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</si>
  <si>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</si>
  <si>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</si>
  <si>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</si>
  <si>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</si>
  <si>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</si>
  <si>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</si>
  <si>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</si>
  <si>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</si>
  <si>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</si>
  <si>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</si>
  <si>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</si>
  <si>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</si>
  <si>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</si>
  <si>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</si>
  <si>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</si>
  <si>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</si>
  <si>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</si>
  <si>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</si>
  <si>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</si>
  <si>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</si>
  <si>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</si>
  <si>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</si>
  <si>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</si>
  <si>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</si>
  <si>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</si>
  <si>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</si>
  <si>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</si>
  <si>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</si>
  <si>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</si>
  <si>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</si>
  <si>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</si>
  <si>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</si>
  <si>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</si>
  <si>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</si>
  <si>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</si>
  <si>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</si>
  <si>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</si>
  <si>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</si>
  <si>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</si>
  <si>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</si>
  <si>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</si>
  <si>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</si>
  <si>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</si>
  <si>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</si>
  <si>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</si>
  <si>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</si>
  <si>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</si>
  <si>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</si>
  <si>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</si>
  <si>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</si>
  <si>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</si>
  <si>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</si>
  <si>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</si>
  <si>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</si>
  <si>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</si>
  <si>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</si>
  <si>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</si>
  <si>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</si>
  <si>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</si>
  <si>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</si>
  <si>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</si>
  <si>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</si>
  <si>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</si>
  <si>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</si>
  <si>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</si>
  <si>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</si>
  <si>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</si>
  <si>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</si>
  <si>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</si>
  <si>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</si>
  <si>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</si>
  <si>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</si>
  <si>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</si>
  <si>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</si>
  <si>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</si>
  <si>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</si>
  <si>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</si>
  <si>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</si>
  <si>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</si>
  <si>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</si>
  <si>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</si>
  <si>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</si>
  <si>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</si>
  <si>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</si>
  <si>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</si>
  <si>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</si>
  <si>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</si>
  <si>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</si>
  <si>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</si>
  <si>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</si>
  <si>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</si>
  <si>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</si>
  <si>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</si>
  <si>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</si>
  <si>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</si>
  <si>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</si>
  <si>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</si>
  <si>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</si>
  <si>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</si>
  <si>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</si>
  <si>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</si>
  <si>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</si>
  <si>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</si>
  <si>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</si>
  <si>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</si>
  <si>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</si>
  <si>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</si>
  <si>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</si>
  <si>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</si>
  <si>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</si>
  <si>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</si>
  <si>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</si>
  <si>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</si>
  <si>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</si>
  <si>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</si>
  <si>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</si>
  <si>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</si>
  <si>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</si>
  <si>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</si>
  <si>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</si>
  <si>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</si>
  <si>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</si>
  <si>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</si>
  <si>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</si>
  <si>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</si>
  <si>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</si>
  <si>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</si>
  <si>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</si>
  <si>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</si>
  <si>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</si>
  <si>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</si>
  <si>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</si>
  <si>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</si>
  <si>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</si>
  <si>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</si>
  <si>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</si>
  <si>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</si>
  <si>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</si>
  <si>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</si>
  <si>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</si>
  <si>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</si>
  <si>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</si>
  <si>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</si>
  <si>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</si>
  <si>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</si>
  <si>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</si>
  <si>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</si>
  <si>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</si>
  <si>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</si>
  <si>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</si>
  <si>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</si>
  <si>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</si>
  <si>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</si>
  <si>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</si>
  <si>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</si>
  <si>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</si>
  <si>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</si>
  <si>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</si>
  <si>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</si>
  <si>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</si>
  <si>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</si>
  <si>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</si>
  <si>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</si>
  <si>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</si>
  <si>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</si>
  <si>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</si>
  <si>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</si>
  <si>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</si>
  <si>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</si>
  <si>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</si>
  <si>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</si>
  <si>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</si>
  <si>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</si>
  <si>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</si>
  <si>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</si>
  <si>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</si>
  <si>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</si>
  <si>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</si>
  <si>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</si>
  <si>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</si>
  <si>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</si>
  <si>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</si>
  <si>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</si>
  <si>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</si>
  <si>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</si>
  <si>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</si>
  <si>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</si>
  <si>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</si>
  <si>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</si>
  <si>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</si>
  <si>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</si>
  <si>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</si>
  <si>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</si>
  <si>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</si>
  <si>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</si>
  <si>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</si>
  <si>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</si>
  <si>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</si>
  <si>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</si>
  <si>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</si>
  <si>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</si>
  <si>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</si>
  <si>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</si>
  <si>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</si>
  <si>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</si>
  <si>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</si>
  <si>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</si>
  <si>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</si>
  <si>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</si>
  <si>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</si>
  <si>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</si>
  <si>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</si>
  <si>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</si>
  <si>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</si>
  <si>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</si>
  <si>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</si>
  <si>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</si>
  <si>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</si>
  <si>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</si>
  <si>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</si>
  <si>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</si>
  <si>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</si>
  <si>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</si>
  <si>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</si>
  <si>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</si>
  <si>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</si>
  <si>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</si>
  <si>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</si>
  <si>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</si>
  <si>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</si>
  <si>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</si>
  <si>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</si>
  <si>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</si>
  <si>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</si>
  <si>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</si>
  <si>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</si>
  <si>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</si>
  <si>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</si>
  <si>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</si>
  <si>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</si>
  <si>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</si>
  <si>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</si>
  <si>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</si>
  <si>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</si>
  <si>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</si>
  <si>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</si>
  <si>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</si>
  <si>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</si>
  <si>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</si>
  <si>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</si>
  <si>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</si>
  <si>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</si>
  <si>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</si>
  <si>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</si>
  <si>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</si>
  <si>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</si>
  <si>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</si>
  <si>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</si>
  <si>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</si>
  <si>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</si>
  <si>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</si>
  <si>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</si>
  <si>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</si>
  <si>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</si>
  <si>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</si>
  <si>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</si>
  <si>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</si>
  <si>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</si>
  <si>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</si>
  <si>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</si>
  <si>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</si>
  <si>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</si>
  <si>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</si>
  <si>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</si>
  <si>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</si>
  <si>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</si>
  <si>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</si>
  <si>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</si>
  <si>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</si>
  <si>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</si>
  <si>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</si>
  <si>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</si>
  <si>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</si>
  <si>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</si>
  <si>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</si>
  <si>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</si>
  <si>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</si>
  <si>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</si>
  <si>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</si>
  <si>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</si>
  <si>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</si>
  <si>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</si>
  <si>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</si>
  <si>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</si>
  <si>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</si>
  <si>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</si>
  <si>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</si>
  <si>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</si>
  <si>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</si>
  <si>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</si>
  <si>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</si>
  <si>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</si>
  <si>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</si>
  <si>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</si>
  <si>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</si>
  <si>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</si>
  <si>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</si>
  <si>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</si>
  <si>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</si>
  <si>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</si>
  <si>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</si>
  <si>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</si>
  <si>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</si>
  <si>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</si>
  <si>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</si>
  <si>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</si>
  <si>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</si>
  <si>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</si>
  <si>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</si>
  <si>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</si>
  <si>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</si>
  <si>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</si>
  <si>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</si>
  <si>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</si>
  <si>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</si>
  <si>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</si>
  <si>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</si>
  <si>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</si>
  <si>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</si>
  <si>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</si>
  <si>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</si>
  <si>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</si>
  <si>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</si>
  <si>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</si>
  <si>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</si>
  <si>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</si>
  <si>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</si>
  <si>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</si>
  <si>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</si>
  <si>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</si>
  <si>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</si>
  <si>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</si>
  <si>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</si>
  <si>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</si>
  <si>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</si>
  <si>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</si>
  <si>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</si>
  <si>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</si>
  <si>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</si>
  <si>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</si>
  <si>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</si>
  <si>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</si>
  <si>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</si>
  <si>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</si>
  <si>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</si>
  <si>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</si>
  <si>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</si>
  <si>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</si>
  <si>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</si>
  <si>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</si>
  <si>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</si>
  <si>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</si>
  <si>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</si>
  <si>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</si>
  <si>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</si>
  <si>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</si>
  <si>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</si>
  <si>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</si>
  <si>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</si>
  <si>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</si>
  <si>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</si>
  <si>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</si>
  <si>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</si>
  <si>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</si>
  <si>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</si>
  <si>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</si>
  <si>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</si>
  <si>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</si>
  <si>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</si>
  <si>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</si>
  <si>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</si>
  <si>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</si>
  <si>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</si>
  <si>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</si>
  <si>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</si>
  <si>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</si>
  <si>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</si>
  <si>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</si>
  <si>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</si>
  <si>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</si>
  <si>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</si>
  <si>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</si>
  <si>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</si>
  <si>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</si>
  <si>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</si>
  <si>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</si>
  <si>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</si>
  <si>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</si>
  <si>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</si>
  <si>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</si>
  <si>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</si>
  <si>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</si>
  <si>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</si>
  <si>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</si>
  <si>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</si>
  <si>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</si>
  <si>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</si>
  <si>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</si>
  <si>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</si>
  <si>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</si>
  <si>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</si>
  <si>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</si>
  <si>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</si>
  <si>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</si>
  <si>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</si>
  <si>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</si>
  <si>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</si>
  <si>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</si>
  <si>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</si>
  <si>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</si>
  <si>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</si>
  <si>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</si>
  <si>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</si>
  <si>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</si>
  <si>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</si>
  <si>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</si>
  <si>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</si>
  <si>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</si>
  <si>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</si>
  <si>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</si>
  <si>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</si>
  <si>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</si>
  <si>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</si>
  <si>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</si>
  <si>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</si>
  <si>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</si>
  <si>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</si>
  <si>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</si>
  <si>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</si>
  <si>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</si>
  <si>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</si>
  <si>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</si>
  <si>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</si>
  <si>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</si>
  <si>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</si>
  <si>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</si>
  <si>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</si>
  <si>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</si>
  <si>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</si>
  <si>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</si>
  <si>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</si>
  <si>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</si>
  <si>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</si>
  <si>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</si>
  <si>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</si>
  <si>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</si>
  <si>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</si>
  <si>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</si>
  <si>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</si>
  <si>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</si>
  <si>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</si>
  <si>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</si>
  <si>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</si>
  <si>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</si>
  <si>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</si>
  <si>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</si>
  <si>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</si>
  <si>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</si>
  <si>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</si>
  <si>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</si>
  <si>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</si>
  <si>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</si>
  <si>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</si>
  <si>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</si>
  <si>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</si>
  <si>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</si>
  <si>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</si>
  <si>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</si>
  <si>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</si>
  <si>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</si>
  <si>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</si>
  <si>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</si>
  <si>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</si>
  <si>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</si>
  <si>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</si>
  <si>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</si>
  <si>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</si>
  <si>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</si>
  <si>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</si>
  <si>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</si>
  <si>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</si>
  <si>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</si>
  <si>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</si>
  <si>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</si>
  <si>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</si>
  <si>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</si>
  <si>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</si>
  <si>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</si>
  <si>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</si>
  <si>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</si>
  <si>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</si>
  <si>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</si>
  <si>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</si>
  <si>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</si>
  <si>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</si>
  <si>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</si>
  <si>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</si>
  <si>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</si>
  <si>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</si>
  <si>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</si>
  <si>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Porjects</t>
  </si>
  <si>
    <t>Percentage Failed</t>
  </si>
  <si>
    <t xml:space="preserve">Percentage Canceled </t>
  </si>
  <si>
    <t>Percentage Successful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</si>
  <si>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</si>
  <si>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</si>
  <si>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</si>
  <si>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</si>
  <si>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</si>
  <si>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</si>
  <si>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</si>
  <si>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</si>
  <si>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</si>
  <si>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</si>
  <si>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</si>
  <si>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&lt;1000</t>
  </si>
  <si>
    <t>Success</t>
  </si>
  <si>
    <t>Mean</t>
  </si>
  <si>
    <t>Median</t>
  </si>
  <si>
    <t>Minimum</t>
  </si>
  <si>
    <t>Maximum</t>
  </si>
  <si>
    <t>Varience</t>
  </si>
  <si>
    <t>Std. Deviation</t>
  </si>
  <si>
    <t>Failure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</si>
</sst>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9" fontId="0" fillId="0" borderId="0" xfId="2" applyFont="1"/>
    <xf numFmtId="1" fontId="0" fillId="0" borderId="0" xfId="0" applyNumberFormat="1"/>
    <xf numFmtId="0" fontId="4" fillId="3" borderId="0" xfId="4"/>
    <xf numFmtId="0" fontId="3" fillId="2" borderId="0" xfId="3" applyAlignment="1">
      <alignment horizontal="center"/>
    </xf>
    <xf numFmtId="0" fontId="3" fillId="2" borderId="0" xfId="3"/>
  </cellXfs>
  <cellStyles count="5">
    <cellStyle name="Bad" xfId="4" builtinId="27"/>
    <cellStyle name="Currency" xfId="1" builtinId="4"/>
    <cellStyle name="Good" xfId="3" builtinId="26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Success!PivotTable1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Success'!$B$3:$B$4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Success'!$A$5:$A$13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Success'!$B$5:$B$13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2-4DF6-996A-0ED84929C8DA}"/>
            </c:ext>
          </c:extLst>
        </c:ser>
        <c:ser>
          <c:idx val="1"/>
          <c:order val="1"/>
          <c:tx>
            <c:strRef>
              <c:f>'Category Success'!$C$3:$C$4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Success'!$A$5:$A$13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Success'!$C$5:$C$13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A2-4DF6-996A-0ED84929C8DA}"/>
            </c:ext>
          </c:extLst>
        </c:ser>
        <c:ser>
          <c:idx val="2"/>
          <c:order val="2"/>
          <c:tx>
            <c:strRef>
              <c:f>'Category Success'!$D$3:$D$4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Success'!$A$5:$A$13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Success'!$D$5:$D$13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A2-4DF6-996A-0ED84929C8DA}"/>
            </c:ext>
          </c:extLst>
        </c:ser>
        <c:ser>
          <c:idx val="3"/>
          <c:order val="3"/>
          <c:tx>
            <c:strRef>
              <c:f>'Category Success'!$E$3:$E$4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Success'!$A$5:$A$13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Success'!$E$5:$E$13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A2-4DF6-996A-0ED84929C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1867055"/>
        <c:axId val="1981867471"/>
      </c:barChart>
      <c:catAx>
        <c:axId val="198186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867471"/>
        <c:crosses val="autoZero"/>
        <c:auto val="1"/>
        <c:lblAlgn val="ctr"/>
        <c:lblOffset val="100"/>
        <c:noMultiLvlLbl val="0"/>
      </c:catAx>
      <c:valAx>
        <c:axId val="198186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86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Success!PivotTable2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Success'!$B$4:$B$5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1-4CFE-892B-E499DB2D0ECB}"/>
            </c:ext>
          </c:extLst>
        </c:ser>
        <c:ser>
          <c:idx val="1"/>
          <c:order val="1"/>
          <c:tx>
            <c:strRef>
              <c:f>'Sub-Category Success'!$C$4:$C$5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1-4CFE-892B-E499DB2D0ECB}"/>
            </c:ext>
          </c:extLst>
        </c:ser>
        <c:ser>
          <c:idx val="2"/>
          <c:order val="2"/>
          <c:tx>
            <c:strRef>
              <c:f>'Sub-Category Success'!$D$4:$D$5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1-4CFE-892B-E499DB2D0ECB}"/>
            </c:ext>
          </c:extLst>
        </c:ser>
        <c:ser>
          <c:idx val="3"/>
          <c:order val="3"/>
          <c:tx>
            <c:strRef>
              <c:f>'Sub-Category Success'!$E$4:$E$5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21-4CFE-892B-E499DB2D0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767039"/>
        <c:axId val="398777439"/>
      </c:barChart>
      <c:catAx>
        <c:axId val="39876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777439"/>
        <c:crosses val="autoZero"/>
        <c:auto val="1"/>
        <c:lblAlgn val="ctr"/>
        <c:lblOffset val="100"/>
        <c:noMultiLvlLbl val="0"/>
      </c:catAx>
      <c:valAx>
        <c:axId val="39877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76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over 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9-4259-9EB9-71C6452B6895}"/>
            </c:ext>
          </c:extLst>
        </c:ser>
        <c:ser>
          <c:idx val="1"/>
          <c:order val="1"/>
          <c:tx>
            <c:strRef>
              <c:f>'Success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79-4259-9EB9-71C6452B6895}"/>
            </c:ext>
          </c:extLst>
        </c:ser>
        <c:ser>
          <c:idx val="2"/>
          <c:order val="2"/>
          <c:tx>
            <c:strRef>
              <c:f>'Success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79-4259-9EB9-71C6452B6895}"/>
            </c:ext>
          </c:extLst>
        </c:ser>
        <c:ser>
          <c:idx val="3"/>
          <c:order val="3"/>
          <c:tx>
            <c:strRef>
              <c:f>'Success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79-4259-9EB9-71C6452B6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805727"/>
        <c:axId val="398806975"/>
      </c:lineChart>
      <c:catAx>
        <c:axId val="39880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06975"/>
        <c:crosses val="autoZero"/>
        <c:auto val="1"/>
        <c:lblAlgn val="ctr"/>
        <c:lblOffset val="100"/>
        <c:noMultiLvlLbl val="0"/>
      </c:catAx>
      <c:valAx>
        <c:axId val="39880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0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vs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vs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1-4F59-B013-9562B6232F49}"/>
            </c:ext>
          </c:extLst>
        </c:ser>
        <c:ser>
          <c:idx val="5"/>
          <c:order val="5"/>
          <c:tx>
            <c:strRef>
              <c:f>'Outcomes vs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vs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1-4F59-B013-9562B6232F49}"/>
            </c:ext>
          </c:extLst>
        </c:ser>
        <c:ser>
          <c:idx val="6"/>
          <c:order val="6"/>
          <c:tx>
            <c:strRef>
              <c:f>'Outcomes vs Goal'!$H$1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vs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vs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C1-4F59-B013-9562B6232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0674719"/>
        <c:axId val="18006751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vs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vs Goal'!$A$2:$A$13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vs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1C1-4F59-B013-9562B6232F4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vs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vs Goal'!$A$2:$A$13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vs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1C1-4F59-B013-9562B6232F4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vs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vs Goal'!$A$2:$A$13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vs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C1-4F59-B013-9562B6232F4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vs Goal'!$E$1</c15:sqref>
                        </c15:formulaRef>
                      </c:ext>
                    </c:extLst>
                    <c:strCache>
                      <c:ptCount val="1"/>
                      <c:pt idx="0">
                        <c:v>Total Porjects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vs Goal'!$A$2:$A$13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vs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C1-4F59-B013-9562B6232F49}"/>
                  </c:ext>
                </c:extLst>
              </c15:ser>
            </c15:filteredLineSeries>
          </c:ext>
        </c:extLst>
      </c:lineChart>
      <c:catAx>
        <c:axId val="180067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675135"/>
        <c:crosses val="autoZero"/>
        <c:auto val="1"/>
        <c:lblAlgn val="ctr"/>
        <c:lblOffset val="100"/>
        <c:noMultiLvlLbl val="0"/>
      </c:catAx>
      <c:valAx>
        <c:axId val="180067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67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76200</xdr:rowOff>
    </xdr:from>
    <xdr:to>
      <xdr:col>22</xdr:col>
      <xdr:colOff>133349</xdr:colOff>
      <xdr:row>28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35EC1A-AE5A-4964-B040-EEC5C8857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247651</xdr:colOff>
      <xdr:row>1</xdr:row>
      <xdr:rowOff>76201</xdr:rowOff>
    </xdr:from>
    <xdr:to>
      <xdr:col>22</xdr:col>
      <xdr:colOff>228601</xdr:colOff>
      <xdr:row>35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05AD0-4D18-463D-B903-40F5CF261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2</xdr:row>
      <xdr:rowOff>9525</xdr:rowOff>
    </xdr:from>
    <xdr:to>
      <xdr:col>21</xdr:col>
      <xdr:colOff>76200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8B16AC-432E-4CA0-B476-B08016E13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15</xdr:row>
      <xdr:rowOff>114300</xdr:rowOff>
    </xdr:from>
    <xdr:to>
      <xdr:col>7</xdr:col>
      <xdr:colOff>552450</xdr:colOff>
      <xdr:row>32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F7436A-01A5-41F3-9439-D8870ABC4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k" refreshedDate="44234.84040011574" createdVersion="6" refreshedVersion="6" minRefreshableVersion="3" recordCount="4114" xr:uid="{D8410376-19CC-49DE-9911-559A12B54438}">
  <cacheSource type="worksheet">
    <worksheetSource ref="A1:R4115" sheet="Kickstarter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k" refreshedDate="44234.852825694441" createdVersion="6" refreshedVersion="6" minRefreshableVersion="3" recordCount="4114" xr:uid="{6407A080-7DE1-4A4D-B2E3-CECB9543B653}">
  <cacheSource type="worksheet">
    <worksheetSource ref="A1:T4115" sheet="Kickstarter Projects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n v="63.917582417582416"/>
    <x v="0"/>
    <s v="television"/>
    <x v="0"/>
    <d v="2015-07-23T03:00:00"/>
  </r>
  <r>
    <x v="1"/>
    <x v="1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n v="93.40425531914893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n v="146.87931034482759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n v="159.82456140350877"/>
    <x v="0"/>
    <s v="television"/>
    <x v="7"/>
    <d v="2016-07-05T01:07:47"/>
  </r>
  <r>
    <x v="8"/>
    <x v="8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n v="291.79333333333335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n v="31.499500000000001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n v="158.68421052631578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n v="80.333333333333329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n v="59.961305925030231"/>
    <x v="0"/>
    <s v="television"/>
    <x v="12"/>
    <d v="2014-07-16T03:00:00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n v="109.78431372549019"/>
    <x v="0"/>
    <s v="television"/>
    <x v="13"/>
    <d v="2016-06-23T20:27:00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n v="147.70731707317074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n v="21.755102040816325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n v="171.84285714285716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n v="41.944444444444443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n v="93.264122807017543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n v="56.136363636363633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n v="80.16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n v="199.9009900990099"/>
    <x v="0"/>
    <s v="television"/>
    <x v="21"/>
    <d v="2014-09-26T15:03:09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n v="51.25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n v="103.04347826086956"/>
    <x v="0"/>
    <s v="television"/>
    <x v="23"/>
    <d v="2015-04-30T15:20:0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n v="66.346149825783982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n v="57.142857142857146"/>
    <x v="0"/>
    <s v="television"/>
    <x v="25"/>
    <d v="2016-01-09T00:36:01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n v="102.10526315789474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n v="148.96666666666667"/>
    <x v="0"/>
    <s v="television"/>
    <x v="27"/>
    <d v="2014-11-16T04:57:13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n v="169.6056338028169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n v="31.623931623931625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n v="76.45264150943396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n v="320.44943820224717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n v="83.75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n v="49.882352941176471"/>
    <x v="0"/>
    <s v="television"/>
    <x v="34"/>
    <d v="2014-08-05T07:43:21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n v="59.464285714285715"/>
    <x v="0"/>
    <s v="television"/>
    <x v="35"/>
    <d v="2015-04-28T00:00:0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n v="193.84090909090909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n v="159.51383399209487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n v="41.68181818181818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n v="150.89861751152074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n v="126.6875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n v="117.51479289940828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n v="117.36121673003802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n v="194.44444444444446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n v="76.865000000000009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n v="56.815789473684212"/>
    <x v="0"/>
    <s v="television"/>
    <x v="48"/>
    <d v="2015-03-01T12:00:00"/>
  </r>
  <r>
    <x v="49"/>
    <x v="49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n v="118.33613445378151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n v="223.48076923076923"/>
    <x v="0"/>
    <s v="television"/>
    <x v="52"/>
    <d v="2014-07-17T16:50:46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n v="28.111111111111111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n v="128.95348837209303"/>
    <x v="0"/>
    <s v="television"/>
    <x v="55"/>
    <d v="2016-05-27T23:15:16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n v="49.316091954022987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n v="221.52173913043478"/>
    <x v="0"/>
    <s v="television"/>
    <x v="57"/>
    <d v="2015-04-25T19:59:22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n v="137.21333333333334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n v="606.82242424242418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n v="43.040092592592593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n v="322.39130434782606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n v="96.708333333333329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n v="35.474531249999998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n v="86.666666666666671"/>
    <x v="0"/>
    <s v="shorts"/>
    <x v="64"/>
    <d v="2013-07-08T00:26:21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n v="132.05263157894737"/>
    <x v="0"/>
    <s v="shorts"/>
    <x v="65"/>
    <d v="2014-08-11T05:59:00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n v="91.230769230769226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n v="116.25"/>
    <x v="0"/>
    <s v="shorts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n v="21.194444444444443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n v="62.327134831460668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n v="37.411764705882355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n v="69.71875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n v="58.170731707317074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n v="19.471034482758618"/>
    <x v="0"/>
    <s v="shorts"/>
    <x v="74"/>
    <d v="2016-01-21T11:41:35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n v="85.957446808510639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n v="30.666666666666668"/>
    <x v="0"/>
    <s v="shorts"/>
    <x v="76"/>
    <d v="2011-12-27T17:35:58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n v="60.384615384615387"/>
    <x v="0"/>
    <s v="shorts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n v="273.82978723404256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n v="40.005000000000003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n v="15.76923076923077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n v="71.714285714285708"/>
    <x v="0"/>
    <s v="shorts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n v="375.76470588235293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n v="104.6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n v="123.28571428571429"/>
    <x v="0"/>
    <s v="shorts"/>
    <x v="89"/>
    <d v="2013-06-02T18:03:12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n v="31.375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n v="122.32558139534883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n v="73.733333333333334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n v="21.904761904761905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n v="50.588235294117645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n v="53.125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n v="56.666666666666664"/>
    <x v="0"/>
    <s v="shorts"/>
    <x v="98"/>
    <d v="2012-12-07T23:30:00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n v="40.776666666666664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n v="117.92307692307692"/>
    <x v="0"/>
    <s v="shorts"/>
    <x v="102"/>
    <d v="2010-12-23T03:08:53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n v="27.897959183673468"/>
    <x v="0"/>
    <s v="shorts"/>
    <x v="103"/>
    <d v="2014-03-07T19:20:30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n v="39.383333333333333"/>
    <x v="0"/>
    <s v="shorts"/>
    <x v="105"/>
    <d v="2016-05-14T00:00:00"/>
  </r>
  <r>
    <x v="106"/>
    <x v="106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n v="186.11111111111111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n v="111.37681159420291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n v="78.723404255319153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n v="46.702127659574465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n v="65.384615384615387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n v="102.0754716981132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n v="88.571428571428569"/>
    <x v="0"/>
    <s v="shorts"/>
    <x v="114"/>
    <d v="2012-01-13T06:34:48"/>
  </r>
  <r>
    <x v="115"/>
    <x v="115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n v="28.727272727272727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n v="69.78947368421052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n v="167.48962962962963"/>
    <x v="0"/>
    <s v="shorts"/>
    <x v="117"/>
    <d v="2010-06-09T19:00:00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n v="144.91230769230768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n v="91.840540540540545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n v="25.166666666666668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n v="11.666666666666666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n v="106.69230769230769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n v="47.5"/>
    <x v="0"/>
    <s v="science fiction"/>
    <x v="127"/>
    <d v="2015-04-03T13:59:01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n v="311.16666666666669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x v="131"/>
    <x v="131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n v="94.506172839506178"/>
    <x v="0"/>
    <s v="science fiction"/>
    <x v="132"/>
    <d v="2014-11-07T20:30:07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x v="134"/>
    <x v="134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n v="80.599999999999994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n v="81.241379310344826"/>
    <x v="0"/>
    <s v="science fiction"/>
    <x v="138"/>
    <d v="2015-08-01T04:59:0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n v="46.178571428571431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n v="55.945945945945944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n v="37.555555555555557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n v="38.333333333333336"/>
    <x v="0"/>
    <s v="science fiction"/>
    <x v="146"/>
    <d v="2017-01-18T00:23:18"/>
  </r>
  <r>
    <x v="147"/>
    <x v="147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n v="15.333333333333334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n v="449.43283582089555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n v="28"/>
    <x v="0"/>
    <s v="science fiction"/>
    <x v="151"/>
    <d v="2015-06-18T13:13:1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n v="35.9"/>
    <x v="0"/>
    <s v="science fiction"/>
    <x v="153"/>
    <d v="2014-12-02T15:04:04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n v="13.333333333333334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n v="20.25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n v="43.5"/>
    <x v="0"/>
    <s v="drama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n v="91.428571428571431"/>
    <x v="0"/>
    <s v="drama"/>
    <x v="164"/>
    <d v="2014-09-19T18:18:21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n v="5.5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n v="108.33333333333333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n v="32.5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n v="49.884615384615387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n v="30.846153846153847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n v="180.5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x v="183"/>
    <x v="183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n v="373.5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n v="25.5"/>
    <x v="0"/>
    <s v="drama"/>
    <x v="184"/>
    <d v="2014-09-01T03:59:00"/>
  </r>
  <r>
    <x v="185"/>
    <x v="185"/>
    <s v="Love has no boundaries!"/>
    <n v="40000"/>
    <n v="2200"/>
    <x v="2"/>
    <s v="NO"/>
    <s v="NOK"/>
    <n v="1471557139"/>
    <n v="1468965139"/>
    <b v="0"/>
    <x v="73"/>
    <b v="0"/>
    <s v="film &amp; video/drama"/>
    <n v="6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n v="69"/>
    <x v="0"/>
    <s v="drama"/>
    <x v="189"/>
    <d v="2016-09-03T16:34:37"/>
  </r>
  <r>
    <x v="190"/>
    <x v="190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n v="5.666666666666667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n v="77.10526315789474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n v="32.75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n v="46.5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n v="87.308333333333337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n v="54.285714285714285"/>
    <x v="0"/>
    <s v="drama"/>
    <x v="201"/>
    <d v="2015-02-08T19:38:49"/>
  </r>
  <r>
    <x v="202"/>
    <x v="202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n v="93.25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n v="117.68368136117556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n v="76.470588235294116"/>
    <x v="0"/>
    <s v="drama"/>
    <x v="205"/>
    <d v="2015-10-06T15:10:22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n v="163.84615384615384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n v="91.818181818181813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n v="185.83333333333334"/>
    <x v="0"/>
    <s v="drama"/>
    <x v="211"/>
    <d v="2015-09-19T03:50:17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n v="331.53833333333336"/>
    <x v="0"/>
    <s v="drama"/>
    <x v="216"/>
    <d v="2015-04-22T22:00:37"/>
  </r>
  <r>
    <x v="217"/>
    <x v="217"/>
    <s v="A roadmovie by paw"/>
    <n v="100000"/>
    <n v="11943"/>
    <x v="2"/>
    <s v="SE"/>
    <s v="SEK"/>
    <n v="1419780149"/>
    <n v="1417101749"/>
    <b v="0"/>
    <x v="44"/>
    <b v="0"/>
    <s v="film &amp; video/drama"/>
    <n v="12"/>
    <n v="314.28947368421052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n v="115.98684210526316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n v="120"/>
    <x v="0"/>
    <s v="drama"/>
    <x v="220"/>
    <d v="2015-08-20T20:06:00"/>
  </r>
  <r>
    <x v="221"/>
    <x v="221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n v="15.714285714285714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n v="80.2"/>
    <x v="0"/>
    <s v="drama"/>
    <x v="234"/>
    <d v="2015-06-21T00:50:59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x v="237"/>
    <x v="237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n v="117.84759124087591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n v="109.04255319148936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n v="73.019801980198025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n v="78.195121951219505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n v="47.398809523809526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n v="54.020833333333336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n v="68.488789237668158"/>
    <x v="0"/>
    <s v="documentary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n v="108.14516129032258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n v="589.95205479452056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n v="48.051063829787232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n v="72.482837528604122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n v="57.077922077922075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n v="85.444444444444443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n v="215.8571428571428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n v="89.38643312101911"/>
    <x v="0"/>
    <s v="documentary"/>
    <x v="254"/>
    <d v="2015-10-17T02:00:0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n v="45.418404255319146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n v="65.756363636363631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n v="66.70405357142856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n v="83.345930232558146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n v="105.04609341825902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n v="120.90909090909091"/>
    <x v="0"/>
    <s v="documentary"/>
    <x v="260"/>
    <d v="2010-07-17T09:59:0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n v="97.63636363636364"/>
    <x v="0"/>
    <s v="documentary"/>
    <x v="261"/>
    <d v="2012-06-07T14:55:00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n v="30.654485981308412"/>
    <x v="0"/>
    <s v="documentary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n v="64.945054945054949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n v="95.775862068965523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n v="40.416666666666664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n v="78.578424242424248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n v="50.18018018018018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n v="92.251735588972423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n v="57.540983606557376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n v="109.42160278745645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n v="81.892461538461546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n v="45.667711864406776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n v="65.298192771084331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n v="95.225806451612897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n v="75.444794952681391"/>
    <x v="0"/>
    <s v="documentary"/>
    <x v="277"/>
    <d v="2015-05-23T21:23:39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n v="97.816867469879512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n v="87.685606557377056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n v="54.748948106591868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n v="83.953417721518989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n v="254.38547486033519"/>
    <x v="0"/>
    <s v="documentary"/>
    <x v="282"/>
    <d v="2010-02-22T22:00:00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n v="101.8269801980198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n v="55.066394736842106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n v="56.901438721136763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n v="121.28148148148148"/>
    <x v="0"/>
    <s v="documentary"/>
    <x v="286"/>
    <d v="2013-03-25T18:35:24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n v="91.189655172413794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n v="115.44812080536913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n v="67.771551724137936"/>
    <x v="0"/>
    <s v="documentary"/>
    <x v="289"/>
    <d v="2013-11-02T10:57:14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n v="28.576190476190476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n v="46.8828125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n v="154.42231237322514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n v="201.22137404580153"/>
    <x v="0"/>
    <s v="documentary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n v="100.08204511278196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n v="230.08953488372092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n v="141.74647887323943"/>
    <x v="0"/>
    <s v="documentary"/>
    <x v="297"/>
    <d v="2015-05-01T03:59:0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n v="56.344351395730705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n v="73.341188524590166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n v="85.337785234899329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n v="61.496215139442228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n v="93.018518518518519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n v="50.292682926829265"/>
    <x v="0"/>
    <s v="documentary"/>
    <x v="303"/>
    <d v="2012-06-02T01:42:26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n v="106.43243243243244"/>
    <x v="0"/>
    <s v="documentary"/>
    <x v="304"/>
    <d v="2012-09-01T02:00:00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n v="51.719576719576722"/>
    <x v="0"/>
    <s v="documentary"/>
    <x v="305"/>
    <d v="2012-03-10T15:07:29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n v="36.612499999999997"/>
    <x v="0"/>
    <s v="documentary"/>
    <x v="306"/>
    <d v="2013-03-20T19:05:33"/>
  </r>
  <r>
    <x v="307"/>
    <x v="307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n v="42.517361111111114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n v="62.712871287128714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n v="89.957983193277315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n v="28.924722222222222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n v="138.8022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n v="61.301369863013697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n v="80.202702702702709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n v="32.095833333333331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n v="200.88888888888889"/>
    <x v="0"/>
    <s v="documentary"/>
    <x v="315"/>
    <d v="2012-08-22T18:32:14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n v="108.01265822784811"/>
    <x v="0"/>
    <s v="documentary"/>
    <x v="316"/>
    <d v="2014-12-11T04:59:00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n v="95.699367088607602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n v="49.880281690140848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n v="110.47058823529412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n v="134.91139240506328"/>
    <x v="0"/>
    <s v="documentary"/>
    <x v="320"/>
    <d v="2015-12-22T23:00:0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n v="106.62314540059347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n v="145.04301075268816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n v="114.58620689655173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n v="105.3170731707317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n v="70.921195652173907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n v="147.17167680278018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n v="160.47058823529412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n v="156.04578313253012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n v="63.17365269461078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n v="104.82352941176471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n v="97.356164383561648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n v="203.63063063063063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n v="188.31203007518798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n v="146.65217391304347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n v="109.1875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n v="59.249046653144013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n v="97.904838709677421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n v="70.000169491525426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n v="72.865168539325836"/>
    <x v="0"/>
    <s v="documentary"/>
    <x v="339"/>
    <d v="2015-04-29T18:14:28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n v="146.34782608695653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n v="67.909090909090907"/>
    <x v="0"/>
    <s v="documentary"/>
    <x v="341"/>
    <d v="2014-10-01T03:59:00"/>
  </r>
  <r>
    <x v="342"/>
    <x v="342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n v="169.85083076923075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n v="58.413339694656486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n v="119.99298245614035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n v="99.860335195530723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n v="90.579148936170213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n v="117.77361477572559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n v="71.899281437125751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n v="129.81900452488688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n v="44.912863070539416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n v="40.755244755244753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n v="103.52394779771615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n v="125.44827586206897"/>
    <x v="0"/>
    <s v="documentary"/>
    <x v="354"/>
    <d v="2016-04-08T18:52:01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n v="246.60606060606059"/>
    <x v="0"/>
    <s v="documentary"/>
    <x v="355"/>
    <d v="2014-12-01T08:03:14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n v="79.401340206185566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n v="193.04868913857678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n v="84.023178807947019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n v="139.82758620689654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n v="109.82189265536722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n v="139.53488372093022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n v="347.84615384615387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n v="68.24159292035398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n v="239.93846153846152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n v="287.31343283582089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n v="86.84882352941176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n v="81.84905660377359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n v="42.874970059880241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n v="709.41860465116281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n v="161.25517890772127"/>
    <x v="0"/>
    <s v="documentary"/>
    <x v="371"/>
    <d v="2013-02-01T18:25:39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n v="41.777777777777779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n v="89.887640449438209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n v="45.051724137931032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n v="54.083333333333336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n v="103.21804511278195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n v="40.397590361445786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n v="116.85906040268456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n v="115.51020408163265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n v="104.31274900398407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n v="69.772727272727266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n v="43.020833333333336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n v="58.540469973890339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n v="111.79535864978902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n v="46.230769230769234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n v="144.69039145907473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n v="88.845070422535215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n v="81.75107284768211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n v="104.25906735751295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n v="90.616504854368927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n v="157.33048433048432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n v="105.18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n v="58.719836956521746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n v="81.632653061224488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n v="56.460043668122275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n v="140.1044776119403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n v="224.85263157894738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n v="181.13306451612902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n v="711.04109589041093"/>
    <x v="0"/>
    <s v="documentary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n v="65.883720930232556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n v="75.185714285714283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n v="133.14391143911439"/>
    <x v="0"/>
    <s v="documentary"/>
    <x v="404"/>
    <d v="2014-02-05T23:04:00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n v="55.2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n v="86.163714285714292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n v="92.318181818181813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n v="160.16473684210527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n v="45.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n v="183.28571428571428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n v="125.78838174273859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n v="57.654545454545456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n v="78.660818713450297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n v="91.480769230769226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n v="68.09809523809524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n v="48.086800000000004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n v="202.42307692307693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n v="216.75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n v="110.06849315068493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n v="4.833333333333333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n v="50.166666666666664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n v="35.833333333333336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n v="11.76923076923077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n v="40.78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n v="16.625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n v="4.8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n v="51.875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n v="71.25"/>
    <x v="0"/>
    <s v="animation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n v="170.54545454545453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x v="442"/>
    <x v="442"/>
    <s v="Doomsday is here"/>
    <n v="17000"/>
    <n v="6691"/>
    <x v="2"/>
    <s v="US"/>
    <s v="USD"/>
    <n v="1424380783"/>
    <n v="1421788783"/>
    <b v="0"/>
    <x v="57"/>
    <b v="0"/>
    <s v="film &amp; video/animation"/>
    <n v="39"/>
    <n v="393.58823529411762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n v="47.875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n v="20.502500000000001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n v="56.571428571428569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n v="16.399999999999999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n v="22.5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n v="20.333333333333332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n v="16.755102040816325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n v="25"/>
    <x v="0"/>
    <s v="animation"/>
    <x v="459"/>
    <d v="2011-11-13T16:22:07"/>
  </r>
  <r>
    <x v="460"/>
    <x v="460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n v="12.5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n v="113.63636363636364"/>
    <x v="0"/>
    <s v="animation"/>
    <x v="463"/>
    <d v="2011-09-24T17:02:3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n v="1"/>
    <x v="0"/>
    <s v="animation"/>
    <x v="464"/>
    <d v="2016-05-18T20:22:15"/>
  </r>
  <r>
    <x v="465"/>
    <x v="465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n v="17.25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n v="15.2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n v="110.64102564102564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n v="25.5"/>
    <x v="0"/>
    <s v="animation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n v="38.476470588235294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n v="28.2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n v="61.5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x v="476"/>
    <x v="476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n v="39.569274193548388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n v="88.8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n v="55.457142857142856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n v="87.142857142857139"/>
    <x v="0"/>
    <s v="animation"/>
    <x v="481"/>
    <d v="2012-10-10T16:08:09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n v="51.224489795918366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n v="13.545454545454545"/>
    <x v="0"/>
    <s v="animation"/>
    <x v="484"/>
    <d v="2015-11-05T23:32:52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n v="66.520080000000007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n v="71.666666666666671"/>
    <x v="0"/>
    <s v="animation"/>
    <x v="489"/>
    <d v="2012-01-05T11:33:00"/>
  </r>
  <r>
    <x v="490"/>
    <x v="490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n v="10.333333333333334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n v="1"/>
    <x v="0"/>
    <s v="animation"/>
    <x v="496"/>
    <d v="2014-02-10T22:21:14"/>
  </r>
  <r>
    <x v="497"/>
    <x v="497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n v="136.09090909090909"/>
    <x v="0"/>
    <s v="animation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n v="73.461538461538467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n v="53.75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n v="57.5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n v="12.666666666666666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n v="3.7142857142857144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n v="133.33333333333334"/>
    <x v="0"/>
    <s v="animation"/>
    <x v="508"/>
    <d v="2012-05-25T14:14:00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n v="5.5"/>
    <x v="0"/>
    <s v="animation"/>
    <x v="512"/>
    <d v="2016-11-20T18:48:47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n v="102.38235294117646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n v="16.666666666666668"/>
    <x v="0"/>
    <s v="animation"/>
    <x v="514"/>
    <d v="2014-08-09T14:44:07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n v="725.02941176470586"/>
    <x v="0"/>
    <s v="animation"/>
    <x v="515"/>
    <d v="2015-12-29T11:46:41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n v="68.333333333333329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n v="39.228571428571428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n v="150.14705882352942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n v="93.428571428571431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n v="110.96774193548387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n v="71.785714285714292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n v="29.258076923076924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n v="74.347826086956516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n v="63.829113924050631"/>
    <x v="1"/>
    <s v="plays"/>
    <x v="527"/>
    <d v="2017-02-17T16:05:00"/>
  </r>
  <r>
    <x v="528"/>
    <x v="528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n v="44.333333333333336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n v="86.944444444444443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n v="126.55172413793103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n v="71.242774566473983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n v="117.88235294117646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n v="327.08333333333331"/>
    <x v="1"/>
    <s v="plays"/>
    <x v="534"/>
    <d v="2015-11-01T23:00:0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n v="34.745762711864408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n v="100.06410256410257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n v="40.847457627118644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n v="252.01666666666668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n v="25.161000000000001"/>
    <x v="1"/>
    <s v="plays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n v="402.70588235294116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n v="8.5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n v="8.75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n v="135.03571428571428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n v="20.5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n v="64.36363636363636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n v="68.3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n v="27.5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n v="20"/>
    <x v="2"/>
    <s v="web"/>
    <x v="569"/>
    <d v="2016-01-01T20:20:12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n v="38.444444444444443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n v="64.7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n v="10"/>
    <x v="2"/>
    <s v="web"/>
    <x v="577"/>
    <d v="2016-05-20T14:08:22"/>
  </r>
  <r>
    <x v="578"/>
    <x v="578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n v="2"/>
    <x v="2"/>
    <s v="web"/>
    <x v="578"/>
    <d v="2015-09-07T13:53:13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n v="14"/>
    <x v="2"/>
    <s v="web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n v="389.28571428571428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n v="150.5"/>
    <x v="2"/>
    <s v="web"/>
    <x v="588"/>
    <d v="2016-11-17T19:28:06"/>
  </r>
  <r>
    <x v="589"/>
    <x v="589"/>
    <s v="Services closer than you think..."/>
    <n v="7500"/>
    <n v="1"/>
    <x v="2"/>
    <s v="US"/>
    <s v="USD"/>
    <n v="1436366699"/>
    <n v="1435070699"/>
    <b v="0"/>
    <x v="29"/>
    <b v="0"/>
    <s v="technology/web"/>
    <n v="0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n v="24.777777777777779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n v="30.5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n v="53.25"/>
    <x v="2"/>
    <s v="web"/>
    <x v="595"/>
    <d v="2015-05-04T01:40:38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n v="10"/>
    <x v="2"/>
    <s v="web"/>
    <x v="597"/>
    <d v="2016-07-31T16:00:00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n v="15.5"/>
    <x v="2"/>
    <s v="web"/>
    <x v="599"/>
    <d v="2015-03-08T15:16:0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n v="23.333333333333332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n v="45.386153846153846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x v="605"/>
    <x v="605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n v="16.375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n v="292.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n v="105.93388429752066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n v="37.888888888888886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n v="111.4102564102564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n v="116.6666666666666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n v="10"/>
    <x v="2"/>
    <s v="web"/>
    <x v="630"/>
    <d v="2015-09-06T05:10:0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n v="76.666666666666671"/>
    <x v="2"/>
    <s v="web"/>
    <x v="631"/>
    <d v="2016-05-28T18:32:09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n v="49.8"/>
    <x v="2"/>
    <s v="web"/>
    <x v="633"/>
    <d v="2016-06-17T23:00:00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n v="1"/>
    <x v="2"/>
    <s v="web"/>
    <x v="634"/>
    <d v="2015-02-26T22:17:09"/>
  </r>
  <r>
    <x v="635"/>
    <x v="635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x v="638"/>
    <x v="638"/>
    <s v="O0"/>
    <n v="200000"/>
    <n v="18"/>
    <x v="1"/>
    <s v="DE"/>
    <s v="EUR"/>
    <n v="1490447662"/>
    <n v="1485267262"/>
    <b v="0"/>
    <x v="79"/>
    <b v="0"/>
    <s v="technology/web"/>
    <n v="0"/>
    <n v="3"/>
    <x v="2"/>
    <s v="web"/>
    <x v="638"/>
    <d v="2017-03-25T13:14:22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n v="50.5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n v="151.31746031746033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n v="134.3592456301748"/>
    <x v="2"/>
    <s v="wearables"/>
    <x v="642"/>
    <d v="2015-08-19T15:37:54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n v="174.02631578947367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n v="73.486268364348675"/>
    <x v="2"/>
    <s v="wearables"/>
    <x v="644"/>
    <d v="2014-10-29T01:00:00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n v="23.518987341772153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n v="39.074444444444445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n v="125.94117647058823"/>
    <x v="2"/>
    <s v="wearables"/>
    <x v="647"/>
    <d v="2016-03-17T17:25:49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n v="42.670731707317074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n v="35.125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n v="239.35238095238094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n v="107.64285714285714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n v="95.830623306233065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n v="31.663376110562684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n v="42.886861313868614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n v="122.73563218390805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n v="190.45454545454547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n v="109.33695652173913"/>
    <x v="2"/>
    <s v="wearables"/>
    <x v="658"/>
    <d v="2015-07-26T18:00:00"/>
  </r>
  <r>
    <x v="659"/>
    <x v="659"/>
    <s v="Sync up your lifestyle"/>
    <n v="3000"/>
    <n v="3017"/>
    <x v="0"/>
    <s v="US"/>
    <s v="USD"/>
    <n v="1440339295"/>
    <n v="1437747295"/>
    <b v="0"/>
    <x v="64"/>
    <b v="1"/>
    <s v="technology/wearables"/>
    <n v="101"/>
    <n v="143.66666666666666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n v="84.944444444444443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n v="10.555555555555555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n v="31.172413793103448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n v="155.33333333333334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n v="178.92857142857142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n v="27.36"/>
    <x v="2"/>
    <s v="wearables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n v="1536.25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n v="84.99677419354839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n v="788.5333333333333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n v="50.29767441860465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n v="68.333333333333329"/>
    <x v="2"/>
    <s v="wearables"/>
    <x v="673"/>
    <d v="2014-09-01T20:10:17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n v="7.5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n v="34.269230769230766"/>
    <x v="2"/>
    <s v="wearables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n v="61.291666666666664"/>
    <x v="2"/>
    <s v="wearables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n v="133.25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n v="65.17647058823529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n v="93.90425531914893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n v="150.65116279069767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n v="13.25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n v="99.333333333333329"/>
    <x v="2"/>
    <s v="wearables"/>
    <x v="683"/>
    <d v="2016-10-31T21:36:04"/>
  </r>
  <r>
    <x v="684"/>
    <x v="684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n v="177.39259259259259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n v="55.3"/>
    <x v="2"/>
    <s v="wearables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n v="591.66666666666663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n v="405.5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n v="343.14732142857144"/>
    <x v="2"/>
    <s v="wearables"/>
    <x v="689"/>
    <d v="2016-12-08T04:59:00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n v="72.588235294117652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n v="6.4975124378109452"/>
    <x v="2"/>
    <s v="wearables"/>
    <x v="692"/>
    <d v="2016-12-22T09:01:03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n v="119.38513513513513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n v="84.285714285714292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n v="90.857142857142861"/>
    <x v="2"/>
    <s v="wearables"/>
    <x v="695"/>
    <d v="2014-10-31T12:30:20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n v="20.342105263157894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n v="530.68965517241384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n v="120.39184269662923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n v="291.33333333333331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n v="124.9191891891892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n v="119.57142857142857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n v="120.25"/>
    <x v="2"/>
    <s v="wearables"/>
    <x v="704"/>
    <d v="2017-02-20T04:37:48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n v="195.4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n v="117.69868421052631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n v="23.948509485094849"/>
    <x v="2"/>
    <s v="wearables"/>
    <x v="708"/>
    <d v="2014-09-13T13:56:40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n v="30.5"/>
    <x v="2"/>
    <s v="wearables"/>
    <x v="709"/>
    <d v="2014-12-05T00:59:1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n v="99.973372781065095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n v="26.25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n v="80.321428571428569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n v="115.75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n v="44.6875"/>
    <x v="2"/>
    <s v="wearables"/>
    <x v="716"/>
    <d v="2014-12-01T00:00:00"/>
  </r>
  <r>
    <x v="717"/>
    <x v="717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n v="76.25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n v="22.5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n v="19.39999999999999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n v="66.707317073170728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n v="84.142857142857139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n v="215.72549019607843"/>
    <x v="3"/>
    <s v="nonfiction"/>
    <x v="722"/>
    <d v="2012-04-08T18:19:38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n v="54.69"/>
    <x v="3"/>
    <s v="nonfiction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n v="51.62944055944056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n v="143.35714285714286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n v="72.428571428571431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n v="36.530201342281877"/>
    <x v="3"/>
    <s v="nonfiction"/>
    <x v="727"/>
    <d v="2013-01-14T21:20:00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n v="60.903461538461535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n v="43.55"/>
    <x v="3"/>
    <s v="nonfiction"/>
    <x v="729"/>
    <d v="2012-09-19T04:27:41"/>
  </r>
  <r>
    <x v="730"/>
    <x v="730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n v="99.766037735849054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n v="17.822485207100591"/>
    <x v="3"/>
    <s v="nonfiction"/>
    <x v="733"/>
    <d v="2013-12-20T10:04:52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n v="187.19298245614036"/>
    <x v="3"/>
    <s v="nonfiction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n v="234.80786026200875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n v="105.04629629629629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n v="56.666666666666664"/>
    <x v="3"/>
    <s v="nonfiction"/>
    <x v="737"/>
    <d v="2014-02-14T20:00:00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n v="39.048780487804876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n v="68.345323741007192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n v="169.57894736842104"/>
    <x v="3"/>
    <s v="nonfiction"/>
    <x v="740"/>
    <d v="2015-06-21T03:31:22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n v="141.42340425531913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n v="67.391304347826093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n v="82.516129032258064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n v="53.729729729729726"/>
    <x v="3"/>
    <s v="nonfiction"/>
    <x v="745"/>
    <d v="2013-05-03T13:44:05"/>
  </r>
  <r>
    <x v="746"/>
    <x v="746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n v="34.206185567010309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n v="127.32727272727273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n v="45.56818181818182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n v="95.963636363636368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n v="77.271186440677965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n v="57.338709677419352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n v="53.19047619047619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n v="42.346938775510203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n v="37.466029411764708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n v="37.454545454545453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n v="51.474747474747474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n v="39.166666666666664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n v="57.295454545454547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n v="31.846153846153847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n v="63.122807017543863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n v="66.666666666666671"/>
    <x v="3"/>
    <s v="fiction"/>
    <x v="779"/>
    <d v="2010-10-15T04:00:00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n v="42.609200000000001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n v="63.485714285714288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n v="102.5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n v="31.142758620689655"/>
    <x v="4"/>
    <s v="rock"/>
    <x v="785"/>
    <d v="2013-02-28T14:15:1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n v="162.27272727272728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n v="80.588235294117652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n v="59.85441176470588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n v="132.85714285714286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n v="92.547820512820508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n v="60.859375"/>
    <x v="4"/>
    <s v="rock"/>
    <x v="791"/>
    <d v="2013-11-13T05:59:00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n v="41.851833333333339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n v="88.325937499999995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n v="158.96226415094338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n v="85.054347826086953"/>
    <x v="4"/>
    <s v="rock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n v="112.61111111111111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n v="45.436619718309856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n v="46.218390804597703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n v="178.60714285714286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n v="40.75"/>
    <x v="4"/>
    <s v="rock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n v="43.733921568627444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n v="81.066666666666663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n v="74.60526315789474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x v="806"/>
    <x v="806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n v="117.67605633802818"/>
    <x v="4"/>
    <s v="rock"/>
    <x v="806"/>
    <d v="2011-09-07T16:35:39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n v="73.771929824561397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n v="79.82692307692308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n v="27.606060606060606"/>
    <x v="4"/>
    <s v="rock"/>
    <x v="812"/>
    <d v="2013-03-01T13:58:00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n v="24.999375000000001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n v="45.464285714285715"/>
    <x v="4"/>
    <s v="rock"/>
    <x v="814"/>
    <d v="2011-05-31T18:04:00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n v="39.31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n v="89.419999999999987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n v="28.684210526315791"/>
    <x v="4"/>
    <s v="rock"/>
    <x v="818"/>
    <d v="2012-08-07T17:01:00"/>
  </r>
  <r>
    <x v="819"/>
    <x v="819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n v="31.071428571428573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n v="70.55263157894737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n v="51.811594202898547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n v="43.515151515151516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n v="39.816666666666663"/>
    <x v="4"/>
    <s v="rock"/>
    <x v="824"/>
    <d v="2010-04-18T06:59:00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n v="126.8080808080808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n v="113.87755102040816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n v="28.181818181818183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n v="60.65625"/>
    <x v="4"/>
    <s v="rock"/>
    <x v="830"/>
    <d v="2013-03-22T11:37:05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n v="97.993896103896105"/>
    <x v="4"/>
    <s v="rock"/>
    <x v="832"/>
    <d v="2012-01-21T08:13:00"/>
  </r>
  <r>
    <x v="833"/>
    <x v="833"/>
    <s v="This is an American rock album."/>
    <n v="6000"/>
    <n v="6100"/>
    <x v="0"/>
    <s v="US"/>
    <s v="USD"/>
    <n v="1397941475"/>
    <n v="1395349475"/>
    <b v="0"/>
    <x v="14"/>
    <b v="1"/>
    <s v="music/rock"/>
    <n v="102"/>
    <n v="148.78048780487805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n v="96.08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n v="58.625"/>
    <x v="4"/>
    <s v="rock"/>
    <x v="835"/>
    <d v="2012-05-19T03:00:00"/>
  </r>
  <r>
    <x v="836"/>
    <x v="836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n v="109.70695652173914"/>
    <x v="4"/>
    <s v="rock"/>
    <x v="836"/>
    <d v="2013-10-07T01:21:58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n v="49.112903225806448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n v="47.672131147540981"/>
    <x v="4"/>
    <s v="rock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n v="60.737812499999997"/>
    <x v="4"/>
    <s v="rock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n v="63.37715789473684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n v="53.893617021276597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n v="66.871794871794876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n v="63.102362204724407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n v="36.628930817610062"/>
    <x v="4"/>
    <s v="metal"/>
    <x v="844"/>
    <d v="2014-11-01T04:59:00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n v="34.005706214689269"/>
    <x v="4"/>
    <s v="metal"/>
    <x v="845"/>
    <d v="2016-09-05T03:59:00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n v="28.553404255319148"/>
    <x v="4"/>
    <s v="metal"/>
    <x v="846"/>
    <d v="2014-03-10T14:00:00"/>
  </r>
  <r>
    <x v="847"/>
    <x v="847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n v="41.704347826086959"/>
    <x v="4"/>
    <s v="metal"/>
    <x v="849"/>
    <d v="2015-03-16T02:34:24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n v="46.669172932330824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n v="37.271428571428572"/>
    <x v="4"/>
    <s v="metal"/>
    <x v="851"/>
    <d v="2016-07-31T19:45:00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n v="59.258064516129032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n v="65.8623246492986"/>
    <x v="4"/>
    <s v="metal"/>
    <x v="854"/>
    <d v="2016-12-28T05:05:46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n v="31.914893617021278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n v="19.464285714285715"/>
    <x v="4"/>
    <s v="metal"/>
    <x v="856"/>
    <d v="2016-10-25T19:00:00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n v="22.737763157894737"/>
    <x v="4"/>
    <s v="metal"/>
    <x v="858"/>
    <d v="2015-04-15T22:59:0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n v="42.724489795918366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n v="52.916666666666664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n v="50.5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n v="42.5"/>
    <x v="4"/>
    <s v="jazz"/>
    <x v="862"/>
    <d v="2013-11-11T14:19:08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n v="34.177215189873415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n v="22.5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n v="58.1818181818181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n v="109.18181818181819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n v="346.66666666666669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n v="12.4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n v="27.083333333333332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n v="32.5"/>
    <x v="4"/>
    <s v="jazz"/>
    <x v="872"/>
    <d v="2011-03-10T19:48:47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n v="34.761904761904759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x v="876"/>
    <x v="876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n v="28.577777777777779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n v="46.586206896551722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n v="32.5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n v="21.466666666666665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n v="14.125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n v="21.571428571428573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n v="83.375"/>
    <x v="4"/>
    <s v="indie rock"/>
    <x v="883"/>
    <d v="2016-03-02T22:27:15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n v="73.760000000000005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n v="31.25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n v="28.88888888888888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n v="143.8235294117647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n v="147.81132075471697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n v="27.857142857142858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n v="35"/>
    <x v="4"/>
    <s v="indie rock"/>
    <x v="899"/>
    <d v="2011-05-28T02:22:42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n v="10.5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n v="50.333333333333336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n v="32.666666666666664"/>
    <x v="4"/>
    <s v="jazz"/>
    <x v="905"/>
    <d v="2011-01-24T05:45:26"/>
  </r>
  <r>
    <x v="906"/>
    <x v="906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n v="24.6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n v="82.583333333333329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n v="41.666666666666664"/>
    <x v="4"/>
    <s v="jazz"/>
    <x v="915"/>
    <d v="2012-03-01T04:59:00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n v="19.600000000000001"/>
    <x v="4"/>
    <s v="jazz"/>
    <x v="918"/>
    <d v="2014-12-01T22:59:21"/>
  </r>
  <r>
    <x v="919"/>
    <x v="919"/>
    <s v="Cool jazz with a New Orleans flavor."/>
    <n v="20000"/>
    <n v="100"/>
    <x v="2"/>
    <s v="US"/>
    <s v="USD"/>
    <n v="1355930645"/>
    <n v="1352906645"/>
    <b v="0"/>
    <x v="29"/>
    <b v="0"/>
    <s v="music/jazz"/>
    <n v="1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n v="231.75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n v="189.33333333333334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n v="21.8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n v="56.25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n v="18.714285714285715"/>
    <x v="4"/>
    <s v="jazz"/>
    <x v="931"/>
    <d v="2014-03-16T22:00:00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n v="46.033333333333331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n v="50.666666666666664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n v="20"/>
    <x v="4"/>
    <s v="jazz"/>
    <x v="937"/>
    <d v="2013-11-03T20:09:1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n v="110.28571428571429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n v="37.451612903225808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n v="41.75"/>
    <x v="2"/>
    <s v="wearables"/>
    <x v="942"/>
    <d v="2016-02-18T20:14:20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n v="24.083333333333332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n v="69.40625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n v="155.25"/>
    <x v="2"/>
    <s v="wearables"/>
    <x v="945"/>
    <d v="2017-02-18T23:59:00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n v="57.2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n v="58.416666666666664"/>
    <x v="2"/>
    <s v="wearables"/>
    <x v="950"/>
    <d v="2016-01-17T18:01:01"/>
  </r>
  <r>
    <x v="951"/>
    <x v="951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n v="158.63636363636363"/>
    <x v="2"/>
    <s v="wearables"/>
    <x v="951"/>
    <d v="2016-06-04T15:41:12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n v="99.857142857142861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n v="25.2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n v="89.191780821917803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n v="182.6236559139785"/>
    <x v="2"/>
    <s v="wearables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n v="50.647058823529413"/>
    <x v="2"/>
    <s v="wearables"/>
    <x v="956"/>
    <d v="2015-04-26T20:55:59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n v="33.285714285714285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n v="51.823529411764703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n v="113.62573099415205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n v="136.46276595744681"/>
    <x v="2"/>
    <s v="wearables"/>
    <x v="960"/>
    <d v="2017-03-14T14:02:35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n v="364.35454545454547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n v="19.243243243243242"/>
    <x v="2"/>
    <s v="wearables"/>
    <x v="962"/>
    <d v="2016-02-11T17:05:53"/>
  </r>
  <r>
    <x v="963"/>
    <x v="963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n v="41.888888888888886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n v="30.310344827586206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n v="49.666666666666664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n v="59.2"/>
    <x v="2"/>
    <s v="wearables"/>
    <x v="966"/>
    <d v="2016-10-06T15:15:32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n v="43.97530864197531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n v="26.5"/>
    <x v="2"/>
    <s v="wearables"/>
    <x v="968"/>
    <d v="2014-08-15T20:20:34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n v="1272.7272727272727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n v="45.2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n v="153.88888888888889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n v="51.375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n v="93.333333333333329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n v="108.625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n v="160.5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n v="75.75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n v="790.83739837398377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n v="301.93916666666667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n v="47.935483870967744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n v="2.75"/>
    <x v="2"/>
    <s v="wearables"/>
    <x v="981"/>
    <d v="2014-08-09T22:43:42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n v="171.79329608938548"/>
    <x v="2"/>
    <s v="wearables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n v="35.333333333333336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n v="82.086956521739125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n v="110.8695652173913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n v="161.21951219512195"/>
    <x v="2"/>
    <s v="wearables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x v="989"/>
    <x v="989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n v="52.40625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n v="13"/>
    <x v="2"/>
    <s v="wearables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n v="30.285714285714285"/>
    <x v="2"/>
    <s v="wearables"/>
    <x v="991"/>
    <d v="2016-07-12T18:51:00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n v="116.75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n v="89.59693877551021"/>
    <x v="2"/>
    <s v="wearables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n v="424.45454545454544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n v="80.666666666666671"/>
    <x v="2"/>
    <s v="wearables"/>
    <x v="995"/>
    <d v="2014-11-29T16:00:00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n v="13"/>
    <x v="2"/>
    <s v="wearables"/>
    <x v="996"/>
    <d v="2014-07-27T15:27:00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n v="8.125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n v="153.42794759825327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n v="292.07499999999999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n v="134.54545454545453"/>
    <x v="2"/>
    <s v="wearables"/>
    <x v="1002"/>
    <d v="2015-12-17T05:59:0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n v="214.06666666666666"/>
    <x v="2"/>
    <s v="wearables"/>
    <x v="1003"/>
    <d v="2017-03-16T16:01:01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n v="216.33684210526314"/>
    <x v="2"/>
    <s v="wearables"/>
    <x v="1004"/>
    <d v="2016-02-18T17:00:27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n v="932.31055900621118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n v="29.25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n v="174.94736842105263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n v="1389.3561935483872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n v="95.911111111111111"/>
    <x v="2"/>
    <s v="wearables"/>
    <x v="1013"/>
    <d v="2015-12-29T20:00:0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n v="191.25"/>
    <x v="2"/>
    <s v="wearables"/>
    <x v="1014"/>
    <d v="2015-01-01T00:03:35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n v="74.78947368421052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n v="161.11830985915492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n v="88.714285714285708"/>
    <x v="2"/>
    <s v="wearables"/>
    <x v="1018"/>
    <d v="2016-07-14T11:48:53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n v="53.25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n v="106.2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n v="22.079728033472804"/>
    <x v="4"/>
    <s v="electronic music"/>
    <x v="1021"/>
    <d v="2015-10-17T04:00:0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n v="31.054054054054053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n v="36.206106870229007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n v="388.9762295081967"/>
    <x v="4"/>
    <s v="electronic music"/>
    <x v="1024"/>
    <d v="2016-01-31T13:56:03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n v="71.848571428571432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n v="57.381803278688523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n v="69.666666666666671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n v="45.988235294117644"/>
    <x v="4"/>
    <s v="electronic music"/>
    <x v="1028"/>
    <d v="2017-03-06T20:00:00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n v="79.262411347517727"/>
    <x v="4"/>
    <s v="electronic music"/>
    <x v="1029"/>
    <d v="2015-04-04T21:59:00"/>
  </r>
  <r>
    <x v="1030"/>
    <x v="1030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n v="43.031446540880502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n v="108.48484848484848"/>
    <x v="4"/>
    <s v="electronic music"/>
    <x v="1031"/>
    <d v="2015-12-16T18:20:10"/>
  </r>
  <r>
    <x v="1032"/>
    <x v="1032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n v="61.029583333333335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n v="50.592592592592595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n v="39.157168674698795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n v="65.15789473684211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n v="23.963127962085309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n v="48.61904761904762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n v="35.73770491803279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n v="21.366666666666667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n v="29.236301369863014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n v="33.25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n v="53"/>
    <x v="5"/>
    <s v="audio"/>
    <x v="1048"/>
    <d v="2016-09-25T01:16:29"/>
  </r>
  <r>
    <x v="1049"/>
    <x v="1049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x v="1050"/>
    <x v="1050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x v="1059"/>
    <x v="1059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x v="1062"/>
    <x v="1062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n v="47.5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n v="65.666666666666671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n v="16.2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n v="34.128378378378379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n v="11.25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n v="40.476190476190474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n v="12.75"/>
    <x v="6"/>
    <s v="video games"/>
    <x v="1072"/>
    <d v="2014-02-05T19:58:17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n v="113.56666666666666"/>
    <x v="6"/>
    <s v="video games"/>
    <x v="1074"/>
    <d v="2014-01-04T04:09:05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n v="48.281025641025643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n v="43.976047904191617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n v="37.666666666666664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n v="18.581632653061224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n v="18.666666666666668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n v="410"/>
    <x v="6"/>
    <s v="video games"/>
    <x v="1083"/>
    <d v="2014-08-02T15:49:43"/>
  </r>
  <r>
    <x v="1084"/>
    <x v="1084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n v="114"/>
    <x v="6"/>
    <s v="video games"/>
    <x v="1085"/>
    <d v="2016-03-14T15:06:15"/>
  </r>
  <r>
    <x v="1086"/>
    <x v="1086"/>
    <s v="Humanity's future in the Galaxy"/>
    <n v="18000"/>
    <n v="15"/>
    <x v="2"/>
    <s v="US"/>
    <s v="USD"/>
    <n v="1408913291"/>
    <n v="1406321291"/>
    <b v="0"/>
    <x v="84"/>
    <b v="0"/>
    <s v="games/video games"/>
    <n v="0"/>
    <n v="7.5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n v="43.41727891156463"/>
    <x v="6"/>
    <s v="video games"/>
    <x v="1088"/>
    <d v="2014-04-24T19:11:07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n v="23.959183673469386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n v="12.5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n v="10.5625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n v="122.00037037037038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n v="267.80851063829789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n v="74.206896551724142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n v="6.7142857142857144"/>
    <x v="6"/>
    <s v="video games"/>
    <x v="1097"/>
    <d v="2014-03-02T19:01:1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n v="81.954545454545453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n v="6.833333333333333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n v="17.708333333333332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n v="16.2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n v="80.297297297297291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n v="71.55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n v="23.571428571428573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n v="34.88095238095238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n v="23.181818181818183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n v="100.23371794871794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n v="3.3333333333333335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n v="13.25"/>
    <x v="6"/>
    <s v="video games"/>
    <x v="1115"/>
    <d v="2016-03-30T15:41:3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n v="17.852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n v="10.375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n v="36.333333333333336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n v="5.8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n v="3.6666666666666665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n v="60.714285714285715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n v="25.434782608695652"/>
    <x v="6"/>
    <s v="mobile games"/>
    <x v="1127"/>
    <d v="2014-11-14T21:30:00"/>
  </r>
  <r>
    <x v="1128"/>
    <x v="1128"/>
    <s v="#havingfunFTW"/>
    <n v="1000"/>
    <n v="1"/>
    <x v="2"/>
    <s v="GB"/>
    <s v="GBP"/>
    <n v="1407425717"/>
    <n v="1404833717"/>
    <b v="0"/>
    <x v="29"/>
    <b v="0"/>
    <s v="games/mobile games"/>
    <n v="0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n v="10.5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n v="3.6666666666666665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n v="110.61538461538461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n v="1"/>
    <x v="6"/>
    <s v="mobile games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n v="253.2051282051282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n v="31.25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x v="1141"/>
    <x v="1141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n v="23.25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n v="44.166666666666664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n v="24.333333333333332"/>
    <x v="7"/>
    <s v="food trucks"/>
    <x v="1148"/>
    <d v="2016-12-01T05:06:21"/>
  </r>
  <r>
    <x v="1149"/>
    <x v="1149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n v="37.5"/>
    <x v="7"/>
    <s v="food trucks"/>
    <x v="1149"/>
    <d v="2016-06-16T17:02:46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x v="1152"/>
    <x v="1152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n v="60.733333333333334"/>
    <x v="7"/>
    <s v="food trucks"/>
    <x v="1152"/>
    <d v="2015-05-15T17:01: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n v="108.33333333333333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n v="23.5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n v="50.333333333333336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n v="11.666666666666666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n v="60.789473684210527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n v="17.5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n v="82.82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n v="358.875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n v="61.1875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n v="5.666666666666667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n v="25"/>
    <x v="7"/>
    <s v="food trucks"/>
    <x v="1171"/>
    <d v="2014-11-13T20:18:47"/>
  </r>
  <r>
    <x v="1172"/>
    <x v="1172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n v="46.631578947368418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n v="65"/>
    <x v="7"/>
    <s v="food trucks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n v="69.117647058823536"/>
    <x v="7"/>
    <s v="food trucks"/>
    <x v="1180"/>
    <d v="2014-06-28T19:21:54"/>
  </r>
  <r>
    <x v="1181"/>
    <x v="1181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n v="1.3333333333333333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n v="10.5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n v="61.562666666666665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n v="118.73873873873873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n v="65.081300813008127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n v="130.15714285714284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n v="37.776470588235291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n v="112.79069767441861"/>
    <x v="8"/>
    <s v="photobooks"/>
    <x v="1189"/>
    <d v="2016-06-29T23:29:55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n v="89.242424242424249"/>
    <x v="8"/>
    <s v="photobooks"/>
    <x v="1191"/>
    <d v="2016-03-20T13:29:20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n v="79.967032967032964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n v="56.414565826330531"/>
    <x v="8"/>
    <s v="photobooks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n v="76.439453125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n v="54.616766467065865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n v="299.22222222222223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n v="58.533980582524272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n v="55.371801801801809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n v="183.80442804428046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n v="165.34653465346534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n v="234.78947368421052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n v="211.48387096774192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n v="32.34375"/>
    <x v="8"/>
    <s v="photobooks"/>
    <x v="1206"/>
    <d v="2017-03-11T13:29:00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n v="123.37588652482269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n v="207.06666666666666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n v="493.81553398058253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n v="168.5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n v="38.867469879518069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n v="61.527777777777779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n v="105.44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n v="71.592003642987251"/>
    <x v="8"/>
    <s v="photobooks"/>
    <x v="1215"/>
    <d v="2014-05-30T22:09:16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n v="91.882882882882882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n v="148.57377049180329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n v="174.2134831460674"/>
    <x v="8"/>
    <s v="photobooks"/>
    <x v="1218"/>
    <d v="2015-11-01T03:00:0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n v="102.86166007905139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n v="111.17857142857143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n v="23.796213592233013"/>
    <x v="8"/>
    <s v="photobooks"/>
    <x v="1221"/>
    <d v="2016-12-04T00:00:00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n v="81.268115942028984"/>
    <x v="8"/>
    <s v="photobooks"/>
    <x v="1222"/>
    <d v="2016-04-01T04:00:00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n v="116.21465968586388"/>
    <x v="8"/>
    <s v="photobooks"/>
    <x v="1223"/>
    <d v="2016-11-10T05:15:09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n v="58.888888888888886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n v="48.424999999999997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n v="61.041666666666664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n v="19.333333333333332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n v="35"/>
    <x v="4"/>
    <s v="world music"/>
    <x v="1235"/>
    <d v="2013-12-15T03:14:59"/>
  </r>
  <r>
    <x v="1236"/>
    <x v="1236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n v="59.333333333333336"/>
    <x v="4"/>
    <s v="world music"/>
    <x v="1238"/>
    <d v="2011-08-06T14:38:56"/>
  </r>
  <r>
    <x v="1239"/>
    <x v="1239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n v="30.125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n v="74.617647058823536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n v="44.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n v="46.133333333333333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n v="141.47058823529412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n v="85.5"/>
    <x v="4"/>
    <s v="rock"/>
    <x v="1247"/>
    <d v="2013-05-06T07:00:55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n v="64.254237288135599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n v="64.46913580246914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n v="118.2007874015748"/>
    <x v="4"/>
    <s v="rock"/>
    <x v="1250"/>
    <d v="2014-09-06T15:25:31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n v="82.540540540540547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n v="34.170212765957444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n v="42.73322081575246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n v="94.489361702127653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n v="55.697247706422019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n v="98.030831024930734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n v="92.102272727272734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n v="38.175462686567165"/>
    <x v="4"/>
    <s v="rock"/>
    <x v="1258"/>
    <d v="2013-08-31T14:40:12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n v="27.145833333333332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n v="50.689189189189186"/>
    <x v="4"/>
    <s v="rock"/>
    <x v="1260"/>
    <d v="2014-02-26T20:13:4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n v="38.942307692307693"/>
    <x v="4"/>
    <s v="rock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n v="77.638095238095232"/>
    <x v="4"/>
    <s v="rock"/>
    <x v="1262"/>
    <d v="2014-02-16T18:18:1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n v="31.823529411764707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n v="63.184393939393942"/>
    <x v="4"/>
    <s v="rock"/>
    <x v="1265"/>
    <d v="2010-11-30T15:43:3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n v="190.9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n v="140.85534591194968"/>
    <x v="4"/>
    <s v="rock"/>
    <x v="1267"/>
    <d v="2013-07-24T14:02:38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n v="76.92307692307692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n v="99.15533980582525"/>
    <x v="4"/>
    <s v="rock"/>
    <x v="1269"/>
    <d v="2016-04-16T00:00:00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n v="67.881656804733723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n v="246.29032258064515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n v="76.666666666666671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n v="82.963254817987149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n v="62.522107969151669"/>
    <x v="4"/>
    <s v="rock"/>
    <x v="1275"/>
    <d v="2013-08-07T20:49:47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n v="46.06808823529412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n v="38.543946731234868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n v="53.005263157894738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n v="73.355396825396824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n v="127.97523076923076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n v="104.72972972972973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n v="67.671532846715323"/>
    <x v="4"/>
    <s v="rock"/>
    <x v="1282"/>
    <d v="2013-12-09T04:59:00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n v="95.931818181818187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n v="32.269841269841272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n v="81.25"/>
    <x v="1"/>
    <s v="plays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n v="65.868852459016395"/>
    <x v="1"/>
    <s v="plays"/>
    <x v="1288"/>
    <d v="2016-08-10T04:00:00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n v="36.07692307692308"/>
    <x v="1"/>
    <s v="plays"/>
    <x v="1289"/>
    <d v="2017-01-04T03:14:05"/>
  </r>
  <r>
    <x v="1290"/>
    <x v="1290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n v="44.186046511627907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n v="104.07142857142857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n v="35.9615384615384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n v="127.79166666666667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n v="39.828125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n v="52.173913043478258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n v="92.037815126050418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n v="63.424242424242422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n v="70.862068965517238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x v="1303"/>
    <x v="1303"/>
    <s v="Groundbreaking queer theatre."/>
    <n v="3500"/>
    <n v="4559.13"/>
    <x v="0"/>
    <s v="GB"/>
    <s v="GBP"/>
    <n v="1469962800"/>
    <n v="1468578920"/>
    <b v="0"/>
    <x v="52"/>
    <b v="1"/>
    <s v="theater/plays"/>
    <n v="130"/>
    <n v="42.214166666666671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n v="152.41346153846155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n v="90.616279069767444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n v="201.60393258426967"/>
    <x v="2"/>
    <s v="wearables"/>
    <x v="1306"/>
    <d v="2014-12-04T10:58:54"/>
  </r>
  <r>
    <x v="1307"/>
    <x v="1307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n v="127.93333333333334"/>
    <x v="2"/>
    <s v="wearables"/>
    <x v="1307"/>
    <d v="2016-02-17T12:04:39"/>
  </r>
  <r>
    <x v="1308"/>
    <x v="1308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n v="29.894736842105264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n v="367.97142857142859"/>
    <x v="2"/>
    <s v="wearables"/>
    <x v="1309"/>
    <d v="2015-10-15T21:11:08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n v="129.16666666666666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n v="800.7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n v="102.01639344262296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n v="184.36363636363637"/>
    <x v="2"/>
    <s v="wearables"/>
    <x v="1314"/>
    <d v="2016-10-21T16:04:20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n v="162.91935483870967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n v="603.52631578947364"/>
    <x v="2"/>
    <s v="wearables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n v="45.407407407407405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n v="97.333333333333329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n v="167.66666666666666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n v="859.85714285714289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n v="26.5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n v="30.272727272727273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n v="54.666666666666664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n v="60.75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n v="102.7272727272727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n v="41.585365853658537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n v="116.53333333333333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n v="45.333333333333336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n v="157.46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n v="100.5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n v="51.822463768115945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n v="308.75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n v="379.22767857142856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n v="176.36428571428573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n v="66.066666666666663"/>
    <x v="2"/>
    <s v="wearables"/>
    <x v="1338"/>
    <d v="2015-08-02T19:17:13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n v="89.648648648648646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n v="382.39130434782606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n v="158.35603715170279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n v="40.762589928057551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n v="48.449664429530202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n v="82.41935483870968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n v="230.19230769230768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n v="59.360465116279073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n v="66.698717948717942"/>
    <x v="3"/>
    <s v="nonfiction"/>
    <x v="1350"/>
    <d v="2015-12-26T00:18:54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n v="168.77500000000001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n v="59.973568281938327"/>
    <x v="3"/>
    <s v="nonfiction"/>
    <x v="1352"/>
    <d v="2015-09-05T03:59:0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n v="31.80952380952381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n v="24.421875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n v="25.347107438016529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n v="71.443218390804603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n v="38.553846153846152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n v="68.367346938775512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n v="40.210526315789473"/>
    <x v="3"/>
    <s v="nonfiction"/>
    <x v="1359"/>
    <d v="2011-07-06T19:33:10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n v="32.074074074074076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n v="28.632575757575758"/>
    <x v="3"/>
    <s v="nonfiction"/>
    <x v="1361"/>
    <d v="2014-06-21T17:12:52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n v="43.6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n v="346.04166666666669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n v="81.739130434782609"/>
    <x v="4"/>
    <s v="rock"/>
    <x v="1365"/>
    <d v="2015-03-16T16:35:52"/>
  </r>
  <r>
    <x v="1366"/>
    <x v="1366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n v="64.535306122448986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n v="63.477777777777774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n v="63.620689655172413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n v="83.967068965517228"/>
    <x v="4"/>
    <s v="rock"/>
    <x v="1369"/>
    <d v="2014-04-11T14:15:46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n v="77.75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n v="107.07142857142857"/>
    <x v="4"/>
    <s v="rock"/>
    <x v="1371"/>
    <d v="2015-05-07T18:12:22"/>
  </r>
  <r>
    <x v="1372"/>
    <x v="1372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n v="201.94230769230768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n v="43.060606060606062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n v="62.871559633027523"/>
    <x v="4"/>
    <s v="rock"/>
    <x v="1375"/>
    <d v="2017-01-15T01:35:19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n v="55.607142857142854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n v="48.70967741935484"/>
    <x v="4"/>
    <s v="rock"/>
    <x v="1377"/>
    <d v="2017-02-03T04:11:00"/>
  </r>
  <r>
    <x v="1378"/>
    <x v="1378"/>
    <s v="A psychedelic post rock masterpiece!"/>
    <n v="2000"/>
    <n v="4067"/>
    <x v="0"/>
    <s v="GB"/>
    <s v="GBP"/>
    <n v="1470075210"/>
    <n v="1468779210"/>
    <b v="0"/>
    <x v="182"/>
    <b v="1"/>
    <s v="music/rock"/>
    <n v="203"/>
    <n v="30.578947368421051"/>
    <x v="4"/>
    <s v="rock"/>
    <x v="1378"/>
    <d v="2016-08-01T18:13:30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n v="73.907284768211923"/>
    <x v="4"/>
    <s v="rock"/>
    <x v="1379"/>
    <d v="2015-06-05T11:47:56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n v="73.356164383561648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n v="56.412162162162161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n v="50.247311827956992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n v="68.936507936507937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n v="65.914104477611943"/>
    <x v="4"/>
    <s v="rock"/>
    <x v="1385"/>
    <d v="2016-04-29T12:11:00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n v="62.5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n v="70.064102564102569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n v="60.181874999999998"/>
    <x v="4"/>
    <s v="rock"/>
    <x v="1388"/>
    <d v="2016-10-17T16:14:00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n v="21.382352941176471"/>
    <x v="4"/>
    <s v="rock"/>
    <x v="1389"/>
    <d v="2016-08-13T11:32:37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n v="160.78947368421052"/>
    <x v="4"/>
    <s v="rock"/>
    <x v="1390"/>
    <d v="2015-04-27T17:12:0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n v="42.384615384615387"/>
    <x v="4"/>
    <s v="rock"/>
    <x v="1391"/>
    <d v="2015-08-22T04:59:0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n v="27.317307692307693"/>
    <x v="4"/>
    <s v="rock"/>
    <x v="1392"/>
    <d v="2016-03-03T03:43:06"/>
  </r>
  <r>
    <x v="1393"/>
    <x v="1393"/>
    <s v="Rock n' Roll tales of our times"/>
    <n v="10000"/>
    <n v="10235"/>
    <x v="0"/>
    <s v="US"/>
    <s v="USD"/>
    <n v="1470068523"/>
    <n v="1467476523"/>
    <b v="0"/>
    <x v="47"/>
    <b v="1"/>
    <s v="music/rock"/>
    <n v="102"/>
    <n v="196.82692307692307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n v="53.882352941176471"/>
    <x v="4"/>
    <s v="rock"/>
    <x v="1394"/>
    <d v="2017-03-01T03:00:00"/>
  </r>
  <r>
    <x v="1395"/>
    <x v="1395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n v="47.756097560975611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n v="88.191780821917803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n v="72.056962025316452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n v="74.246153846153845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n v="61.701086956521742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n v="17.235294117647058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n v="51.720833333333331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n v="24.150442477876105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n v="62.166666666666664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n v="48.2"/>
    <x v="3"/>
    <s v="translations"/>
    <x v="1404"/>
    <d v="2015-02-22T12:14:45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n v="6.1764705882352944"/>
    <x v="3"/>
    <s v="translations"/>
    <x v="1405"/>
    <d v="2014-11-28T17:20:01"/>
  </r>
  <r>
    <x v="1406"/>
    <x v="1406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n v="7.5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n v="2.3333333333333335"/>
    <x v="3"/>
    <s v="translations"/>
    <x v="1411"/>
    <d v="2015-02-06T01:25:0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n v="24.615384615384617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n v="88.888888888888886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n v="27.5"/>
    <x v="3"/>
    <s v="translations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n v="44.5"/>
    <x v="3"/>
    <s v="translations"/>
    <x v="1419"/>
    <d v="2016-10-09T10:56:59"/>
  </r>
  <r>
    <x v="1420"/>
    <x v="1420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n v="109.07142857142857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n v="104.7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n v="80.599999999999994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n v="115.55319148936171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n v="80.5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n v="744.545454545454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n v="7.5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n v="38.5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n v="36.68181818181818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n v="673.33333333333337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x v="1447"/>
    <x v="1447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n v="25"/>
    <x v="3"/>
    <s v="translations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n v="225"/>
    <x v="3"/>
    <s v="translations"/>
    <x v="1455"/>
    <d v="2014-09-05T13:39:00"/>
  </r>
  <r>
    <x v="1456"/>
    <x v="1456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n v="48.333333333333336"/>
    <x v="3"/>
    <s v="translations"/>
    <x v="1456"/>
    <d v="2017-01-03T16:02:45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n v="44.66673529411765"/>
    <x v="3"/>
    <s v="radio &amp; podcasts"/>
    <x v="1461"/>
    <d v="2014-10-21T00:00:00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n v="28.937999999999999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n v="35.44"/>
    <x v="3"/>
    <s v="radio &amp; podcasts"/>
    <x v="1463"/>
    <d v="2013-04-07T20:52:18"/>
  </r>
  <r>
    <x v="1464"/>
    <x v="1464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n v="34.871794871794869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n v="52.622732513451197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n v="69.598266129032254"/>
    <x v="3"/>
    <s v="radio &amp; podcasts"/>
    <x v="1466"/>
    <d v="2016-01-12T05:00:0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n v="76.72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n v="33.191126279863482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n v="149.46417445482865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n v="23.172839506172838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n v="96.877551020408163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n v="103.20238095238095"/>
    <x v="3"/>
    <s v="radio &amp; podcasts"/>
    <x v="1472"/>
    <d v="2013-10-16T13:01:43"/>
  </r>
  <r>
    <x v="1473"/>
    <x v="1473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n v="38.462553191489363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n v="44.315789473684212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n v="64.173356009070289"/>
    <x v="3"/>
    <s v="radio &amp; podcasts"/>
    <x v="1475"/>
    <d v="2014-12-20T04:59:00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n v="43.333275109170302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n v="90.495934959349597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n v="29.187190495010373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n v="30.95774647887324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n v="92.157795275590544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n v="17.5"/>
    <x v="3"/>
    <s v="fiction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n v="25"/>
    <x v="3"/>
    <s v="fiction"/>
    <x v="1483"/>
    <d v="2016-07-22T04:37:55"/>
  </r>
  <r>
    <x v="1484"/>
    <x v="1484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n v="47.10526315789474"/>
    <x v="3"/>
    <s v="fiction"/>
    <x v="1490"/>
    <d v="2013-10-02T13:27:54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n v="15"/>
    <x v="3"/>
    <s v="fiction"/>
    <x v="1492"/>
    <d v="2011-06-18T21:14:06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n v="40.454545454545453"/>
    <x v="3"/>
    <s v="fiction"/>
    <x v="1494"/>
    <d v="2015-04-03T15:38:0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n v="46.733333333333334"/>
    <x v="3"/>
    <s v="fiction"/>
    <x v="1500"/>
    <d v="2013-05-01T21:42:37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n v="97.731073446327684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n v="67.835866261398181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n v="56.98492957746479"/>
    <x v="8"/>
    <s v="photobooks"/>
    <x v="1503"/>
    <d v="2016-10-23T08:20:01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n v="67.159851301115239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n v="48.037681159420288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n v="38.860465116279073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n v="97.113744075829388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n v="110.39397959183674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n v="39.91506172839506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n v="75.975728155339809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n v="58.379104477611939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n v="55.82093023255814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n v="151.24431818181819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n v="849.67027027027029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n v="159.24137931034483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n v="39.507317073170732"/>
    <x v="8"/>
    <s v="photobooks"/>
    <x v="1517"/>
    <d v="2014-12-06T06:00:00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n v="130.52966101694915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n v="64.156896551724131"/>
    <x v="8"/>
    <s v="photobooks"/>
    <x v="1519"/>
    <d v="2014-06-20T21:59:00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n v="111.52694610778443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n v="170.44680851063831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n v="133.739159292035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n v="95.834024896265561"/>
    <x v="8"/>
    <s v="photobooks"/>
    <x v="1523"/>
    <d v="2014-12-23T00:00:00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n v="221.78571428571428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n v="32.315357142857138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n v="98.839285714285708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n v="55.222142857142863"/>
    <x v="8"/>
    <s v="photobooks"/>
    <x v="1527"/>
    <d v="2017-03-14T13:24:46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n v="52.793750000000003"/>
    <x v="8"/>
    <s v="photobooks"/>
    <x v="1528"/>
    <d v="2017-02-01T00:00:00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n v="135.66666666666666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n v="53.991990846681922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n v="56.643835616438359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n v="82.316326530612244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n v="88.26081081081081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n v="84.905149051490511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n v="48.154545454545456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n v="66.015406593406595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n v="96.375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n v="156.17391304347825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n v="95.764859154929582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n v="180.40816326530611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n v="26.272727272727273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n v="14.428571428571429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n v="132.1875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n v="56.416666666666664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n v="11.666666666666666"/>
    <x v="8"/>
    <s v="nature"/>
    <x v="1558"/>
    <d v="2015-08-28T12:12:0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n v="23.5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n v="42.5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n v="108.05084745762711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n v="26.923076923076923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n v="155"/>
    <x v="3"/>
    <s v="art books"/>
    <x v="1568"/>
    <d v="2014-12-24T01:29:45"/>
  </r>
  <r>
    <x v="1569"/>
    <x v="1569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n v="47.769230769230766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n v="74.333333333333329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n v="84.333333333333329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n v="65.457142857142856"/>
    <x v="3"/>
    <s v="art books"/>
    <x v="1575"/>
    <d v="2014-07-09T12:34:56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n v="27.5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n v="51.25"/>
    <x v="3"/>
    <s v="art books"/>
    <x v="1578"/>
    <d v="2010-09-02T02:00:00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n v="5"/>
    <x v="8"/>
    <s v="places"/>
    <x v="1581"/>
    <d v="2015-12-19T10:46:3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x v="1586"/>
    <x v="1586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n v="1"/>
    <x v="8"/>
    <s v="places"/>
    <x v="1587"/>
    <d v="2014-12-13T22:49:25"/>
  </r>
  <r>
    <x v="1588"/>
    <x v="1588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x v="1590"/>
    <x v="1590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n v="44.478260869565219"/>
    <x v="8"/>
    <s v="places"/>
    <x v="1591"/>
    <d v="2016-04-03T16:25:4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n v="1"/>
    <x v="8"/>
    <s v="places"/>
    <x v="1593"/>
    <d v="2015-02-28T20:17:35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n v="20.5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n v="40.777777777777779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n v="48.325535714285714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n v="46.953125"/>
    <x v="4"/>
    <s v="rock"/>
    <x v="1602"/>
    <d v="2011-10-14T23:00:00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n v="66.688666666666663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n v="48.842857142857142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n v="137.30909090909091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n v="87.829673913043479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n v="70.785365853658533"/>
    <x v="4"/>
    <s v="rock"/>
    <x v="1607"/>
    <d v="2012-06-14T19:24:11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n v="52.826086956521742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n v="443.75"/>
    <x v="4"/>
    <s v="rock"/>
    <x v="1609"/>
    <d v="2011-11-02T08:00:00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n v="48.544642857142854"/>
    <x v="4"/>
    <s v="rock"/>
    <x v="1610"/>
    <d v="2012-12-15T22:11:50"/>
  </r>
  <r>
    <x v="1611"/>
    <x v="1611"/>
    <s v="Skelton-Luns CD/7&quot; No Big Deal."/>
    <n v="800"/>
    <n v="1001"/>
    <x v="0"/>
    <s v="US"/>
    <s v="USD"/>
    <n v="1370390432"/>
    <n v="1368576032"/>
    <b v="0"/>
    <x v="74"/>
    <b v="1"/>
    <s v="music/rock"/>
    <n v="125"/>
    <n v="37.074074074074076"/>
    <x v="4"/>
    <s v="rock"/>
    <x v="1611"/>
    <d v="2013-06-05T00:00:32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n v="39.03846153846154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n v="66.688311688311686"/>
    <x v="4"/>
    <s v="rock"/>
    <x v="1614"/>
    <d v="2014-08-03T17:00:00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n v="67.132352941176464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n v="66.369426751592357"/>
    <x v="4"/>
    <s v="rock"/>
    <x v="1616"/>
    <d v="2012-11-22T22:00:00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n v="64.620253164556956"/>
    <x v="4"/>
    <s v="rock"/>
    <x v="1617"/>
    <d v="2013-11-01T19:00:00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n v="58.370370370370374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n v="86.956521739130437"/>
    <x v="4"/>
    <s v="rock"/>
    <x v="1619"/>
    <d v="2014-09-15T04:28:06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n v="66.470588235294116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n v="163.78378378378378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n v="107.9846153846153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n v="42.111111111111114"/>
    <x v="4"/>
    <s v="rock"/>
    <x v="1623"/>
    <d v="2013-08-27T16:31:29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n v="112.01923076923077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n v="74.953703703703709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n v="45.875"/>
    <x v="4"/>
    <s v="rock"/>
    <x v="1628"/>
    <d v="2014-06-17T17:41:22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n v="75.853658536585371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n v="84.206349206349202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n v="117.22556390977444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n v="86.489361702127653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n v="62.8125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n v="67.729729729729726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n v="53.5632183908046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n v="34.6"/>
    <x v="4"/>
    <s v="rock"/>
    <x v="1637"/>
    <d v="2009-12-31T23:39:00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n v="39.967058823529413"/>
    <x v="4"/>
    <s v="rock"/>
    <x v="1640"/>
    <d v="2010-08-03T01:59:0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n v="97.5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n v="168.51351351351352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n v="85.546875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n v="26.554216867469879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n v="113.82608695652173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n v="32.011111111111113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n v="47.189259259259259"/>
    <x v="4"/>
    <s v="pop"/>
    <x v="1649"/>
    <d v="2014-05-23T16:25:55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n v="88.46875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n v="100.75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n v="64.714285714285708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n v="51.854285714285716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n v="38.794117647058826"/>
    <x v="4"/>
    <s v="pop"/>
    <x v="1654"/>
    <d v="2012-04-18T21:22:40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n v="44.645833333333336"/>
    <x v="4"/>
    <s v="pop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n v="156.77333333333334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n v="118.70339366515837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n v="74.149532710280369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n v="12.53333333333333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n v="27.861111111111111"/>
    <x v="4"/>
    <s v="pop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n v="80.178217821782184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n v="132.43548387096774"/>
    <x v="4"/>
    <s v="pop"/>
    <x v="1662"/>
    <d v="2011-12-31T05:45:3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n v="34.384494382022467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n v="44.956989247311824"/>
    <x v="4"/>
    <s v="pop"/>
    <x v="1665"/>
    <d v="2011-02-22T03:00:00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n v="41.04081632653061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n v="52.597560975609753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n v="70.784482758620683"/>
    <x v="4"/>
    <s v="pop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n v="53.75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n v="44.608695652173914"/>
    <x v="4"/>
    <s v="pop"/>
    <x v="1670"/>
    <d v="2010-07-05T04:00:0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n v="26.148961038961041"/>
    <x v="4"/>
    <s v="pop"/>
    <x v="1671"/>
    <d v="2016-08-01T13:03:34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n v="39.183673469387756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n v="45.593220338983052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n v="89.247787610619469"/>
    <x v="4"/>
    <s v="pop"/>
    <x v="1674"/>
    <d v="2016-08-18T06:59:00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n v="40.416470588235299"/>
    <x v="4"/>
    <s v="pop"/>
    <x v="1675"/>
    <d v="2011-10-16T22:03:00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n v="82.38095238095238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n v="159.52380952380952"/>
    <x v="4"/>
    <s v="pop"/>
    <x v="1677"/>
    <d v="2016-04-16T05:59:00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n v="36.244897959183675"/>
    <x v="4"/>
    <s v="pop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n v="74.575090497737563"/>
    <x v="4"/>
    <s v="faith"/>
    <x v="1681"/>
    <d v="2017-03-29T02:00:0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n v="76"/>
    <x v="4"/>
    <s v="faith"/>
    <x v="1683"/>
    <d v="2017-04-07T18:45:38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n v="86.43564356435644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n v="80.128205128205124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n v="253.14285714285714"/>
    <x v="4"/>
    <s v="faith"/>
    <x v="1688"/>
    <d v="2017-04-09T11:49:54"/>
  </r>
  <r>
    <x v="1689"/>
    <x v="1689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n v="57.727272727272727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n v="264.26315789473682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n v="159.33333333333334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n v="61.086956521739133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n v="114.81818181818181"/>
    <x v="4"/>
    <s v="faith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n v="65.974683544303801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n v="5"/>
    <x v="4"/>
    <s v="faith"/>
    <x v="1701"/>
    <d v="2015-01-15T15:56:45"/>
  </r>
  <r>
    <x v="1702"/>
    <x v="1702"/>
    <s v="I can do all things through christ jesus"/>
    <n v="16500"/>
    <n v="1"/>
    <x v="2"/>
    <s v="US"/>
    <s v="USD"/>
    <n v="1427745150"/>
    <n v="1425156750"/>
    <b v="0"/>
    <x v="29"/>
    <b v="0"/>
    <s v="music/faith"/>
    <n v="0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n v="25.5"/>
    <x v="4"/>
    <s v="faith"/>
    <x v="1703"/>
    <d v="2015-08-31T06:45:37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n v="118.36363636363636"/>
    <x v="4"/>
    <s v="faith"/>
    <x v="1704"/>
    <d v="2015-02-16T03:21:1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n v="54.111111111111114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n v="21.25"/>
    <x v="4"/>
    <s v="faith"/>
    <x v="1709"/>
    <d v="2014-08-31T19:39:00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n v="115.70588235294117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n v="5.5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n v="34.024390243902438"/>
    <x v="4"/>
    <s v="faith"/>
    <x v="1717"/>
    <d v="2016-04-21T04:00:00"/>
  </r>
  <r>
    <x v="1718"/>
    <x v="1718"/>
    <s v="A melody for the galaxy."/>
    <n v="35000"/>
    <n v="75"/>
    <x v="2"/>
    <s v="US"/>
    <s v="USD"/>
    <n v="1463201940"/>
    <n v="1459435149"/>
    <b v="0"/>
    <x v="84"/>
    <b v="0"/>
    <s v="music/faith"/>
    <n v="0"/>
    <n v="37.5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n v="11.666666666666666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n v="28.125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n v="216.66666666666666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n v="8.75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n v="62.222222222222221"/>
    <x v="4"/>
    <s v="faith"/>
    <x v="1725"/>
    <d v="2014-08-24T23:14:09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n v="137.25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n v="122.14285714285714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n v="56.666666666666664"/>
    <x v="4"/>
    <s v="faith"/>
    <x v="1737"/>
    <d v="2015-07-20T22:46:32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n v="25.576923076923077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n v="63.970588235294116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n v="89.925373134328353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n v="93.071428571428569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n v="89.674157303370791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n v="207.61682242990653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n v="59.408805031446541"/>
    <x v="8"/>
    <s v="photobooks"/>
    <x v="1747"/>
    <d v="2015-11-13T15:00:0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n v="358.97237569060775"/>
    <x v="8"/>
    <s v="photobooks"/>
    <x v="1748"/>
    <d v="2015-09-02T22:49:03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n v="94.736641221374043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n v="80.647999999999996"/>
    <x v="8"/>
    <s v="photobooks"/>
    <x v="1750"/>
    <d v="2016-04-19T20:05:04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n v="168.68852459016392"/>
    <x v="8"/>
    <s v="photobooks"/>
    <x v="1751"/>
    <d v="2015-03-19T17:45:23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n v="34.68888888888889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n v="104.38888888888889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n v="47.13"/>
    <x v="8"/>
    <s v="photobooks"/>
    <x v="1756"/>
    <d v="2016-08-29T04:01:09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n v="414.28571428571428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n v="42.481481481481481"/>
    <x v="8"/>
    <s v="photobooks"/>
    <x v="1758"/>
    <d v="2016-07-14T22:56:32"/>
  </r>
  <r>
    <x v="1759"/>
    <x v="1759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n v="108.77551020408163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n v="81.098039215686271"/>
    <x v="8"/>
    <s v="photobooks"/>
    <x v="1760"/>
    <d v="2016-02-25T16:08:33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x v="1762"/>
    <x v="1762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n v="103.63559322033899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n v="55.282051282051285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n v="72.16970873786407"/>
    <x v="8"/>
    <s v="photobooks"/>
    <x v="1765"/>
    <d v="2014-08-13T23:31:52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n v="58.615384615384613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n v="12.466666666666667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n v="49.136363636363633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n v="150.5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n v="35.799999999999997"/>
    <x v="8"/>
    <s v="photobooks"/>
    <x v="1771"/>
    <d v="2014-10-23T23:30:4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n v="45.157894736842103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n v="98.78947368421052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n v="88.307692307692307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n v="170.62903225806451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n v="83.75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n v="65.099999999999994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n v="66.333333333333329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n v="104.89473684210526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n v="78.440789473684205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n v="59.041666666666664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n v="71.34210526315789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n v="51.227027027027027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n v="60.242424242424242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n v="44.935185185185183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n v="31.206896551724139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n v="63.875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n v="109.06666666666666"/>
    <x v="8"/>
    <s v="photobooks"/>
    <x v="1790"/>
    <d v="2015-02-05T16:11:18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n v="26.75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n v="109.93525179856115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n v="55.388888888888886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n v="133.90123456790124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n v="48.720930232558139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n v="48.25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n v="58.972972972972975"/>
    <x v="8"/>
    <s v="photobooks"/>
    <x v="1798"/>
    <d v="2016-02-04T07:50:33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n v="11.638333333333334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n v="83.716814159292042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n v="63.648648648648646"/>
    <x v="8"/>
    <s v="photobooks"/>
    <x v="1801"/>
    <d v="2015-12-15T12:10: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n v="94.277777777777771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n v="71.86666666666666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n v="104.84615384615384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n v="67.139344262295083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n v="73.875"/>
    <x v="8"/>
    <s v="photobooks"/>
    <x v="1806"/>
    <d v="2014-09-30T15:19:09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n v="69.125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n v="120.77083333333333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n v="42.222222222222221"/>
    <x v="8"/>
    <s v="photobooks"/>
    <x v="1809"/>
    <d v="2015-03-01T21:47:1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n v="7.5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n v="1.5384615384615385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n v="37.608695652173914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n v="42.157142857142858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n v="84.833333333333329"/>
    <x v="8"/>
    <s v="photobooks"/>
    <x v="1816"/>
    <d v="2016-07-25T19:00:00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n v="94.19"/>
    <x v="8"/>
    <s v="photobooks"/>
    <x v="1817"/>
    <d v="2017-01-30T06:59:00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n v="6.25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n v="213.375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n v="59.162280701754383"/>
    <x v="4"/>
    <s v="rock"/>
    <x v="1821"/>
    <d v="2012-03-03T07:39:27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n v="24.575757575757574"/>
    <x v="4"/>
    <s v="rock"/>
    <x v="1823"/>
    <d v="2012-10-24T16:26:16"/>
  </r>
  <r>
    <x v="1824"/>
    <x v="1824"/>
    <s v="cd fund raiser"/>
    <n v="3000"/>
    <n v="3002"/>
    <x v="0"/>
    <s v="US"/>
    <s v="USD"/>
    <n v="1389146880"/>
    <n v="1387403967"/>
    <b v="0"/>
    <x v="244"/>
    <b v="1"/>
    <s v="music/rock"/>
    <n v="100"/>
    <n v="75.0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n v="42.02"/>
    <x v="4"/>
    <s v="rock"/>
    <x v="1825"/>
    <d v="2013-07-11T20:01:43"/>
  </r>
  <r>
    <x v="1826"/>
    <x v="1826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n v="83.885416666666671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n v="417.33333333333331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n v="75.765151515151516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n v="67.389380530973455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n v="42"/>
    <x v="4"/>
    <s v="rock"/>
    <x v="1833"/>
    <d v="2013-03-02T07:59:00"/>
  </r>
  <r>
    <x v="1834"/>
    <x v="1834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n v="131.16666666666666"/>
    <x v="4"/>
    <s v="rock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x v="1836"/>
    <x v="1836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n v="182.12727272727273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n v="61.366666666666667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n v="35.767499999999998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n v="45.62222222222222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n v="75.384615384615387"/>
    <x v="4"/>
    <s v="rock"/>
    <x v="1840"/>
    <d v="2013-05-07T04:59:0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n v="50.875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n v="119.2857142857142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n v="92.541865671641801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n v="76.05"/>
    <x v="4"/>
    <s v="rock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n v="98.99043062200956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n v="79.526315789473685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n v="134.20833333333334"/>
    <x v="4"/>
    <s v="rock"/>
    <x v="1848"/>
    <d v="2011-07-31T06:59:00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n v="37.625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n v="51.044692737430168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n v="50.03846153846154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n v="133.93129770992365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n v="58.214285714285715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n v="88.037643678160919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n v="70.576753926701571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n v="53.289473684210527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n v="40.547315436241611"/>
    <x v="4"/>
    <s v="rock"/>
    <x v="1858"/>
    <d v="2011-12-16T05:48:41"/>
  </r>
  <r>
    <x v="1859"/>
    <x v="1859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n v="70.625"/>
    <x v="4"/>
    <s v="rock"/>
    <x v="1859"/>
    <d v="2011-09-22T18:28:4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n v="52.684210526315788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n v="90.9375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n v="58.083333333333336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n v="62.5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n v="71.588235294117652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n v="32.81818181818182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n v="49.11578947368421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n v="16.307692307692307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n v="3"/>
    <x v="6"/>
    <s v="mobile games"/>
    <x v="1879"/>
    <d v="2016-03-14T14:35:2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n v="41.833333333333336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n v="49.338428571428572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n v="41.728395061728392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n v="32.71875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n v="51.96153846153846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n v="50.685714285714283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n v="42.241379310344826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n v="416.875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n v="46.651685393258425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n v="48.454545454545453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n v="70.5289837398374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n v="87.958333333333329"/>
    <x v="4"/>
    <s v="indie rock"/>
    <x v="1891"/>
    <d v="2010-07-22T06:00:0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n v="26.26923076923077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x v="1894"/>
    <x v="1894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n v="57.25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n v="196.34042553191489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n v="35.551912568306008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n v="68.80952380952381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n v="28.571428571428573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n v="50.631666666666668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n v="106.8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n v="34.097560975609753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n v="10.5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n v="215.9595959595959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n v="21.25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n v="108.25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n v="129.97368421052633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n v="117.49473684210527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n v="70.595238095238102"/>
    <x v="2"/>
    <s v="gadgets"/>
    <x v="1912"/>
    <d v="2015-06-04T05:26:0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n v="24.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n v="2"/>
    <x v="2"/>
    <s v="gadgets"/>
    <x v="1915"/>
    <d v="2014-09-02T01:10:22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n v="17"/>
    <x v="2"/>
    <s v="gadgets"/>
    <x v="1916"/>
    <d v="2016-11-07T18:12:55"/>
  </r>
  <r>
    <x v="1917"/>
    <x v="1917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n v="2928.9285714285716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n v="28.88888888888888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n v="29.625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n v="40.980952380952381"/>
    <x v="2"/>
    <s v="gadgets"/>
    <x v="1920"/>
    <d v="2015-10-21T23:00:0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n v="36.109375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n v="23.153846153846153"/>
    <x v="4"/>
    <s v="indie rock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n v="31.826923076923077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n v="27.3896261682243"/>
    <x v="4"/>
    <s v="indie rock"/>
    <x v="1926"/>
    <d v="2010-11-02T00:26:00"/>
  </r>
  <r>
    <x v="1927"/>
    <x v="1927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n v="56.363636363636367"/>
    <x v="4"/>
    <s v="indie rock"/>
    <x v="1927"/>
    <d v="2012-03-08T04:59:00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n v="77.352941176470594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n v="42.8"/>
    <x v="4"/>
    <s v="indie rock"/>
    <x v="1929"/>
    <d v="2011-07-05T00:31:06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n v="48.240400000000001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n v="70.212500000000006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n v="94.054545454545448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n v="80.272727272727266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n v="54.2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n v="60.26903448275862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n v="38.740344827586206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n v="152.54385964912279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n v="115.3125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n v="35.838709677419352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n v="64.570118779438872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n v="87.436000000000007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n v="68.815577078288939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n v="176.200223588597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n v="511.79117647058825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n v="160.44285714285715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n v="35.003043478260871"/>
    <x v="2"/>
    <s v="hardware"/>
    <x v="1947"/>
    <d v="2009-11-23T05:59:00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n v="188.50671378091872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n v="56.204984093319197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n v="51.3054157782516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n v="127.36450839328538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n v="101.85532258064516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n v="230.55782312925169"/>
    <x v="2"/>
    <s v="hardware"/>
    <x v="1953"/>
    <d v="2012-03-02T03:00:00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n v="842.10602409638557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n v="577.27593103448271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n v="483.34246575342468"/>
    <x v="2"/>
    <s v="hardware"/>
    <x v="1956"/>
    <d v="2015-04-18T21:10:0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n v="76.138500000000008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n v="74.107684365781708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n v="36.965660377358489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n v="2500.969696969697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n v="67.690214329454989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n v="63.04738562091503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n v="117.6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n v="180.75185011709601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n v="127.32038834951456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n v="136.6444745538665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n v="182.78024691358024"/>
    <x v="2"/>
    <s v="hardware"/>
    <x v="1967"/>
    <d v="2014-05-01T15:55:29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n v="279.37843137254902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n v="61.375728669846318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n v="80.727532097004286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n v="272.35590732591254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n v="70.848739495798313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n v="247.94003412969283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n v="186.81393034825871"/>
    <x v="2"/>
    <s v="hardware"/>
    <x v="1974"/>
    <d v="2013-08-19T08:01:09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n v="131.98948616600788"/>
    <x v="2"/>
    <s v="hardware"/>
    <x v="1975"/>
    <d v="2013-03-10T18:07:31"/>
  </r>
  <r>
    <x v="1976"/>
    <x v="1976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n v="29.310782241014799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n v="245.02436053593178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n v="1323.2540463917526"/>
    <x v="2"/>
    <s v="hardware"/>
    <x v="1978"/>
    <d v="2012-06-12T07:00:00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n v="282.65966789667897"/>
    <x v="2"/>
    <s v="hardware"/>
    <x v="1979"/>
    <d v="2015-11-19T04:59:0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n v="91.214401028277635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n v="31.75"/>
    <x v="8"/>
    <s v="people"/>
    <x v="1981"/>
    <d v="2014-07-09T17:24:25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n v="88.6875"/>
    <x v="8"/>
    <s v="people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n v="453.14285714285717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n v="12.75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n v="1"/>
    <x v="8"/>
    <s v="people"/>
    <x v="1986"/>
    <d v="2016-03-14T09:24:43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n v="83.428571428571431"/>
    <x v="8"/>
    <s v="people"/>
    <x v="1987"/>
    <d v="2015-03-01T15:21:16"/>
  </r>
  <r>
    <x v="1988"/>
    <x v="1988"/>
    <s v="Expressing art in an image!"/>
    <n v="6000"/>
    <n v="25"/>
    <x v="2"/>
    <s v="US"/>
    <s v="USD"/>
    <n v="1440094742"/>
    <n v="1437502742"/>
    <b v="0"/>
    <x v="29"/>
    <b v="0"/>
    <s v="photography/people"/>
    <n v="0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n v="101.8"/>
    <x v="8"/>
    <s v="people"/>
    <x v="1990"/>
    <d v="2016-02-13T04:42:12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n v="46.666666666666664"/>
    <x v="8"/>
    <s v="people"/>
    <x v="1991"/>
    <d v="2015-07-03T21:26:26"/>
  </r>
  <r>
    <x v="1992"/>
    <x v="1992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n v="218.33333333333334"/>
    <x v="8"/>
    <s v="people"/>
    <x v="1998"/>
    <d v="2014-08-01T02:50:3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n v="33.714285714285715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n v="128.38790470372632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n v="78.834261818181815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n v="331.10237288135596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n v="194.26193717277485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n v="408.97689768976898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n v="84.459270072992695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n v="44.853658536585364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n v="383.3643216080402"/>
    <x v="2"/>
    <s v="hardware"/>
    <x v="2009"/>
    <d v="2016-11-23T08:45:43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n v="55.276856649395505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n v="422.02059732234807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n v="64.180327868852459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n v="173.57781674704077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n v="88.601680840609291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n v="50.222283950617282"/>
    <x v="2"/>
    <s v="hardware"/>
    <x v="2015"/>
    <d v="2011-09-09T21:02:43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n v="192.38876826722338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n v="73.416901408450698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n v="147.68495555555555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n v="108.96848314606741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n v="23.647540983606557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n v="147.94736842105263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n v="385.03692307692307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n v="457.39093484419266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n v="222.99047619047619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n v="220.74074074074073"/>
    <x v="2"/>
    <s v="hardware"/>
    <x v="2025"/>
    <d v="2015-06-11T04:25:46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n v="73.503898678414089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n v="223.09647495361781"/>
    <x v="2"/>
    <s v="hardware"/>
    <x v="2027"/>
    <d v="2015-03-30T18:31:59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n v="47.911392405063289"/>
    <x v="2"/>
    <s v="hardware"/>
    <x v="2028"/>
    <d v="2010-03-15T21:55:00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n v="96.063829787234042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n v="118.6144"/>
    <x v="2"/>
    <s v="hardware"/>
    <x v="2030"/>
    <d v="2012-11-29T23:54:56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n v="118.45472440944881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n v="143.21468926553672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n v="282.7151898734177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n v="593.93620078740162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n v="262.15704968944101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n v="46.580778301886795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n v="70.041118881118877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n v="164.90686274509804"/>
    <x v="2"/>
    <s v="hardware"/>
    <x v="2038"/>
    <d v="2013-07-01T18:00:00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n v="449.26385224274406"/>
    <x v="2"/>
    <s v="hardware"/>
    <x v="2039"/>
    <d v="2016-12-01T04:59:00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n v="27.472841328413285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n v="143.97499999999999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n v="88.23571428571428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n v="36.326424870466319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n v="90.177777777777777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n v="152.62361216730039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n v="55.806451612903224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n v="227.85327313769753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n v="91.82989803350327"/>
    <x v="2"/>
    <s v="hardware"/>
    <x v="2048"/>
    <d v="2013-05-23T15:38:11"/>
  </r>
  <r>
    <x v="2049"/>
    <x v="2049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n v="80.991037735849048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n v="278.39411764705881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n v="43.095041322314053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n v="326.29205175600737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n v="41.743801652892564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n v="64.020933977455712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n v="99.455445544554451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n v="138.49458483754512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n v="45.547792792792798"/>
    <x v="2"/>
    <s v="hardware"/>
    <x v="2057"/>
    <d v="2016-02-26T11:52:12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n v="10.507317073170732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n v="114.76533333333333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n v="35.997067448680355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n v="154.17142857142858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n v="566.38916256157631"/>
    <x v="2"/>
    <s v="hardware"/>
    <x v="2062"/>
    <d v="2016-03-24T08:11:38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n v="120.85714285714286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n v="86.163845492085343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n v="51.212114395886893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n v="67.261538461538464"/>
    <x v="2"/>
    <s v="hardware"/>
    <x v="2066"/>
    <d v="2014-08-23T18:31:23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n v="62.8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n v="346.13118421052633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n v="244.11912547528519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n v="259.25424836601309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n v="201.96402877697841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n v="226.20857142857142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n v="324.69"/>
    <x v="2"/>
    <s v="hardware"/>
    <x v="2073"/>
    <d v="2015-05-08T16:01:58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n v="20.465926829268295"/>
    <x v="2"/>
    <s v="hardware"/>
    <x v="2075"/>
    <d v="2013-07-25T16:21:28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n v="116.35303146309367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n v="307.20212765957444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n v="546.6875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n v="47.474464579901152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n v="101.56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n v="72.909090909090907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n v="43.710526315789473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n v="70.652173913043484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n v="89.301204819277103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n v="115.08571428571429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n v="62.1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n v="46.204266666666669"/>
    <x v="4"/>
    <s v="indie rock"/>
    <x v="2088"/>
    <d v="2010-09-11T03:59:00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n v="48.54854838709678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n v="57.520187499999999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n v="88.147154471544724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n v="110.49090909090908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n v="66.826086956521735"/>
    <x v="4"/>
    <s v="indie rock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n v="58.597222222222221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n v="43.571428571428569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n v="188.125"/>
    <x v="4"/>
    <s v="indie rock"/>
    <x v="2098"/>
    <d v="2012-03-08T02:43:55"/>
  </r>
  <r>
    <x v="2099"/>
    <x v="2099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n v="63.031746031746032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n v="30.37037037037037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n v="51.477272727272727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n v="98.817391304347822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n v="53.522727272727273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n v="37.149310344827583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n v="89.895287958115176"/>
    <x v="4"/>
    <s v="indie rock"/>
    <x v="2108"/>
    <d v="2012-09-10T03:55:00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n v="106.52500000000001"/>
    <x v="4"/>
    <s v="indie rock"/>
    <x v="2109"/>
    <d v="2015-07-05T17:00:17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n v="52.815789473684212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n v="54.615384615384613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x v="2113"/>
    <x v="2113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n v="68.598130841121488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n v="35.612244897959187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n v="94.027777777777771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n v="526.45652173913038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n v="50.657142857142858"/>
    <x v="4"/>
    <s v="indie rock"/>
    <x v="2117"/>
    <d v="2015-10-27T04:59:0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n v="79.182941176470578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n v="91.590909090909093"/>
    <x v="4"/>
    <s v="indie rock"/>
    <x v="2119"/>
    <d v="2012-08-16T03:07:25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n v="116.96275362318841"/>
    <x v="4"/>
    <s v="indie rock"/>
    <x v="2120"/>
    <d v="2014-01-01T23:08:56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n v="28.4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n v="103.3333333333333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n v="31.555555555555557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n v="5"/>
    <x v="6"/>
    <s v="video games"/>
    <x v="2126"/>
    <d v="2014-12-08T23:21:27"/>
  </r>
  <r>
    <x v="2127"/>
    <x v="2127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n v="34.220338983050844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n v="19.666666666666668"/>
    <x v="6"/>
    <s v="video games"/>
    <x v="2129"/>
    <d v="2016-03-10T00:35:00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n v="21.25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n v="21.34333333333333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n v="5.333333333333333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n v="34.666666666666664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n v="21.727272727272727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n v="11.922499999999999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n v="26.59737827715356"/>
    <x v="6"/>
    <s v="video games"/>
    <x v="2137"/>
    <d v="2014-12-05T18:30:29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n v="10.666666666666666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n v="29.035714285714285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n v="50.909090909090907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n v="50.083333333333336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n v="25.291666666666668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n v="51.292134831460672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n v="1"/>
    <x v="6"/>
    <s v="video games"/>
    <x v="2146"/>
    <d v="2016-02-11T16:18:30"/>
  </r>
  <r>
    <x v="2147"/>
    <x v="2147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n v="49.381818181818183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x v="2150"/>
    <x v="2150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n v="101.25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n v="19.666666666666668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n v="12.5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n v="8.5"/>
    <x v="6"/>
    <s v="video games"/>
    <x v="2153"/>
    <d v="2015-01-10T07:59:00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n v="17.987951807228917"/>
    <x v="6"/>
    <s v="video games"/>
    <x v="2156"/>
    <d v="2013-09-16T20:30:0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n v="370.94736842105266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n v="63.569485530546629"/>
    <x v="6"/>
    <s v="video games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n v="5.3125"/>
    <x v="6"/>
    <s v="video games"/>
    <x v="2160"/>
    <d v="2012-05-19T17:05:05"/>
  </r>
  <r>
    <x v="2161"/>
    <x v="2161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n v="35.615384615384613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n v="87.103448275862064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n v="75.11363636363636"/>
    <x v="4"/>
    <s v="rock"/>
    <x v="2163"/>
    <d v="2015-06-08T03:50:0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n v="68.01204819277109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n v="29.623931623931625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n v="91.625"/>
    <x v="4"/>
    <s v="rock"/>
    <x v="2166"/>
    <d v="2014-12-05T21:06:58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n v="64.366735294117646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n v="33.315789473684212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n v="90.276595744680847"/>
    <x v="4"/>
    <s v="rock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n v="59.233333333333334"/>
    <x v="4"/>
    <s v="rock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n v="65.38095238095238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n v="88.74647887323944"/>
    <x v="4"/>
    <s v="rock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n v="65.868421052631575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n v="40.349243306169967"/>
    <x v="4"/>
    <s v="rock"/>
    <x v="2178"/>
    <d v="2017-01-18T15:16:3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n v="76.857142857142861"/>
    <x v="4"/>
    <s v="rock"/>
    <x v="2179"/>
    <d v="2015-04-11T04:06:32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n v="68.707820512820518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n v="57.773584905660378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n v="44.171348314606739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n v="31.566308243727597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n v="107.04511278195488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n v="149.03451043338683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n v="55.956632653061227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n v="56.970381807973048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n v="44.056420233463037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n v="68.625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n v="65.318435754189949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n v="35.92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n v="40.070667078443485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n v="75.647714604236342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n v="61.203872437357631"/>
    <x v="6"/>
    <s v="tabletop games"/>
    <x v="2194"/>
    <d v="2016-03-26T17:11:30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n v="48.130434782608695"/>
    <x v="6"/>
    <s v="tabletop games"/>
    <x v="2195"/>
    <d v="2015-08-11T18:31:4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n v="68.106837606837601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n v="65.891300230946882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n v="81.654377880184327"/>
    <x v="6"/>
    <s v="tabletop games"/>
    <x v="2198"/>
    <d v="2015-11-14T13:20:0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n v="52.701195219123505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n v="41.228136882129277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n v="15.035357142857142"/>
    <x v="4"/>
    <s v="electronic music"/>
    <x v="2201"/>
    <d v="2013-01-16T20:19:25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n v="39.066920943134534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n v="43.82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n v="27.301369863013697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n v="33.235294117647058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n v="42.333333333333336"/>
    <x v="4"/>
    <s v="electronic music"/>
    <x v="2208"/>
    <d v="2012-04-07T04:00:00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n v="50.266666666666666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n v="61.902777777777779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n v="40.75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n v="55.796747967479675"/>
    <x v="4"/>
    <s v="electronic music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n v="73.125416666666666"/>
    <x v="4"/>
    <s v="electronic music"/>
    <x v="2214"/>
    <d v="2014-02-06T19:00:48"/>
  </r>
  <r>
    <x v="2215"/>
    <x v="2215"/>
    <s v="Ambient Electro Grind-fest!"/>
    <n v="550"/>
    <n v="860"/>
    <x v="0"/>
    <s v="US"/>
    <s v="USD"/>
    <n v="1331621940"/>
    <n v="1329671572"/>
    <b v="0"/>
    <x v="51"/>
    <b v="1"/>
    <s v="music/electronic music"/>
    <n v="156"/>
    <n v="26.060606060606062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n v="22.642857142857142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n v="47.222222222222221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n v="32.324473684210524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n v="53.421052631578945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n v="51.304347826086953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n v="37.197247706422019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n v="27.1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n v="206.31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n v="82.145270270270274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n v="164.79651993355483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n v="60.820280373831778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n v="67.970099667774093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n v="81.561805555555551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n v="25.42547309833024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n v="21.497991967871485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n v="27.226630727762803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n v="25.091093117408906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n v="21.230179028132991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n v="135.58503401360545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n v="22.116176470588236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n v="64.625635808748726"/>
    <x v="6"/>
    <s v="tabletop games"/>
    <x v="2237"/>
    <d v="2014-11-12T07:59:00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n v="69.569620253164558"/>
    <x v="6"/>
    <s v="tabletop games"/>
    <x v="2238"/>
    <d v="2017-03-10T14:55:16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n v="75.133028169014082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n v="140.97916666666666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n v="49.472392638036808"/>
    <x v="6"/>
    <s v="tabletop games"/>
    <x v="2241"/>
    <d v="2017-03-02T19:51: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n v="53.865251485148519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n v="65.00344827586207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n v="53.475252525252522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n v="43.912280701754383"/>
    <x v="6"/>
    <s v="tabletop games"/>
    <x v="2246"/>
    <d v="2015-09-04T19:00:1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n v="50.852631578947367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n v="58.6328125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n v="32.81666666666667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n v="426.93169877408059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n v="23.808729166666669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n v="98.413654618473899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n v="107.32142857142857"/>
    <x v="6"/>
    <s v="tabletop games"/>
    <x v="2253"/>
    <d v="2015-11-18T16:09:07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n v="11.67005076142132"/>
    <x v="6"/>
    <s v="tabletop games"/>
    <x v="2254"/>
    <d v="2017-01-24T15:32:48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n v="41.782287822878232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n v="21.38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n v="94.103550295857985"/>
    <x v="6"/>
    <s v="tabletop games"/>
    <x v="2257"/>
    <d v="2016-06-19T23:00:00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n v="15.721951219512196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n v="90.635922330097088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n v="97.297619047619051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n v="37.11904761904762"/>
    <x v="6"/>
    <s v="tabletop games"/>
    <x v="2261"/>
    <d v="2017-02-14T17:23:4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n v="28.104972375690608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n v="144.43333333333334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n v="24.274157303370785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n v="35.117647058823529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n v="24.762886597938145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n v="188.37871287128712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n v="148.08247422680412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n v="49.934589800443462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n v="107.82155688622754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n v="42.63403614457831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n v="14.370762711864407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n v="37.476190476190474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n v="30.202020202020201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n v="33.550632911392405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n v="64.74666666666667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n v="57.932367149758456"/>
    <x v="6"/>
    <s v="tabletop games"/>
    <x v="2277"/>
    <d v="2012-02-27T16:17:03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n v="53.078431372549019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n v="48.0625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n v="82.396874999999994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n v="115.83333333333333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n v="63.03458333333333"/>
    <x v="4"/>
    <s v="rock"/>
    <x v="2283"/>
    <d v="2012-05-09T02:00:04"/>
  </r>
  <r>
    <x v="2284"/>
    <x v="2284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n v="108.02152542372882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n v="46.088607594936711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n v="107.21428571428571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n v="50.9338679245283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n v="40.04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n v="64.4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n v="53.827586206896555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n v="100.46511627906976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n v="46.630652173913049"/>
    <x v="4"/>
    <s v="rock"/>
    <x v="2292"/>
    <d v="2012-04-18T16:44:36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n v="34.074074074074076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n v="65.214642857142863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n v="44.205882352941174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n v="71.965517241379317"/>
    <x v="4"/>
    <s v="rock"/>
    <x v="2296"/>
    <d v="2012-02-23T17:33:4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n v="52.94736842105263"/>
    <x v="4"/>
    <s v="rock"/>
    <x v="2297"/>
    <d v="2012-03-14T03:59:00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n v="109.45138888888889"/>
    <x v="4"/>
    <s v="rock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n v="75.035714285714292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n v="115.71428571428571"/>
    <x v="4"/>
    <s v="rock"/>
    <x v="2300"/>
    <d v="2012-06-28T17:26:56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n v="31.659810426540286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n v="46.176470588235297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n v="68.481650485436887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n v="53.469203539823013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n v="109.10778443113773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n v="51.185616438356163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n v="27.936800000000002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n v="82.496921824104234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n v="59.817476635514019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n v="64.816470588235291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n v="90.09615384615384"/>
    <x v="4"/>
    <s v="indie rock"/>
    <x v="2311"/>
    <d v="2014-05-07T00:06:2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n v="40.962025316455694"/>
    <x v="4"/>
    <s v="indie rock"/>
    <x v="2312"/>
    <d v="2014-04-18T23:00:0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n v="56.000127388535034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n v="37.672800000000002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n v="40.078125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n v="78.031999999999996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n v="37.134969325153371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n v="41.961038961038959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n v="61.044943820224717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n v="64.53125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n v="21.25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n v="25.491803278688526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n v="54.883162444113267"/>
    <x v="7"/>
    <s v="small batch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n v="47.383612662942269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n v="211.84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n v="219.92638036809817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n v="40.795406360424032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n v="75.502840909090907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n v="13.542553191489361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n v="60.865671641791046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n v="115.69230769230769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n v="48.104623556581984"/>
    <x v="7"/>
    <s v="small batch"/>
    <x v="2336"/>
    <d v="2014-03-08T22:11:35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n v="74.184357541899445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n v="123.34552845528455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n v="66.623188405797094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n v="104.99007444168734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x v="2351"/>
    <x v="2351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n v="15.428571428571429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n v="27.5"/>
    <x v="2"/>
    <s v="web"/>
    <x v="2355"/>
    <d v="2015-05-02T22:02:16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n v="97.407407407407405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n v="47.857142857142854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n v="20.5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n v="30"/>
    <x v="2"/>
    <s v="web"/>
    <x v="2372"/>
    <d v="2015-04-24T01:39:31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n v="81.582499999999996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n v="18.333333333333332"/>
    <x v="2"/>
    <s v="web"/>
    <x v="2380"/>
    <d v="2015-10-01T19:02:22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n v="224.42857142857142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n v="37.5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n v="112.57142857142857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n v="57.875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n v="1.5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n v="22.333333333333332"/>
    <x v="7"/>
    <s v="food trucks"/>
    <x v="2401"/>
    <d v="2016-03-05T19:44:56"/>
  </r>
  <r>
    <x v="2402"/>
    <x v="2402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n v="16.833333333333332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n v="56.3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n v="84.0625"/>
    <x v="7"/>
    <s v="food trucks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n v="168.39393939393941"/>
    <x v="7"/>
    <s v="food trucks"/>
    <x v="2407"/>
    <d v="2015-04-11T06:00:0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n v="76.666666666666671"/>
    <x v="7"/>
    <s v="food trucks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n v="50.333333333333336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n v="8.3333333333333339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n v="35.384615384615387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n v="55.833333333333336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x v="2418"/>
    <x v="2418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n v="69.472222222222229"/>
    <x v="7"/>
    <s v="food trucks"/>
    <x v="2420"/>
    <d v="2014-11-10T01:41:35"/>
  </r>
  <r>
    <x v="2421"/>
    <x v="2421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n v="1"/>
    <x v="7"/>
    <s v="food trucks"/>
    <x v="2421"/>
    <d v="2015-02-21T16:29:56"/>
  </r>
  <r>
    <x v="2422"/>
    <x v="2422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n v="8"/>
    <x v="7"/>
    <s v="food trucks"/>
    <x v="2423"/>
    <d v="2014-12-31T16:54:50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n v="34.444444444444443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n v="1"/>
    <x v="7"/>
    <s v="food trucks"/>
    <x v="2427"/>
    <d v="2016-03-23T06:38:53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n v="501.25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n v="10.5"/>
    <x v="7"/>
    <s v="food trucks"/>
    <x v="2430"/>
    <d v="2016-02-12T03:08:24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n v="22.5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n v="50"/>
    <x v="7"/>
    <s v="food trucks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n v="5"/>
    <x v="7"/>
    <s v="food trucks"/>
    <x v="2440"/>
    <d v="2016-02-13T21:35:13"/>
  </r>
  <r>
    <x v="2441"/>
    <x v="2441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n v="74.22935779816514"/>
    <x v="7"/>
    <s v="small batch"/>
    <x v="2441"/>
    <d v="2015-07-23T04:59:0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n v="81.252688172043008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n v="130.23469453376205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n v="53.409836065573771"/>
    <x v="7"/>
    <s v="small batch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n v="75.130434782608702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n v="75.666666666666671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n v="31.691394658753708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n v="47.777777777777779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n v="149.31401960784314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n v="62.06989247311828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n v="53.4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n v="69.268656716417908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n v="271.50769230769231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n v="40.492537313432834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n v="189.75806451612902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n v="68.862499999999997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n v="108.77659574468085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n v="125.98529411764706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n v="90.523255813953483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n v="28.880434782608695"/>
    <x v="4"/>
    <s v="indie rock"/>
    <x v="2462"/>
    <d v="2012-07-19T04:28:16"/>
  </r>
  <r>
    <x v="2463"/>
    <x v="2463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n v="51.674418604651166"/>
    <x v="4"/>
    <s v="indie rock"/>
    <x v="2464"/>
    <d v="2015-09-30T19:29:0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n v="26.270833333333332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n v="27.558139534883722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n v="36.97137931034483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n v="29.021276595744681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n v="28.65666666666667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n v="97.904038461538462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n v="131.58368421052631"/>
    <x v="4"/>
    <s v="indie rock"/>
    <x v="2474"/>
    <d v="2010-10-11T00:16:16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n v="32.320987654320987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n v="61.103999999999999"/>
    <x v="4"/>
    <s v="indie rock"/>
    <x v="2476"/>
    <d v="2014-11-03T08:52:50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n v="31.341463414634145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n v="129.1139240506329"/>
    <x v="4"/>
    <s v="indie rock"/>
    <x v="2478"/>
    <d v="2013-01-13T22:48:33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n v="25.020624999999999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n v="47.541473684210523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n v="40.04"/>
    <x v="4"/>
    <s v="indie rock"/>
    <x v="2482"/>
    <d v="2011-08-01T18:46:23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n v="65.84210526315789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n v="46.401222222222216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n v="50.365853658536587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n v="26.566666666666666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n v="39.493684210526318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n v="49.246153846153845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n v="62.38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n v="37.9375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n v="51.6"/>
    <x v="4"/>
    <s v="indie rock"/>
    <x v="2491"/>
    <d v="2011-01-16T01:51:00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n v="99.382239382239376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n v="38.848205128205123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n v="45.548809523809524"/>
    <x v="4"/>
    <s v="indie rock"/>
    <x v="2495"/>
    <d v="2012-06-06T22:42:5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n v="80.551071428571419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n v="52.8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n v="47.676470588235297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n v="23.448275862068964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n v="40.142857142857146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n v="17.2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n v="15"/>
    <x v="7"/>
    <s v="restaurants"/>
    <x v="2506"/>
    <d v="2015-10-03T21:00:00"/>
  </r>
  <r>
    <x v="2507"/>
    <x v="2506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n v="35.714285714285715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n v="37.5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n v="52.5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n v="77.5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n v="53.545454545454547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n v="16.25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n v="103.68174242424243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n v="54.153846153846153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n v="177.2093023255814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n v="100.325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n v="136.90909090909091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n v="57.535211267605632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n v="52.962839506172834"/>
    <x v="4"/>
    <s v="classical music"/>
    <x v="2528"/>
    <d v="2015-08-20T11:00:00"/>
  </r>
  <r>
    <x v="2529"/>
    <x v="2528"/>
    <s v="Opera. Short. New."/>
    <n v="6000"/>
    <n v="6257"/>
    <x v="0"/>
    <s v="US"/>
    <s v="USD"/>
    <n v="1332636975"/>
    <n v="1328752575"/>
    <b v="0"/>
    <x v="88"/>
    <b v="1"/>
    <s v="music/classical music"/>
    <n v="104"/>
    <n v="82.328947368421055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n v="74.06557377049181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n v="84.083333333333329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n v="61.029411764705884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x v="2535"/>
    <x v="2534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n v="266.08974358974359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n v="7.25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n v="109.96308108108107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n v="169.91525423728814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n v="95.740740740740748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n v="59.460317460317462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n v="55.769230769230766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n v="30.076923076923077"/>
    <x v="4"/>
    <s v="classical music"/>
    <x v="2543"/>
    <d v="2011-01-02T03:00:0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n v="88.438596491228068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n v="64.032786885245898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n v="60.153846153846153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n v="49.19402985074626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n v="165.16216216216216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n v="43.621621621621621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n v="43.7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n v="67.419642857142861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n v="177.5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n v="38.883333333333333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n v="54.985074626865675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n v="61.342857142857142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n v="23.117647058823529"/>
    <x v="4"/>
    <s v="classical music"/>
    <x v="2556"/>
    <d v="2012-12-24T23:47:37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n v="29.611111111111111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n v="75.611111111111114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n v="35.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n v="25"/>
    <x v="7"/>
    <s v="food trucks"/>
    <x v="2562"/>
    <d v="2016-10-11T12:35:39"/>
  </r>
  <r>
    <x v="2563"/>
    <x v="2562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n v="72.5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n v="29.5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n v="62.5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n v="23.083333333333332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n v="25.5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n v="48.18181818181818"/>
    <x v="7"/>
    <s v="food trucks"/>
    <x v="2581"/>
    <d v="2015-11-16T16:04:58"/>
  </r>
  <r>
    <x v="2582"/>
    <x v="2581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n v="202.83333333333334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n v="29.125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n v="1"/>
    <x v="7"/>
    <s v="food trucks"/>
    <x v="2594"/>
    <d v="2014-08-07T23:13:48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n v="96.05263157894737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n v="305.77777777777777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n v="12.142857142857142"/>
    <x v="7"/>
    <s v="food trucks"/>
    <x v="2597"/>
    <d v="2016-06-19T08:11:5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n v="115.53333333333333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n v="21.900662251655628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n v="80.022494887525568"/>
    <x v="2"/>
    <s v="space exploration"/>
    <x v="2602"/>
    <d v="2014-11-12T21:20:00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n v="35.520000000000003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n v="64.933333333333323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n v="60.965703745743475"/>
    <x v="2"/>
    <s v="space exploration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n v="31.444155844155844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n v="81.949748743718587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n v="58.92763157894737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n v="157.29347633136095"/>
    <x v="2"/>
    <s v="space exploration"/>
    <x v="2609"/>
    <d v="2012-07-15T05:42:31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n v="55.758509532062391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n v="83.802893802893806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n v="58.422210884353746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n v="270.57142857142856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n v="47.180555555555557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n v="120.30882352941177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n v="27.59748427672956"/>
    <x v="2"/>
    <s v="space exploration"/>
    <x v="2617"/>
    <d v="2014-10-20T20:59:11"/>
  </r>
  <r>
    <x v="2618"/>
    <x v="2617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n v="205.2987012987013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n v="35.547169811320757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n v="74.639488409272587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n v="47.058064516129029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n v="26.591351351351353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n v="36.774193548387096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n v="31.820544982698959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n v="21.555555555555557"/>
    <x v="2"/>
    <s v="space exploration"/>
    <x v="2627"/>
    <d v="2015-11-26T20:54:21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n v="44.095238095238095"/>
    <x v="2"/>
    <s v="space exploration"/>
    <x v="2628"/>
    <d v="2014-11-30T23:11:07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n v="63.87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n v="38.987654320987652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n v="80.185489510489504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n v="34.904761904761905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n v="89.100502512562812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n v="39.44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n v="37.46"/>
    <x v="2"/>
    <s v="space exploration"/>
    <x v="2636"/>
    <d v="2016-10-16T01:00:00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n v="31.96153846153846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n v="25.214285714285715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n v="45.94202898550725"/>
    <x v="2"/>
    <s v="space exploration"/>
    <x v="2640"/>
    <d v="2015-06-08T03:51:14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n v="223.58248500999335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n v="39.480769230769234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n v="91.304347826086953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n v="78.666205607476627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n v="17.666666666666668"/>
    <x v="2"/>
    <s v="space exploration"/>
    <x v="2648"/>
    <d v="2016-03-09T17:09:20"/>
  </r>
  <r>
    <x v="2649"/>
    <x v="2648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n v="41.333333333333336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n v="71.599999999999994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n v="307.8235294117647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n v="80.454545454545453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n v="83.942857142857136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n v="8.5"/>
    <x v="2"/>
    <s v="space exploration"/>
    <x v="2654"/>
    <d v="2015-04-21T13:25:26"/>
  </r>
  <r>
    <x v="2655"/>
    <x v="2654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n v="73.372093023255815"/>
    <x v="2"/>
    <s v="space exploration"/>
    <x v="2655"/>
    <d v="2016-02-09T20:00:00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n v="112.86184210526316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n v="95.277627118644077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n v="22.75"/>
    <x v="2"/>
    <s v="space exploration"/>
    <x v="2658"/>
    <d v="2016-07-30T21:13:14"/>
  </r>
  <r>
    <x v="2659"/>
    <x v="2658"/>
    <s v="test"/>
    <n v="49000"/>
    <n v="1333"/>
    <x v="1"/>
    <s v="US"/>
    <s v="USD"/>
    <n v="1429321210"/>
    <n v="1426729210"/>
    <b v="0"/>
    <x v="73"/>
    <b v="0"/>
    <s v="technology/space exploration"/>
    <n v="3"/>
    <n v="133.30000000000001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n v="3.8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n v="85.75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n v="373.55803571428572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n v="174.03846153846155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n v="93.695652173913047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n v="77.327718446601949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n v="92.222222222222229"/>
    <x v="2"/>
    <s v="makerspaces"/>
    <x v="2667"/>
    <d v="2016-02-10T22:13:36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n v="60.964285714285715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n v="41.583333333333336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n v="33.761904761904759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n v="70.61702127659575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n v="167.15151515151516"/>
    <x v="2"/>
    <s v="makerspaces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n v="128.61988304093566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n v="65.41379310344827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n v="117.55555555555556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n v="126.48148148148148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n v="44"/>
    <x v="2"/>
    <s v="makerspaces"/>
    <x v="2679"/>
    <d v="2015-02-28T00:01:34"/>
  </r>
  <r>
    <x v="2680"/>
    <x v="2679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n v="27.5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n v="84.9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x v="2688"/>
    <x v="2687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n v="5.2857142857142856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n v="72.762711864406782"/>
    <x v="7"/>
    <s v="food trucks"/>
    <x v="2690"/>
    <d v="2015-06-03T02:31:1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n v="17.5"/>
    <x v="7"/>
    <s v="food trucks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n v="13.333333333333334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n v="23.666666666666668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n v="89.21052631578948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n v="116.55769230769231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n v="13.005000000000001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n v="17.5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n v="34.130434782608695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n v="132.34615384615384"/>
    <x v="1"/>
    <s v="spaces"/>
    <x v="2702"/>
    <d v="2017-04-05T18:14:37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n v="922.22222222222217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n v="163.57142857142858"/>
    <x v="1"/>
    <s v="spaces"/>
    <x v="2704"/>
    <d v="2017-04-05T19:41:5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n v="217.375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n v="149.44486692015209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n v="71.237487309644663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n v="44.464318398474738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n v="164.94480519480518"/>
    <x v="1"/>
    <s v="spaces"/>
    <x v="2709"/>
    <d v="2016-10-04T03:59:00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n v="84.871516544117654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n v="53.945205479452056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n v="50.531468531468533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n v="108.00140845070422"/>
    <x v="1"/>
    <s v="spaces"/>
    <x v="2713"/>
    <d v="2015-12-24T15:41:24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n v="95.373770491803285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n v="57.631016333938291"/>
    <x v="1"/>
    <s v="spaces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n v="64.160481283422456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n v="92.387692307692305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n v="125.97972972972973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n v="94.637681159420296"/>
    <x v="1"/>
    <s v="spaces"/>
    <x v="2719"/>
    <d v="2016-04-17T23:44:54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n v="170.69942196531792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n v="68.254054054054052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n v="95.48863636363636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n v="7.1902649656526005"/>
    <x v="2"/>
    <s v="hardware"/>
    <x v="2724"/>
    <d v="2015-08-15T07:50:59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n v="511.65486725663715"/>
    <x v="2"/>
    <s v="hardware"/>
    <x v="2725"/>
    <d v="2017-03-01T17:52:15"/>
  </r>
  <r>
    <x v="2726"/>
    <x v="2725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n v="261.74504950495049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n v="69.760961810466767"/>
    <x v="2"/>
    <s v="hardware"/>
    <x v="2727"/>
    <d v="2015-08-07T16:14: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n v="77.229591836734699"/>
    <x v="2"/>
    <s v="hardware"/>
    <x v="2728"/>
    <d v="2015-12-30T14:23:5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n v="340.56521739130437"/>
    <x v="2"/>
    <s v="hardware"/>
    <x v="2729"/>
    <d v="2015-05-01T05:46:37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n v="67.417903225806455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n v="845.70270270270271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n v="97.191780821917803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n v="451.84033613445376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n v="21.640147492625371"/>
    <x v="2"/>
    <s v="hardware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n v="169.51724137931035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n v="161.88210526315791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n v="493.1333333333333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n v="22.120418848167539"/>
    <x v="2"/>
    <s v="hardware"/>
    <x v="2739"/>
    <d v="2014-05-05T21:18:37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n v="18.235294117647058"/>
    <x v="2"/>
    <s v="hardware"/>
    <x v="2740"/>
    <d v="2015-03-11T23:45:52"/>
  </r>
  <r>
    <x v="2741"/>
    <x v="2740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n v="8.75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n v="40.611111111111114"/>
    <x v="3"/>
    <s v="children's books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n v="37.954545454545453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n v="35.734693877551024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n v="42.157894736842103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n v="13.25"/>
    <x v="3"/>
    <s v="children's books"/>
    <x v="2748"/>
    <d v="2016-09-02T17:03:22"/>
  </r>
  <r>
    <x v="2749"/>
    <x v="2748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n v="39.285714285714285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n v="31.757575757575758"/>
    <x v="3"/>
    <s v="children's books"/>
    <x v="2756"/>
    <d v="2014-01-11T21:36:41"/>
  </r>
  <r>
    <x v="2757"/>
    <x v="2756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n v="52.5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n v="11.25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n v="11.333333333333334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n v="29.470588235294116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n v="63.098484848484851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n v="43.846153846153847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n v="45.972222222222221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n v="10"/>
    <x v="3"/>
    <s v="children's books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n v="93.666666666666671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n v="18.770491803278688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n v="36.859154929577464"/>
    <x v="1"/>
    <s v="plays"/>
    <x v="2785"/>
    <d v="2016-08-05T21:00:00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n v="39.810810810810814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n v="31.5"/>
    <x v="1"/>
    <s v="plays"/>
    <x v="2787"/>
    <d v="2014-07-18T04:45:52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n v="102.5"/>
    <x v="1"/>
    <s v="plays"/>
    <x v="2788"/>
    <d v="2016-07-29T16:50:43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n v="126.45833333333333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n v="47.878787878787875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n v="73.214285714285708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n v="89.666666666666671"/>
    <x v="1"/>
    <s v="plays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n v="151.4623287671233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n v="36.5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n v="87.357553191489373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n v="36.474820143884891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n v="44.859538461538463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n v="51.230769230769234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n v="33.944444444444443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n v="90.744680851063833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n v="50"/>
    <x v="1"/>
    <s v="plays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n v="24.444444444444443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n v="44.25"/>
    <x v="1"/>
    <s v="plays"/>
    <x v="2806"/>
    <d v="2015-08-05T11:00:00"/>
  </r>
  <r>
    <x v="2807"/>
    <x v="2806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n v="65.376811594202906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n v="121.9047619047619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n v="47.456140350877192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n v="92.842592592592595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n v="68.253012048192772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n v="37.209583333333335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n v="25.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n v="25.130177514792898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n v="103.95098039215686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n v="50.384615384615387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n v="50.666666666666664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n v="60.784313725490193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n v="113.42105263157895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n v="104.56521739130434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n v="98.30927835051547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n v="35.039473684210527"/>
    <x v="1"/>
    <s v="plays"/>
    <x v="2829"/>
    <d v="2016-06-02T10:25:18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n v="63.846153846153847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n v="30.189368421052631"/>
    <x v="1"/>
    <s v="plays"/>
    <x v="2832"/>
    <d v="2014-11-23T22:00:00"/>
  </r>
  <r>
    <x v="2833"/>
    <x v="2832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n v="83.51428571428572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n v="20.118172043010752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n v="44.090909090909093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n v="44.537037037037038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n v="125.80645161290323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n v="60.666666666666664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n v="23.333333333333332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n v="23.923076923076923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n v="15.833333333333334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n v="29.785714285714285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n v="24.333333333333332"/>
    <x v="1"/>
    <s v="plays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n v="500"/>
    <x v="1"/>
    <s v="plays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n v="29.555555555555557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n v="18.333333333333332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n v="20"/>
    <x v="1"/>
    <s v="plays"/>
    <x v="2863"/>
    <d v="2014-09-09T16:12:03"/>
  </r>
  <r>
    <x v="2864"/>
    <x v="2863"/>
    <s v="Accessible, original theatre for all!"/>
    <n v="2500"/>
    <n v="40"/>
    <x v="2"/>
    <s v="GB"/>
    <s v="GBP"/>
    <n v="1437139080"/>
    <n v="1434552207"/>
    <b v="0"/>
    <x v="83"/>
    <b v="0"/>
    <s v="theater/plays"/>
    <n v="2"/>
    <n v="13.333333333333334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n v="22.5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n v="50.4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n v="105.02933333333334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n v="35.4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n v="35.92307692307692"/>
    <x v="1"/>
    <s v="plays"/>
    <x v="2871"/>
    <d v="2014-12-21T17:43:33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n v="119.125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n v="90.333333333333329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n v="2.3333333333333335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n v="108.33333333333333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n v="15.75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n v="96.551724137931032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n v="381.6"/>
    <x v="1"/>
    <s v="plays"/>
    <x v="2883"/>
    <d v="2016-02-06T04:59:00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n v="46.25"/>
    <x v="1"/>
    <s v="plays"/>
    <x v="2884"/>
    <d v="2014-12-05T17:27:15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n v="81.571428571428569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n v="27.3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n v="29.411764705882351"/>
    <x v="1"/>
    <s v="plays"/>
    <x v="2892"/>
    <d v="2014-08-25T21:00:00"/>
  </r>
  <r>
    <x v="2893"/>
    <x v="2892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n v="12.5"/>
    <x v="1"/>
    <s v="plays"/>
    <x v="2893"/>
    <d v="2015-01-09T02:00:00"/>
  </r>
  <r>
    <x v="2894"/>
    <x v="2893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n v="5.75"/>
    <x v="1"/>
    <s v="plays"/>
    <x v="2895"/>
    <d v="2014-06-22T21:00:00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n v="52.083333333333336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n v="183.33333333333334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n v="26.333333333333332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n v="486.42857142857144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n v="9.75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n v="36.588235294117645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n v="80.714285714285708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n v="1"/>
    <x v="1"/>
    <s v="plays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n v="52.8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n v="46.928571428571431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n v="78.0769230769230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n v="1"/>
    <x v="1"/>
    <s v="plays"/>
    <x v="2913"/>
    <d v="2014-09-06T22:08:5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n v="203.66666666666666"/>
    <x v="1"/>
    <s v="plays"/>
    <x v="2915"/>
    <d v="2016-03-16T08:33:10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n v="20.714285714285715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n v="48.555555555555557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n v="68.099999999999994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n v="8.5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n v="51.615384615384613"/>
    <x v="1"/>
    <s v="plays"/>
    <x v="2920"/>
    <d v="2015-03-25T18:01:1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n v="175.51020408163265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n v="231.66175879396985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n v="112.14285714285714"/>
    <x v="1"/>
    <s v="musical"/>
    <x v="2927"/>
    <d v="2014-07-15T05:00:00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n v="255.17343750000001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n v="162.7741935483871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n v="85.736842105263165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n v="47.574074074074076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n v="90.538461538461533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n v="36.363636363636367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n v="126.71875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n v="329.2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n v="81.242424242424249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n v="202.22772277227722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n v="82.461538461538467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n v="2.6666666666666665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n v="12.5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n v="18.896551724137932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n v="200.625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n v="201.66666666666666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n v="66.099999999999994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n v="93.333333333333329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n v="50.75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n v="60.9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n v="109.03061224489795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n v="25.692295918367346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n v="41.9230769230769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n v="88.7734375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n v="80.225352112676063"/>
    <x v="1"/>
    <s v="plays"/>
    <x v="2967"/>
    <d v="2015-03-09T03:44:52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n v="95.588235294117652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n v="74.534883720930239"/>
    <x v="1"/>
    <s v="plays"/>
    <x v="2971"/>
    <d v="2014-08-31T15:47:58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n v="123.94117647058823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n v="264.84848484848487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n v="70.884955752212392"/>
    <x v="1"/>
    <s v="plays"/>
    <x v="2975"/>
    <d v="2014-11-27T03:00:00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n v="8.5714285714285712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n v="113.56666666666666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n v="60.6875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n v="110.21739130434783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n v="136.45833333333334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n v="53.164948453608247"/>
    <x v="1"/>
    <s v="spaces"/>
    <x v="2981"/>
    <d v="2015-09-23T13:25:56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n v="86.491525423728817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n v="155.23827397260274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n v="115.08256880733946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n v="109.5945945945946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n v="45.214285714285715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n v="104.15169811320754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x v="2989"/>
    <x v="2988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n v="96.997252747252745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n v="94.408602150537632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n v="48.984375"/>
    <x v="1"/>
    <s v="spaces"/>
    <x v="2992"/>
    <d v="2016-10-09T18:25:10"/>
  </r>
  <r>
    <x v="2993"/>
    <x v="2992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n v="45.590909090909093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n v="23.275254237288134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n v="63.2289156626506"/>
    <x v="1"/>
    <s v="spaces"/>
    <x v="2995"/>
    <d v="2017-01-19T15:57:5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n v="153.5204081632653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n v="90.2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n v="118.97113163972287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n v="80.25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n v="131.37719999999999"/>
    <x v="1"/>
    <s v="spaces"/>
    <x v="3001"/>
    <d v="2016-07-13T21:29:42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n v="73.032980769230775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n v="178.52941176470588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n v="162.90974729241879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n v="108.24237288135593"/>
    <x v="1"/>
    <s v="spaces"/>
    <x v="3005"/>
    <d v="2014-10-06T16:11:4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n v="88.865979381443296"/>
    <x v="1"/>
    <s v="spaces"/>
    <x v="3006"/>
    <d v="2014-12-14T18:09:51"/>
  </r>
  <r>
    <x v="3007"/>
    <x v="3006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n v="116.73076923076923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n v="233.8984375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n v="14.84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n v="85.181818181818187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n v="146.69158878504672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n v="50.764811490125673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n v="87.7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n v="242.27777777777777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n v="146.44654088050314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n v="103.17073170731707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n v="80.464601769911511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n v="234.66666666666666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n v="50.689320388349515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n v="162.70967741935485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n v="67.697802197802204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n v="52.103448275862071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n v="51.6"/>
    <x v="1"/>
    <s v="spaces"/>
    <x v="3026"/>
    <d v="2017-03-03T11:01:32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n v="164.3"/>
    <x v="1"/>
    <s v="spaces"/>
    <x v="3027"/>
    <d v="2015-03-20T15:54:11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n v="84.858585858585855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n v="94.54885057471264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n v="45.536585365853661"/>
    <x v="1"/>
    <s v="spaces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n v="50.88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n v="191.13043478260869"/>
    <x v="1"/>
    <s v="spaces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n v="89.314285714285717"/>
    <x v="1"/>
    <s v="spaces"/>
    <x v="3034"/>
    <d v="2016-11-01T03:59:00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n v="88.588631921824103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n v="96.300911854103347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n v="33.3125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n v="37.222222222222221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n v="92.130423728813554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n v="76.785714285714292"/>
    <x v="1"/>
    <s v="spaces"/>
    <x v="3040"/>
    <d v="2015-06-26T23:00:0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n v="96.526315789473685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n v="128.9140625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n v="84.108974358974365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n v="82.941562500000003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n v="259.94827586206895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n v="177.02127659574469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n v="74.074074074074076"/>
    <x v="1"/>
    <s v="spaces"/>
    <x v="3049"/>
    <d v="2015-06-14T00:20:55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n v="23.62857142857143"/>
    <x v="1"/>
    <s v="spaces"/>
    <x v="3051"/>
    <d v="2017-02-08T09:59:05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n v="37.5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n v="13.333333333333334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n v="41"/>
    <x v="1"/>
    <s v="spaces"/>
    <x v="3059"/>
    <d v="2014-08-08T22:27:26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n v="55.833333333333336"/>
    <x v="1"/>
    <s v="spaces"/>
    <x v="3060"/>
    <d v="2015-09-28T06:35:34"/>
  </r>
  <r>
    <x v="3061"/>
    <x v="3060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n v="99.761194029850742"/>
    <x v="1"/>
    <s v="spaces"/>
    <x v="3062"/>
    <d v="2015-09-30T18:00:00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n v="25.521739130434781"/>
    <x v="1"/>
    <s v="spaces"/>
    <x v="3063"/>
    <d v="2016-10-22T22:08: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n v="117.65277777777777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n v="2796.6666666666665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n v="87.5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n v="20.142857142857142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n v="20.875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n v="61.307692307692307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n v="92.142857142857139"/>
    <x v="1"/>
    <s v="spaces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n v="7.333333333333333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n v="64.8"/>
    <x v="1"/>
    <s v="spaces"/>
    <x v="3075"/>
    <d v="2016-08-19T02:27:2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n v="30.12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n v="52.5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n v="23.666666666666668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n v="415.77777777777777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n v="53.714285714285715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n v="420.6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n v="18.666666666666668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n v="78.333333333333329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n v="67.777777777777771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n v="16.666666666666668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n v="62.5"/>
    <x v="1"/>
    <s v="spaces"/>
    <x v="3087"/>
    <d v="2016-12-21T04:36:30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n v="130.0888888888889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n v="1270.2222222222222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n v="88.444444444444443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n v="56.342380952380957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n v="53.529411764705884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n v="56.785714285714285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n v="40.833333333333336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n v="65.111111111111114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n v="55.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n v="140.53846153846155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n v="69.533333333333331"/>
    <x v="1"/>
    <s v="spaces"/>
    <x v="3102"/>
    <d v="2016-08-23T08:10:18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n v="5.5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n v="79.870967741935488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n v="10.25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n v="272.58620689655174"/>
    <x v="1"/>
    <s v="spaces"/>
    <x v="3107"/>
    <d v="2015-05-11T19:32:31"/>
  </r>
  <r>
    <x v="3108"/>
    <x v="3107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n v="58.18421052631578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n v="70.10526315789474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n v="57.888888888888886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n v="125.27027027027027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n v="1"/>
    <x v="1"/>
    <s v="spaces"/>
    <x v="3117"/>
    <d v="2016-05-27T13:12:00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n v="12.8"/>
    <x v="1"/>
    <s v="spaces"/>
    <x v="3120"/>
    <d v="2016-05-05T21:36:36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n v="10"/>
    <x v="1"/>
    <s v="spaces"/>
    <x v="3121"/>
    <d v="2014-09-26T16:18:55"/>
  </r>
  <r>
    <x v="3122"/>
    <x v="3121"/>
    <s v="cancelled until further notice"/>
    <n v="199"/>
    <n v="116"/>
    <x v="1"/>
    <s v="US"/>
    <s v="USD"/>
    <n v="1478733732"/>
    <n v="1478298132"/>
    <b v="0"/>
    <x v="84"/>
    <b v="0"/>
    <s v="theater/spaces"/>
    <n v="58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n v="244.80459770114942"/>
    <x v="1"/>
    <s v="spaces"/>
    <x v="3123"/>
    <d v="2016-07-09T23:49:58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n v="6.5"/>
    <x v="1"/>
    <s v="spaces"/>
    <x v="3124"/>
    <d v="2015-02-02T18:43:21"/>
  </r>
  <r>
    <x v="3125"/>
    <x v="3124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n v="61.176470588235297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n v="139.23931623931625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n v="93.75"/>
    <x v="1"/>
    <s v="plays"/>
    <x v="3130"/>
    <d v="2017-04-14T04:59:0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n v="53.75"/>
    <x v="1"/>
    <s v="plays"/>
    <x v="3131"/>
    <d v="2017-04-08T12:54:0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n v="10"/>
    <x v="1"/>
    <s v="plays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n v="18.75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n v="23.142857142857142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n v="29.045454545454547"/>
    <x v="1"/>
    <s v="plays"/>
    <x v="3136"/>
    <d v="2017-03-31T22:59:0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n v="24"/>
    <x v="1"/>
    <s v="plays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n v="32.25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n v="15"/>
    <x v="1"/>
    <s v="plays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n v="251.33333333333334"/>
    <x v="1"/>
    <s v="plays"/>
    <x v="3144"/>
    <d v="2017-03-19T06:00:00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n v="437.5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n v="110.35211267605634"/>
    <x v="1"/>
    <s v="plays"/>
    <x v="3147"/>
    <d v="2014-11-07T00:15:55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n v="41.421052631578945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n v="103.35294117647059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n v="34.791044776119406"/>
    <x v="1"/>
    <s v="plays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n v="41.773858921161825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n v="64.268292682926827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n v="31.209370860927152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n v="62.921348314606739"/>
    <x v="1"/>
    <s v="plays"/>
    <x v="3156"/>
    <d v="2012-06-01T22:52:24"/>
  </r>
  <r>
    <x v="3157"/>
    <x v="3156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x v="3158"/>
    <x v="3157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n v="82.608695652173907"/>
    <x v="1"/>
    <s v="plays"/>
    <x v="3158"/>
    <d v="2013-07-22T20:09:1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n v="38.504230769230773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n v="80.15789473684211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n v="28.405405405405407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n v="80.730158730158735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n v="200.69444444444446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n v="37.591549295774648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n v="58.095238095238095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n v="60.300892473118282"/>
    <x v="1"/>
    <s v="plays"/>
    <x v="3166"/>
    <d v="2014-11-26T07:59:00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n v="63.363636363636367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n v="50.901639344262293"/>
    <x v="1"/>
    <s v="plays"/>
    <x v="3168"/>
    <d v="2014-06-13T22:00:00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n v="100.5"/>
    <x v="1"/>
    <s v="plays"/>
    <x v="3169"/>
    <d v="2013-12-13T04:59:00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n v="31.619718309859156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n v="65.102564102564102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n v="79.310344827586206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n v="131.91304347826087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n v="91.3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n v="39.672727272727272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n v="57.549019607843135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n v="33.025641025641029"/>
    <x v="1"/>
    <s v="plays"/>
    <x v="3178"/>
    <d v="2014-07-16T14:31:15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n v="77.335806451612896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n v="31.933333333333334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n v="36.333333333333336"/>
    <x v="1"/>
    <s v="plays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n v="46.768211920529801"/>
    <x v="1"/>
    <s v="plays"/>
    <x v="3182"/>
    <d v="2012-01-31T17:00:00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n v="40.073529411764703"/>
    <x v="1"/>
    <s v="plays"/>
    <x v="3183"/>
    <d v="2013-08-23T19:04:29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n v="100.21739130434783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n v="46.714285714285715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n v="71.491803278688522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n v="356.84210526315792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n v="37.75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n v="12.75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n v="24.458333333333332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n v="53.07692307692308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n v="286.25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n v="36.666666666666664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n v="49.20754716981132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n v="12.5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n v="109.04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n v="22.75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n v="70.833333333333329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n v="63.109756097560975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n v="50.157964601769912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n v="62.883333333333333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n v="85.531055900621112"/>
    <x v="1"/>
    <s v="plays"/>
    <x v="3211"/>
    <d v="2014-08-15T02:00:00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n v="53.723404255319146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n v="127.80851063829788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n v="106.57391304347826"/>
    <x v="1"/>
    <s v="plays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n v="262.11194029850748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n v="57.171428571428571"/>
    <x v="1"/>
    <s v="plays"/>
    <x v="3216"/>
    <d v="2015-07-11T14:30:00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n v="50.20192307692308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n v="66.586956521739125"/>
    <x v="1"/>
    <s v="plays"/>
    <x v="3218"/>
    <d v="2014-12-31T00:00:00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n v="168.25210084033614"/>
    <x v="1"/>
    <s v="plays"/>
    <x v="3219"/>
    <d v="2015-03-22T22:35:47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n v="256.37288135593218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n v="36.610619469026545"/>
    <x v="1"/>
    <s v="plays"/>
    <x v="3221"/>
    <d v="2015-07-05T16:43:23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n v="37.142857142857146"/>
    <x v="1"/>
    <s v="plays"/>
    <x v="3222"/>
    <d v="2015-10-24T21:29:00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n v="45.878378378378379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n v="141.71296296296296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n v="52.487179487179489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n v="59.523809523809526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x v="3228"/>
    <x v="3227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n v="193.62162162162161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n v="106.79702970297029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n v="77.21621621621621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n v="50.46153846153846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n v="97.377049180327873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n v="34.91921739130435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n v="85.530386740331494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n v="182.90909090909091"/>
    <x v="1"/>
    <s v="plays"/>
    <x v="3236"/>
    <d v="2016-12-28T22:00:33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n v="131.13620817843866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n v="39.810126582278478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n v="59.701730769230764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n v="88.735294117647058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n v="58.688622754491021"/>
    <x v="1"/>
    <s v="plays"/>
    <x v="3241"/>
    <d v="2014-10-14T06:59:00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n v="69.56513661202186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n v="115.87323943661971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n v="23.869565217391305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n v="81.125925925925927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n v="57.626943005181346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n v="46.429824561403507"/>
    <x v="1"/>
    <s v="plays"/>
    <x v="3247"/>
    <d v="2015-07-12T10:25:12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n v="60.475000000000001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n v="65.579545454545453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n v="119.1924882629108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n v="83.05"/>
    <x v="1"/>
    <s v="plays"/>
    <x v="3251"/>
    <d v="2015-06-21T17:32:46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n v="57.52"/>
    <x v="1"/>
    <s v="plays"/>
    <x v="3252"/>
    <d v="2016-09-07T11:20:40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n v="177.08695652173913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n v="70.771505376344081"/>
    <x v="1"/>
    <s v="plays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n v="72.76136363636364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n v="51.853414634146333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n v="98.2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n v="251.7381443298969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n v="74.821917808219183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n v="67.65306122448979"/>
    <x v="1"/>
    <s v="plays"/>
    <x v="3261"/>
    <d v="2015-07-16T17:24:36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n v="93.81343283582089"/>
    <x v="1"/>
    <s v="plays"/>
    <x v="3262"/>
    <d v="2014-12-22T04:00:00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n v="41.237647058823526"/>
    <x v="1"/>
    <s v="plays"/>
    <x v="3263"/>
    <d v="2015-10-30T21:00:00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n v="48.325153374233132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n v="53.177083333333336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n v="61"/>
    <x v="1"/>
    <s v="plays"/>
    <x v="3270"/>
    <d v="2015-07-12T12:47:45"/>
  </r>
  <r>
    <x v="3271"/>
    <x v="3270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n v="106.50344827586207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n v="204.57142857142858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n v="54.912587412587413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n v="150.41666666666666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n v="52.58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n v="54.3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n v="76.029411764705884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n v="105.2063492063492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n v="129.36170212765958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n v="134.26371308016877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n v="17.829787234042552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n v="203.2"/>
    <x v="1"/>
    <s v="plays"/>
    <x v="3284"/>
    <d v="2016-01-29T05:59:00"/>
  </r>
  <r>
    <x v="3285"/>
    <x v="3284"/>
    <s v="A new play by Matthew Gasda"/>
    <n v="4999"/>
    <n v="5604"/>
    <x v="0"/>
    <s v="US"/>
    <s v="USD"/>
    <n v="1488258000"/>
    <n v="1485556626"/>
    <b v="0"/>
    <x v="75"/>
    <b v="1"/>
    <s v="theater/plays"/>
    <n v="112"/>
    <n v="69.1851851851851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n v="125.12295081967213"/>
    <x v="1"/>
    <s v="plays"/>
    <x v="3286"/>
    <d v="2016-08-15T20:09:42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n v="48.437149758454105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n v="26.608400000000003"/>
    <x v="1"/>
    <s v="plays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n v="33.666666666666664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n v="40.714285714285715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n v="19.266666666666666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n v="84.285714285714292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n v="29.583333333333332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n v="26.66703703703703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n v="45.978723404255319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n v="125.09090909090909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n v="141.29166666666666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n v="55.333333333333336"/>
    <x v="1"/>
    <s v="plays"/>
    <x v="3299"/>
    <d v="2015-10-14T22:01:03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n v="46.420454545454547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n v="57.2"/>
    <x v="1"/>
    <s v="plays"/>
    <x v="3301"/>
    <d v="2016-08-01T06:59:00"/>
  </r>
  <r>
    <x v="3302"/>
    <x v="3301"/>
    <s v="FilosofÃ­a de los anÃ³nimos"/>
    <n v="8400"/>
    <n v="8685"/>
    <x v="0"/>
    <s v="ES"/>
    <s v="EUR"/>
    <n v="1481099176"/>
    <n v="1478507176"/>
    <b v="0"/>
    <x v="133"/>
    <b v="1"/>
    <s v="theater/plays"/>
    <n v="103"/>
    <n v="173.7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n v="59.6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n v="89.585714285714289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n v="204.05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n v="48.703703703703702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n v="53.339999999999996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n v="75.087719298245617"/>
    <x v="1"/>
    <s v="plays"/>
    <x v="3308"/>
    <d v="2016-04-13T21:02:45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n v="18"/>
    <x v="1"/>
    <s v="plays"/>
    <x v="3309"/>
    <d v="2016-10-16T15:36:18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n v="209.83870967741936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n v="61.022222222222226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n v="80.034482758620683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n v="29.068965517241381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n v="49.438202247191015"/>
    <x v="1"/>
    <s v="plays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n v="93.977440000000001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n v="61.944444444444443"/>
    <x v="1"/>
    <s v="plays"/>
    <x v="3317"/>
    <d v="2016-06-08T00:57:04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n v="78.5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n v="35.799999999999997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n v="145.65217391304347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n v="25.693877551020407"/>
    <x v="1"/>
    <s v="plays"/>
    <x v="3323"/>
    <d v="2016-09-25T08:46:48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n v="152.5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n v="142.28070175438597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n v="24.545454545454547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n v="292.77777777777777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n v="44.92307692307692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n v="23.10144927536232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n v="80.400000000000006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n v="32.972972972972975"/>
    <x v="1"/>
    <s v="plays"/>
    <x v="3333"/>
    <d v="2015-06-15T16:14:40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n v="116.65217391304348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n v="79.61904761904762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n v="81.029411764705884"/>
    <x v="1"/>
    <s v="plays"/>
    <x v="3337"/>
    <d v="2014-10-10T21:00:00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n v="136.84821428571428"/>
    <x v="1"/>
    <s v="plays"/>
    <x v="3338"/>
    <d v="2017-02-24T13:48:0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n v="177.61702127659575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n v="109.07894736842105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n v="78.205128205128204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n v="52.173913043478258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n v="114.125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n v="91.666666666666671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n v="108.5909090909090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n v="69.822784810126578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n v="109.57142857142857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n v="71.666666666666671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n v="93.611111111111114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n v="76.8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n v="55.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n v="147.33333333333334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n v="56.333333333333336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n v="63.574074074074076"/>
    <x v="1"/>
    <s v="plays"/>
    <x v="3358"/>
    <d v="2014-11-19T08:27:59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n v="184.78260869565219"/>
    <x v="1"/>
    <s v="plays"/>
    <x v="3359"/>
    <d v="2017-02-25T01:22:14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n v="126.72222222222223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n v="83.42647058823529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n v="54.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n v="302.30769230769232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n v="44.138888888888886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n v="29.666666666666668"/>
    <x v="1"/>
    <s v="plays"/>
    <x v="3367"/>
    <d v="2015-08-01T22:24:54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n v="45.478260869565219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n v="96.203703703703709"/>
    <x v="1"/>
    <s v="plays"/>
    <x v="3369"/>
    <d v="2017-01-15T00:59:4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n v="67.92307692307692"/>
    <x v="1"/>
    <s v="plays"/>
    <x v="3370"/>
    <d v="2016-12-17T08:00:0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n v="30.777777777777779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n v="38.333333333333336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n v="66.833333333333329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n v="71.730769230769226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n v="421.10526315789474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n v="104.98701298701299"/>
    <x v="1"/>
    <s v="plays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n v="28.19047619047619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n v="54.55263157894737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n v="111.89285714285714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n v="85.208333333333329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n v="76.652173913043484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n v="65.166666666666671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n v="93.760312499999998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n v="100.17142857142858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n v="34.6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n v="184.67741935483872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n v="69.818181818181813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n v="36.06818181818182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n v="29"/>
    <x v="1"/>
    <s v="plays"/>
    <x v="3394"/>
    <d v="2014-07-27T14:17:25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n v="55.892857142857146"/>
    <x v="1"/>
    <s v="plays"/>
    <x v="3396"/>
    <d v="2014-06-01T03:59:00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n v="11.666666666666666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n v="68.353846153846149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n v="27.065217391304348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n v="118.12941176470588"/>
    <x v="1"/>
    <s v="plays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n v="44.757575757575758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n v="99.787878787878782"/>
    <x v="1"/>
    <s v="plays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n v="28.323529411764707"/>
    <x v="1"/>
    <s v="plays"/>
    <x v="3405"/>
    <d v="2016-03-01T23:59:00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n v="110.23076923076923"/>
    <x v="1"/>
    <s v="plays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n v="31.970149253731343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n v="29.428571428571427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n v="81.375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n v="199.16666666666666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n v="70.568181818181813"/>
    <x v="1"/>
    <s v="plays"/>
    <x v="3414"/>
    <d v="2016-12-01T07:59:00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n v="159.46666666666667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n v="37.777999999999999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n v="72.053571428571431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n v="63.695652173913047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n v="103.21428571428571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n v="71.152173913043484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n v="81.776315789473685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n v="297.02980769230766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n v="46.609195402298852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n v="40.294117647058826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n v="30.152638888888887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n v="52.214285714285715"/>
    <x v="1"/>
    <s v="plays"/>
    <x v="3432"/>
    <d v="2016-02-05T22:00:0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n v="134.1549295774648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n v="62.827380952380949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n v="58.94736842105263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n v="143.1081081081081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n v="186.07142857142858"/>
    <x v="1"/>
    <s v="plays"/>
    <x v="3438"/>
    <d v="2015-05-02T21:00:00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n v="89.785555555555561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n v="64.157560975609755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n v="59.651162790697676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n v="41.222222222222221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n v="43.28"/>
    <x v="1"/>
    <s v="plays"/>
    <x v="3446"/>
    <d v="2015-02-05T12:20:00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n v="51.222222222222221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n v="68.25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n v="41.125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n v="41.405405405405403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n v="27.5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n v="33.571428571428569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n v="145.86956521739131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n v="358.6875"/>
    <x v="1"/>
    <s v="plays"/>
    <x v="3456"/>
    <d v="2014-08-01T06:59:00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n v="50.981818181818184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n v="45.037037037037038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n v="17.527777777777779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n v="90.684210526315795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n v="55.012688172043013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n v="72.950819672131146"/>
    <x v="1"/>
    <s v="plays"/>
    <x v="3466"/>
    <d v="2016-04-19T23:27:30"/>
  </r>
  <r>
    <x v="3467"/>
    <x v="3465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n v="716.35294117647061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n v="50.396825396825399"/>
    <x v="1"/>
    <s v="plays"/>
    <x v="3469"/>
    <d v="2016-04-28T15:24:05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n v="35.766666666666666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n v="88.739130434782609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n v="53.230769230769234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n v="39.596491228070178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n v="34.25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n v="164.61538461538461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n v="125.05263157894737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n v="51.875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n v="40.285714285714285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n v="64.909090909090907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n v="55.333333333333336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n v="83.142857142857139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n v="38.712121212121211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n v="125.37931034482759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n v="78.263888888888886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n v="47.222222222222221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n v="79.099999999999994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n v="114.29199999999999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n v="74.208333333333329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n v="47.846153846153847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n v="34.408163265306122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n v="40.238095238095241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n v="60.285714285714285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n v="25.30952380952381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n v="35.952380952380949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n v="70.763157894736835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n v="66.512820512820511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n v="96.666666666666671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n v="60.333333333333336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n v="79.89473684210526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n v="75.340909090909093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n v="66.956521739130437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n v="50.020909090909093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n v="72.392857142857139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n v="95.952380952380949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n v="45.615384615384613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n v="56.825000000000003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n v="137.24324324324326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n v="81.569767441860463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n v="45.108108108108105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x v="3531"/>
    <x v="3529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n v="42.296296296296298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n v="78.875"/>
    <x v="1"/>
    <s v="plays"/>
    <x v="3533"/>
    <d v="2015-11-11T19:16:07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n v="38.284313725490193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n v="44.847826086956523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n v="13.529411764705882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n v="43.5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n v="30.951807228915662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n v="55.230769230769234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n v="66.152941176470591"/>
    <x v="1"/>
    <s v="plays"/>
    <x v="3542"/>
    <d v="2014-09-07T14:23: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n v="54.137931034482762"/>
    <x v="1"/>
    <s v="plays"/>
    <x v="3543"/>
    <d v="2015-06-25T18:07:3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n v="31.375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n v="59.210526315789473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n v="119.17633928571429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n v="164.61538461538461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n v="40.9375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n v="61.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n v="56.20192307692308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n v="107.00207547169811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n v="110.5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n v="179.27598566308242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n v="43.125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n v="46.891891891891895"/>
    <x v="1"/>
    <s v="plays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n v="47.407407407407405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n v="15.129032258064516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n v="21.098000000000003"/>
    <x v="1"/>
    <s v="plays"/>
    <x v="3563"/>
    <d v="2016-08-01T19:00:00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n v="59.117647058823529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n v="97.916666666666671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n v="55.131578947368418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n v="26.536585365853657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n v="58.421052631578945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n v="122.53658536585365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n v="87.961538461538467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n v="73.239999999999995"/>
    <x v="1"/>
    <s v="plays"/>
    <x v="3571"/>
    <d v="2014-10-30T20:36:53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n v="39.53846153846154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n v="136.77777777777777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n v="99.343137254901961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n v="40.545945945945945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n v="37.962962962962962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n v="135.625"/>
    <x v="1"/>
    <s v="plays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n v="30.9375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n v="176.08695652173913"/>
    <x v="1"/>
    <s v="plays"/>
    <x v="3585"/>
    <d v="2014-12-21T17:11:30"/>
  </r>
  <r>
    <x v="3586"/>
    <x v="3584"/>
    <s v="See Theatre In A New Light"/>
    <n v="7500"/>
    <n v="8207"/>
    <x v="0"/>
    <s v="US"/>
    <s v="USD"/>
    <n v="1474649070"/>
    <n v="1469465070"/>
    <b v="0"/>
    <x v="241"/>
    <b v="1"/>
    <s v="theater/plays"/>
    <n v="109"/>
    <n v="151.9814814814815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n v="22.607142857142858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n v="18.272727272727273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n v="82.258064516129039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n v="68.534246575342465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n v="72.714285714285708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n v="77.186046511627907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n v="55.972222222222221"/>
    <x v="1"/>
    <s v="plays"/>
    <x v="3594"/>
    <d v="2016-09-04T01:36:22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n v="49.693548387096776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n v="77.727272727272734"/>
    <x v="1"/>
    <s v="plays"/>
    <x v="3597"/>
    <d v="2016-03-03T05:59:00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n v="40.777777777777779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n v="39.377358490566039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n v="81.673469387755105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n v="44.912280701754383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n v="49.05797101449275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n v="61.0625"/>
    <x v="1"/>
    <s v="plays"/>
    <x v="3606"/>
    <d v="2016-08-14T14:30:57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n v="143.0952380952381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n v="52.354838709677416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n v="126.66666666666667"/>
    <x v="1"/>
    <s v="plays"/>
    <x v="3612"/>
    <d v="2014-06-09T17:26:51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n v="35.492957746478872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n v="37.083333333333336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n v="69.333333333333329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n v="17.254901960784313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n v="66.470588235294116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n v="56.065989847715734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n v="47.028571428571432"/>
    <x v="1"/>
    <s v="plays"/>
    <x v="3621"/>
    <d v="2016-09-30T21:00:00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n v="47.666190476190479"/>
    <x v="1"/>
    <s v="plays"/>
    <x v="3622"/>
    <d v="2014-09-28T03:23:00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n v="80.717948717948715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n v="39.48717948717948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n v="84.854166666666671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n v="147.8813559322033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n v="56.838709677419352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n v="176.94444444444446"/>
    <x v="1"/>
    <s v="musical"/>
    <x v="3634"/>
    <d v="2017-01-14T03:59:0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n v="127.6"/>
    <x v="1"/>
    <s v="musical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n v="66.142857142857139"/>
    <x v="1"/>
    <s v="musical"/>
    <x v="3637"/>
    <d v="2015-01-01T16:48:55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n v="1"/>
    <x v="1"/>
    <s v="musical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n v="18.333333333333332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n v="7.5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n v="68.416666666666671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n v="60.125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n v="550.04109589041093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n v="44.235294117647058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n v="60.909090909090907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n v="68.84210526315789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n v="73.582278481012665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n v="115.02173913043478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n v="110.75"/>
    <x v="1"/>
    <s v="plays"/>
    <x v="3657"/>
    <d v="2016-06-01T21:42:00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n v="75.5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n v="235.46153846153845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n v="92.5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n v="202.85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n v="46.05263157894737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n v="51"/>
    <x v="1"/>
    <s v="plays"/>
    <x v="3665"/>
    <d v="2015-10-28T19:54:00"/>
  </r>
  <r>
    <x v="3666"/>
    <x v="3662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n v="53.363965517241382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n v="36.964285714285715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n v="81.294117647058826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n v="20.083333333333332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n v="88.25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n v="53.438596491228068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n v="39.868421052631582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n v="64.375"/>
    <x v="1"/>
    <s v="plays"/>
    <x v="3676"/>
    <d v="2014-09-12T19:34:44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n v="62.052763819095475"/>
    <x v="1"/>
    <s v="plays"/>
    <x v="3677"/>
    <d v="2014-07-03T03:59:00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n v="66.129032258064512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n v="73.400000000000006"/>
    <x v="1"/>
    <s v="plays"/>
    <x v="3679"/>
    <d v="2014-07-01T04:59:00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n v="99.5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n v="62.166666666666664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n v="62.328358208955223"/>
    <x v="1"/>
    <s v="plays"/>
    <x v="3682"/>
    <d v="2014-06-16T06:59:00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n v="58.78787878787878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n v="45.347826086956523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n v="41.944444444444443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n v="59.166666666666664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n v="200.49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n v="83.974358974358978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n v="57.258064516129032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x v="3691"/>
    <x v="3687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n v="186.80291970802921"/>
    <x v="1"/>
    <s v="plays"/>
    <x v="3691"/>
    <d v="2015-03-02T04:59:00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n v="30.714285714285715"/>
    <x v="1"/>
    <s v="plays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n v="62.666666666666664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n v="121.36363636363636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n v="40.632352941176471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n v="63"/>
    <x v="1"/>
    <s v="plays"/>
    <x v="3699"/>
    <d v="2014-10-15T14:26:56"/>
  </r>
  <r>
    <x v="3700"/>
    <x v="3696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n v="33.666666666666664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n v="38.589743589743591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n v="155.95238095238096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n v="43.2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n v="15.148518518518518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n v="83.571428571428569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n v="30.928571428571427"/>
    <x v="1"/>
    <s v="plays"/>
    <x v="3709"/>
    <d v="2014-06-25T16:59:06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n v="67.962962962962962"/>
    <x v="1"/>
    <s v="plays"/>
    <x v="3710"/>
    <d v="2015-04-03T13:49:48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n v="27.142857142857142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n v="110.86538461538461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n v="106.84210526315789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n v="105.51546391752578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n v="132.96296296296296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n v="51.916666666666664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n v="26.021739130434781"/>
    <x v="1"/>
    <s v="plays"/>
    <x v="3718"/>
    <d v="2015-02-27T17:11:15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n v="86.224999999999994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n v="114.5454545454545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n v="47.657142857142858"/>
    <x v="1"/>
    <s v="plays"/>
    <x v="3722"/>
    <d v="2016-02-11T22:59:00"/>
  </r>
  <r>
    <x v="3723"/>
    <x v="3719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n v="72.888888888888886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n v="49.545505617977533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n v="62.586956521739133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n v="61.060606060606062"/>
    <x v="1"/>
    <s v="plays"/>
    <x v="3727"/>
    <d v="2016-10-20T04:55:00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n v="60.064516129032256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n v="72.400000000000006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n v="51.666666666666664"/>
    <x v="1"/>
    <s v="plays"/>
    <x v="3731"/>
    <d v="2015-01-10T03:23:00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n v="32.75"/>
    <x v="1"/>
    <s v="plays"/>
    <x v="3732"/>
    <d v="2015-01-24T12:00:00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n v="61"/>
    <x v="1"/>
    <s v="plays"/>
    <x v="3734"/>
    <d v="2015-05-25T21:38:16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n v="37.5"/>
    <x v="1"/>
    <s v="plays"/>
    <x v="3737"/>
    <d v="2015-11-12T06:59:00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n v="100.625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n v="25.571428571428573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x v="3746"/>
    <x v="3741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n v="202"/>
    <x v="1"/>
    <s v="plays"/>
    <x v="3746"/>
    <d v="2016-10-08T09:20:39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n v="99.538461538461533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n v="215.2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n v="120.54545454545455"/>
    <x v="1"/>
    <s v="musical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n v="37.666666666666664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n v="172.23333333333332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n v="25.464285714285715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n v="267.64705882352939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n v="75.959999999999994"/>
    <x v="1"/>
    <s v="musical"/>
    <x v="3757"/>
    <d v="2014-12-01T20:25:15"/>
  </r>
  <r>
    <x v="3758"/>
    <x v="3753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n v="59.03846153846154"/>
    <x v="1"/>
    <s v="musical"/>
    <x v="3758"/>
    <d v="2014-05-19T05:00:00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n v="50.111022727272733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n v="55.502967032967035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n v="47.428571428571431"/>
    <x v="1"/>
    <s v="musical"/>
    <x v="3762"/>
    <d v="2015-08-02T19:31:29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n v="74.224299065420567"/>
    <x v="1"/>
    <s v="musical"/>
    <x v="3765"/>
    <d v="2014-07-30T18:38:02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n v="106.9271875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n v="41.696428571428569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n v="74.243275862068955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n v="166.96969696969697"/>
    <x v="1"/>
    <s v="musical"/>
    <x v="3772"/>
    <d v="2016-11-29T06:00:00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n v="94.912280701754383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n v="143.21428571428572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n v="90.819148936170208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n v="48.542372881355931"/>
    <x v="1"/>
    <s v="musical"/>
    <x v="3777"/>
    <d v="2014-09-27T04:00:00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n v="70.027777777777771"/>
    <x v="1"/>
    <s v="musical"/>
    <x v="3778"/>
    <d v="2015-02-14T19:39:40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n v="135.62608695652173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n v="94.90384615384616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n v="75.370370370370367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n v="64.458333333333329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n v="100.5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n v="93.774647887323937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n v="35.1"/>
    <x v="1"/>
    <s v="musical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n v="17.5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n v="145.40540540540542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n v="100.5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n v="55.0625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n v="47.333333333333336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n v="58.95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n v="1.5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n v="50.555555555555557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n v="53.289473684210527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n v="70.230769230769226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n v="199.18181818181819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n v="78.518148148148143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n v="61.823529411764703"/>
    <x v="1"/>
    <s v="plays"/>
    <x v="3814"/>
    <d v="2015-04-01T03:59:00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n v="50.000500000000002"/>
    <x v="1"/>
    <s v="plays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n v="48.339729729729726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n v="107.25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n v="40.92307692307692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n v="21.5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n v="79.543478260869563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n v="72.381578947368425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n v="107.57142857142857"/>
    <x v="1"/>
    <s v="plays"/>
    <x v="3825"/>
    <d v="2015-06-17T01:40:14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n v="27.5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n v="70.461538461538467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n v="62.625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n v="58.901111111111113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n v="139.55555555555554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n v="57.385964912280699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n v="64.285714285714292"/>
    <x v="1"/>
    <s v="plays"/>
    <x v="3836"/>
    <d v="2016-08-03T04:09:00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n v="120.11764705882354"/>
    <x v="1"/>
    <s v="plays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n v="1008.24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n v="63.28125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n v="25.647058823529413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n v="47.695652173913047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n v="56.05263157894737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n v="81.319999999999993"/>
    <x v="1"/>
    <s v="plays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n v="70.166666666666671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n v="23.625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n v="188.55555555555554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n v="49.511627906976742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n v="75.464285714285708"/>
    <x v="1"/>
    <s v="plays"/>
    <x v="3849"/>
    <d v="2015-06-11T18:24:44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n v="9.5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n v="35.5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n v="13"/>
    <x v="1"/>
    <s v="plays"/>
    <x v="3853"/>
    <d v="2014-09-01T20:09:38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n v="89.4"/>
    <x v="1"/>
    <s v="plays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n v="1"/>
    <x v="1"/>
    <s v="plays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n v="81.538461538461533"/>
    <x v="1"/>
    <s v="plays"/>
    <x v="3860"/>
    <d v="2014-08-12T15:51:50"/>
  </r>
  <r>
    <x v="3861"/>
    <x v="3856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n v="46.428571428571431"/>
    <x v="1"/>
    <s v="plays"/>
    <x v="3865"/>
    <d v="2014-08-30T05:30:00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n v="5.5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n v="50.2"/>
    <x v="1"/>
    <s v="plays"/>
    <x v="3867"/>
    <d v="2016-06-18T19:32:19"/>
  </r>
  <r>
    <x v="3868"/>
    <x v="3863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n v="10"/>
    <x v="1"/>
    <s v="musical"/>
    <x v="3868"/>
    <d v="2014-09-08T15:50:05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n v="30.133333333333333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n v="13.333333333333334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n v="44.760869565217391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n v="88.642857142857139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n v="57.647058823529413"/>
    <x v="1"/>
    <s v="musical"/>
    <x v="3880"/>
    <d v="2014-07-30T23:00:0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x v="3886"/>
    <x v="3881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n v="17.5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n v="38.714285714285715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n v="13.111111111111111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n v="315.5"/>
    <x v="1"/>
    <s v="plays"/>
    <x v="3890"/>
    <d v="2015-08-15T18:12:24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n v="37.142857142857146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n v="128.27380952380952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n v="47.272727272727273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n v="42.5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n v="44"/>
    <x v="1"/>
    <s v="plays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n v="50.875"/>
    <x v="1"/>
    <s v="plays"/>
    <x v="3898"/>
    <d v="2015-08-17T16:00:0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n v="62.5"/>
    <x v="1"/>
    <s v="plays"/>
    <x v="3899"/>
    <d v="2014-08-12T18:36:01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n v="47.258064516129032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x v="3904"/>
    <x v="3899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n v="1.5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n v="24.714285714285715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n v="63.125"/>
    <x v="1"/>
    <s v="plays"/>
    <x v="3906"/>
    <d v="2015-06-26T13:25:00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n v="38.25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n v="16.25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n v="33.75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n v="61.666666666666664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n v="83.138888888888886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n v="33.666666666666664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n v="10.166666666666666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n v="81.411764705882348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n v="57.25"/>
    <x v="1"/>
    <s v="plays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n v="32.357142857142854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n v="91.833333333333329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n v="57.173913043478258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n v="248.5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n v="79.400000000000006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n v="5.5"/>
    <x v="1"/>
    <s v="plays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n v="137.07692307692307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n v="5"/>
    <x v="1"/>
    <s v="plays"/>
    <x v="3945"/>
    <d v="2015-05-15T19:14:28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n v="50.5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n v="49.28125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n v="53.125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n v="40.0625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n v="24.333333333333332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n v="11.25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n v="10.5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n v="71.25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n v="22.5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n v="47.909090909090907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n v="35.166666666666664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n v="5.5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n v="22.666666666666668"/>
    <x v="1"/>
    <s v="plays"/>
    <x v="3971"/>
    <d v="2014-07-21T12:52:06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n v="26.375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n v="105.54054054054055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n v="217.5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n v="26.75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n v="18.333333333333332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n v="175"/>
    <x v="1"/>
    <s v="plays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n v="84.282608695652172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n v="9.5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n v="33.736842105263158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n v="37.53846153846154"/>
    <x v="1"/>
    <s v="plays"/>
    <x v="3986"/>
    <d v="2016-05-06T13:04:00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n v="11.615384615384615"/>
    <x v="1"/>
    <s v="plays"/>
    <x v="3987"/>
    <d v="2014-05-16T22:11:30"/>
  </r>
  <r>
    <x v="3988"/>
    <x v="3982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n v="23"/>
    <x v="1"/>
    <s v="plays"/>
    <x v="3990"/>
    <d v="2016-03-02T16:08:13"/>
  </r>
  <r>
    <x v="3991"/>
    <x v="3985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n v="60.111111111111114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n v="29.235294117647058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n v="59.583333333333336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n v="82.571428571428569"/>
    <x v="1"/>
    <s v="plays"/>
    <x v="3999"/>
    <d v="2014-08-31T19:51:49"/>
  </r>
  <r>
    <x v="4000"/>
    <x v="3994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n v="32.357142857142854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n v="5.75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n v="100.5"/>
    <x v="1"/>
    <s v="plays"/>
    <x v="4003"/>
    <d v="2015-02-15T14:05:47"/>
  </r>
  <r>
    <x v="4004"/>
    <x v="3998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n v="45.842105263157897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n v="4.7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n v="52.5"/>
    <x v="1"/>
    <s v="plays"/>
    <x v="4017"/>
    <d v="2014-09-04T16:07:54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n v="32.5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n v="7.25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n v="33.333333333333336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n v="62.5"/>
    <x v="1"/>
    <s v="plays"/>
    <x v="4021"/>
    <d v="2014-10-26T21:52:38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n v="63.558375634517766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n v="30.714285714285715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n v="65.340319148936175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n v="147.4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n v="166.05882352941177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n v="75.25"/>
    <x v="1"/>
    <s v="plays"/>
    <x v="4038"/>
    <d v="2014-10-17T19:10:10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n v="1250"/>
    <x v="1"/>
    <s v="plays"/>
    <x v="4040"/>
    <d v="2015-07-18T03:00:0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n v="10.5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n v="56.25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n v="38.333333333333336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n v="27.5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n v="32.978021978021978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n v="86.615384615384613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n v="41.952380952380949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n v="129.16666666666666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n v="23.75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n v="35.714285714285715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n v="57"/>
    <x v="1"/>
    <s v="plays"/>
    <x v="4060"/>
    <d v="2014-06-23T16:00:0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n v="163.33333333333334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n v="64.166666666666671"/>
    <x v="1"/>
    <s v="plays"/>
    <x v="4064"/>
    <d v="2015-04-29T14:07:06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n v="6.75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n v="179.11764705882354"/>
    <x v="1"/>
    <s v="plays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n v="33.07692307692308"/>
    <x v="1"/>
    <s v="plays"/>
    <x v="4069"/>
    <d v="2015-02-28T12:00:00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n v="27.5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n v="18.5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n v="44.307692307692307"/>
    <x v="1"/>
    <s v="plays"/>
    <x v="4075"/>
    <d v="2014-06-30T17:28:00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n v="222.5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n v="29.166666666666668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n v="126.5"/>
    <x v="1"/>
    <s v="plays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n v="9.4"/>
    <x v="1"/>
    <s v="plays"/>
    <x v="4086"/>
    <d v="2015-11-21T04:00:00"/>
  </r>
  <r>
    <x v="4087"/>
    <x v="4080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n v="10.666666666666666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n v="25.5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n v="91.25"/>
    <x v="1"/>
    <s v="plays"/>
    <x v="4094"/>
    <d v="2014-10-22T04:59:00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n v="22.833333333333332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n v="45.785714285714285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n v="383.33333333333331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n v="106.9696969696969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n v="10.25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n v="14.333333333333334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n v="15.666666666666666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14EA1-B768-437F-AFE0-582EEB1DB0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6E534-4E6F-4D41-862D-40F60C8BF46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E5380-DD10-4D24-A57D-9E93DFC17D7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168" zoomScale="70" zoomScaleNormal="70" workbookViewId="0">
      <selection activeCell="F1" activeCellId="1" sqref="L1:L4115 F1:F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6.28515625" customWidth="1"/>
    <col min="16" max="16" width="21.42578125" customWidth="1"/>
    <col min="17" max="17" width="21.140625" customWidth="1"/>
    <col min="18" max="18" width="25.140625" customWidth="1"/>
    <col min="19" max="19" width="33.5703125" bestFit="1" customWidth="1"/>
    <col min="20" max="20" width="33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 * 100, 0)</f>
        <v>137</v>
      </c>
      <c r="P2" s="6">
        <f>E2/L2</f>
        <v>63.917582417582416</v>
      </c>
      <c r="Q2" t="str">
        <f>LEFT(N2, SEARCH("/",N2,1) -1)</f>
        <v>film &amp; video</v>
      </c>
      <c r="R2" t="str">
        <f>RIGHT(N2, LEN(N2) - SEARCH("/",N2))</f>
        <v>television</v>
      </c>
      <c r="S2" s="11">
        <f>(J2/86400)+DATE(1970,1,1)</f>
        <v>42177.007071759261</v>
      </c>
      <c r="T2" s="11">
        <f>(I2/86400)+DATE(1970,1,1)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 * 100, 0)</f>
        <v>143</v>
      </c>
      <c r="P3" s="6">
        <f t="shared" ref="P3:P66" si="1">E3/L3</f>
        <v>185.48101265822785</v>
      </c>
      <c r="Q3" t="str">
        <f t="shared" ref="Q3:Q66" si="2">LEFT(N3, SEARCH("/",N3,1) -1)</f>
        <v>film &amp; video</v>
      </c>
      <c r="R3" t="str">
        <f t="shared" ref="R3:R66" si="3">RIGHT(N3, LEN(N3) - SEARCH("/",N3))</f>
        <v>television</v>
      </c>
      <c r="S3" s="11">
        <f t="shared" ref="S3:S66" si="4">(J3/86400)+DATE(1970,1,1)</f>
        <v>42766.600497685184</v>
      </c>
      <c r="T3" s="11">
        <f t="shared" ref="T3:T66" si="5">(I3/86400)+DATE(1970,1,1)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1">
        <f t="shared" si="5"/>
        <v>41899.542314814811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1">
        <f t="shared" si="5"/>
        <v>42260.758240740739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42262.818749999999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42316.702557870369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1">
        <f t="shared" si="5"/>
        <v>41919.098807870367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1">
        <f t="shared" si="5"/>
        <v>42353.96497685185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1">
        <f t="shared" si="5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1">
        <f t="shared" si="5"/>
        <v>41431.814317129625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 * 100, 0)</f>
        <v>108</v>
      </c>
      <c r="P67" s="6">
        <f t="shared" ref="P67:P130" si="7">E67/L67</f>
        <v>132.05263157894737</v>
      </c>
      <c r="Q67" t="str">
        <f t="shared" ref="Q67:Q130" si="8">LEFT(N67, SEARCH("/",N67,1) -1)</f>
        <v>film &amp; video</v>
      </c>
      <c r="R67" t="str">
        <f t="shared" ref="R67:R130" si="9">RIGHT(N67, LEN(N67) - SEARCH("/",N67))</f>
        <v>shorts</v>
      </c>
      <c r="S67" s="11">
        <f t="shared" ref="S67:S130" si="10">(J67/86400)+DATE(1970,1,1)</f>
        <v>41835.821226851855</v>
      </c>
      <c r="T67" s="11">
        <f t="shared" ref="T67:T130" si="11">(I67/86400)+DATE(1970,1,1)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1">
        <f t="shared" si="11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1">
        <f t="shared" si="11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1">
        <f t="shared" si="11"/>
        <v>41104.126388888893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1">
        <f t="shared" si="11"/>
        <v>40332.070138888885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1">
        <f t="shared" si="11"/>
        <v>41427.752222222218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1">
        <f t="shared" si="11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1">
        <f t="shared" si="11"/>
        <v>41001.776631944442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1">
        <f t="shared" si="11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1">
        <f t="shared" si="11"/>
        <v>40943.738935185189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 * 100, 0)</f>
        <v>0</v>
      </c>
      <c r="P131" s="6" t="e">
        <f t="shared" ref="P131:P194" si="13">E131/L131</f>
        <v>#DIV/0!</v>
      </c>
      <c r="Q131" t="str">
        <f t="shared" ref="Q131:Q194" si="14">LEFT(N131, SEARCH("/",N131,1) -1)</f>
        <v>film &amp; video</v>
      </c>
      <c r="R131" t="str">
        <f t="shared" ref="R131:R194" si="15">RIGHT(N131, LEN(N131) - SEARCH("/",N131))</f>
        <v>science fiction</v>
      </c>
      <c r="S131" s="11">
        <f t="shared" ref="S131:S194" si="16">(J131/86400)+DATE(1970,1,1)</f>
        <v>41882.937303240738</v>
      </c>
      <c r="T131" s="11">
        <f t="shared" ref="T131:T194" si="17">(I131/86400)+DATE(1970,1,1)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1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1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1">
        <f t="shared" si="17"/>
        <v>41905.077546296292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1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 * 100, 0)</f>
        <v>0</v>
      </c>
      <c r="P195" s="6" t="e">
        <f t="shared" ref="P195:P258" si="19">E195/L195</f>
        <v>#DIV/0!</v>
      </c>
      <c r="Q195" t="str">
        <f t="shared" ref="Q195:Q258" si="20">LEFT(N195, SEARCH("/",N195,1) -1)</f>
        <v>film &amp; video</v>
      </c>
      <c r="R195" t="str">
        <f t="shared" ref="R195:R258" si="21">RIGHT(N195, LEN(N195) - SEARCH("/",N195))</f>
        <v>drama</v>
      </c>
      <c r="S195" s="11">
        <f t="shared" ref="S195:S258" si="22">(J195/86400)+DATE(1970,1,1)</f>
        <v>41911.934791666667</v>
      </c>
      <c r="T195" s="11">
        <f t="shared" ref="T195:T258" si="23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1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1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1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1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40253.295833333337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1">
        <f t="shared" si="2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1">
        <f t="shared" si="2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 * 100, 0)</f>
        <v>107</v>
      </c>
      <c r="P259" s="6">
        <f t="shared" ref="P259:P322" si="25">E259/L259</f>
        <v>66.70405357142856</v>
      </c>
      <c r="Q259" t="str">
        <f t="shared" ref="Q259:Q322" si="26">LEFT(N259, SEARCH("/",N259,1) -1)</f>
        <v>film &amp; video</v>
      </c>
      <c r="R259" t="str">
        <f t="shared" ref="R259:R322" si="27">RIGHT(N259, LEN(N259) - SEARCH("/",N259))</f>
        <v>documentary</v>
      </c>
      <c r="S259" s="11">
        <f t="shared" ref="S259:S322" si="28">(J259/86400)+DATE(1970,1,1)</f>
        <v>42479.626875000002</v>
      </c>
      <c r="T259" s="11">
        <f t="shared" ref="T259:T322" si="29">(I259/86400)+DATE(1970,1,1)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1">
        <f t="shared" si="2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1">
        <f t="shared" si="2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1">
        <f t="shared" si="2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1">
        <f t="shared" si="2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1">
        <f t="shared" si="29"/>
        <v>41789.590682870374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1">
        <f t="shared" si="2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1">
        <f t="shared" si="2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1">
        <f t="shared" si="29"/>
        <v>41062.071134259255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1">
        <f t="shared" si="29"/>
        <v>41312.944456018522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 * 100, 0)</f>
        <v>103</v>
      </c>
      <c r="P323" s="6">
        <f t="shared" ref="P323:P386" si="31">E323/L323</f>
        <v>106.62314540059347</v>
      </c>
      <c r="Q323" t="str">
        <f t="shared" ref="Q323:Q386" si="32">LEFT(N323, SEARCH("/",N323,1) -1)</f>
        <v>film &amp; video</v>
      </c>
      <c r="R323" t="str">
        <f t="shared" ref="R323:R386" si="33">RIGHT(N323, LEN(N323) - SEARCH("/",N323))</f>
        <v>documentary</v>
      </c>
      <c r="S323" s="11">
        <f t="shared" ref="S323:S386" si="34">(J323/86400)+DATE(1970,1,1)</f>
        <v>42647.446597222224</v>
      </c>
      <c r="T323" s="11">
        <f t="shared" ref="T323:T386" si="35">(I323/86400)+DATE(1970,1,1)</f>
        <v>42682.488263888888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1">
        <f t="shared" si="35"/>
        <v>42291.500243055554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1">
        <f t="shared" si="35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1">
        <f t="shared" si="35"/>
        <v>41049.793032407411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 * 100, 0)</f>
        <v>106</v>
      </c>
      <c r="P387" s="6">
        <f t="shared" ref="P387:P450" si="37">E387/L387</f>
        <v>111.79535864978902</v>
      </c>
      <c r="Q387" t="str">
        <f t="shared" ref="Q387:Q450" si="38">LEFT(N387, SEARCH("/",N387,1) -1)</f>
        <v>film &amp; video</v>
      </c>
      <c r="R387" t="str">
        <f t="shared" ref="R387:R450" si="39">RIGHT(N387, LEN(N387) - SEARCH("/",N387))</f>
        <v>documentary</v>
      </c>
      <c r="S387" s="11">
        <f t="shared" ref="S387:S450" si="40">(J387/86400)+DATE(1970,1,1)</f>
        <v>41934.584502314814</v>
      </c>
      <c r="T387" s="11">
        <f t="shared" ref="T387:T450" si="41">(I387/86400)+DATE(1970,1,1)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1">
        <f t="shared" si="41"/>
        <v>42579.076157407406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1">
        <f t="shared" si="41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1">
        <f t="shared" si="41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1">
        <f t="shared" si="41"/>
        <v>41097.564884259264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1">
        <f t="shared" si="41"/>
        <v>41675.961111111115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1">
        <f t="shared" si="41"/>
        <v>42173.981446759259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1">
        <f t="shared" si="41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1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1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1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1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 * 100, 0)</f>
        <v>2</v>
      </c>
      <c r="P451" s="6">
        <f t="shared" ref="P451:P514" si="43">E451/L451</f>
        <v>9</v>
      </c>
      <c r="Q451" t="str">
        <f t="shared" ref="Q451:Q514" si="44">LEFT(N451, SEARCH("/",N451,1) -1)</f>
        <v>film &amp; video</v>
      </c>
      <c r="R451" t="str">
        <f t="shared" ref="R451:R514" si="45">RIGHT(N451, LEN(N451) - SEARCH("/",N451))</f>
        <v>animation</v>
      </c>
      <c r="S451" s="11">
        <f t="shared" ref="S451:S514" si="46">(J451/86400)+DATE(1970,1,1)</f>
        <v>41534.568113425928</v>
      </c>
      <c r="T451" s="11">
        <f t="shared" ref="T451:T514" si="47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1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1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1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1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1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1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1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1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 * 100, 0)</f>
        <v>14</v>
      </c>
      <c r="P515" s="6">
        <f t="shared" ref="P515:P578" si="49">E515/L515</f>
        <v>102.38235294117646</v>
      </c>
      <c r="Q515" t="str">
        <f t="shared" ref="Q515:Q578" si="50">LEFT(N515, SEARCH("/",N515,1) -1)</f>
        <v>film &amp; video</v>
      </c>
      <c r="R515" t="str">
        <f t="shared" ref="R515:R578" si="51">RIGHT(N515, LEN(N515) - SEARCH("/",N515))</f>
        <v>animation</v>
      </c>
      <c r="S515" s="11">
        <f t="shared" ref="S515:S578" si="52">(J515/86400)+DATE(1970,1,1)</f>
        <v>42552.653993055559</v>
      </c>
      <c r="T515" s="11">
        <f t="shared" ref="T515:T578" si="53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1">
        <f t="shared" si="53"/>
        <v>41248.391446759255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1">
        <f t="shared" si="53"/>
        <v>42741.54519675926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1">
        <f t="shared" si="53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1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1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1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 * 100, 0)</f>
        <v>0</v>
      </c>
      <c r="P579" s="6">
        <f t="shared" ref="P579:P642" si="55">E579/L579</f>
        <v>10</v>
      </c>
      <c r="Q579" t="str">
        <f t="shared" ref="Q579:Q642" si="56">LEFT(N579, SEARCH("/",N579,1) -1)</f>
        <v>technology</v>
      </c>
      <c r="R579" t="str">
        <f t="shared" ref="R579:R642" si="57">RIGHT(N579, LEN(N579) - SEARCH("/",N579))</f>
        <v>web</v>
      </c>
      <c r="S579" s="11">
        <f t="shared" ref="S579:S642" si="58">(J579/86400)+DATE(1970,1,1)</f>
        <v>42450.589143518519</v>
      </c>
      <c r="T579" s="11">
        <f t="shared" ref="T579:T642" si="59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1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1">
        <f t="shared" si="59"/>
        <v>42239.357731481483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1">
        <f t="shared" si="59"/>
        <v>42615.031782407408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1">
        <f t="shared" si="59"/>
        <v>42791.376238425924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1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1">
        <f t="shared" si="5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 * 100, 0)</f>
        <v>119</v>
      </c>
      <c r="P643" s="6">
        <f t="shared" ref="P643:P706" si="61">E643/L643</f>
        <v>151.31746031746033</v>
      </c>
      <c r="Q643" t="str">
        <f t="shared" ref="Q643:Q706" si="62">LEFT(N643, SEARCH("/",N643,1) -1)</f>
        <v>technology</v>
      </c>
      <c r="R643" t="str">
        <f t="shared" ref="R643:R706" si="63">RIGHT(N643, LEN(N643) - SEARCH("/",N643))</f>
        <v>wearables</v>
      </c>
      <c r="S643" s="11">
        <f t="shared" ref="S643:S706" si="64">(J643/86400)+DATE(1970,1,1)</f>
        <v>42199.57</v>
      </c>
      <c r="T643" s="11">
        <f t="shared" ref="T643:T706" si="65">(I643/86400)+DATE(1970,1,1)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42477.76295138889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1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1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 * 100, 0)</f>
        <v>1</v>
      </c>
      <c r="P707" s="6">
        <f t="shared" ref="P707:P770" si="67">E707/L707</f>
        <v>195.4</v>
      </c>
      <c r="Q707" t="str">
        <f t="shared" ref="Q707:Q770" si="68">LEFT(N707, SEARCH("/",N707,1) -1)</f>
        <v>technology</v>
      </c>
      <c r="R707" t="str">
        <f t="shared" ref="R707:R770" si="69">RIGHT(N707, LEN(N707) - SEARCH("/",N707))</f>
        <v>wearables</v>
      </c>
      <c r="S707" s="11">
        <f t="shared" ref="S707:S770" si="70">(J707/86400)+DATE(1970,1,1)</f>
        <v>42726.491643518515</v>
      </c>
      <c r="T707" s="11">
        <f t="shared" ref="T707:T770" si="71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1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1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1">
        <f t="shared" si="7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1">
        <f t="shared" si="7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1">
        <f t="shared" si="7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1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 * 100, 0)</f>
        <v>41</v>
      </c>
      <c r="P771" s="6">
        <f t="shared" ref="P771:P834" si="73">E771/L771</f>
        <v>31.846153846153847</v>
      </c>
      <c r="Q771" t="str">
        <f t="shared" ref="Q771:Q834" si="74">LEFT(N771, SEARCH("/",N771,1) -1)</f>
        <v>publishing</v>
      </c>
      <c r="R771" t="str">
        <f t="shared" ref="R771:R834" si="75">RIGHT(N771, LEN(N771) - SEARCH("/",N771))</f>
        <v>fiction</v>
      </c>
      <c r="S771" s="11">
        <f t="shared" ref="S771:S834" si="76">(J771/86400)+DATE(1970,1,1)</f>
        <v>41604.996458333335</v>
      </c>
      <c r="T771" s="11">
        <f t="shared" ref="T771:T834" si="77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1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1">
        <f t="shared" si="77"/>
        <v>41433.000856481478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1">
        <f t="shared" si="77"/>
        <v>41333.593923611115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41040.657638888893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1">
        <f t="shared" si="77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1">
        <f t="shared" si="77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1">
        <f t="shared" si="77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1">
        <f t="shared" si="77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1">
        <f t="shared" si="77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40929.342361111107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 * 100, 0)</f>
        <v>102</v>
      </c>
      <c r="P835" s="6">
        <f t="shared" ref="P835:P898" si="79">E835/L835</f>
        <v>148.78048780487805</v>
      </c>
      <c r="Q835" t="str">
        <f t="shared" ref="Q835:Q898" si="80">LEFT(N835, SEARCH("/",N835,1) -1)</f>
        <v>music</v>
      </c>
      <c r="R835" t="str">
        <f t="shared" ref="R835:R898" si="81">RIGHT(N835, LEN(N835) - SEARCH("/",N835))</f>
        <v>rock</v>
      </c>
      <c r="S835" s="11">
        <f t="shared" ref="S835:S898" si="82">(J835/86400)+DATE(1970,1,1)</f>
        <v>41718.878182870372</v>
      </c>
      <c r="T835" s="11">
        <f t="shared" ref="T835:T898" si="83">(I835/86400)+DATE(1970,1,1)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1">
        <f t="shared" si="83"/>
        <v>41953.880358796298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1">
        <f t="shared" si="8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1">
        <f t="shared" si="83"/>
        <v>42195.798333333332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1">
        <f t="shared" si="83"/>
        <v>42575.125196759254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1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1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1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 * 100, 0)</f>
        <v>0</v>
      </c>
      <c r="P899" s="6" t="e">
        <f t="shared" ref="P899:P962" si="85">E899/L899</f>
        <v>#DIV/0!</v>
      </c>
      <c r="Q899" t="str">
        <f t="shared" ref="Q899:Q962" si="86">LEFT(N899, SEARCH("/",N899,1) -1)</f>
        <v>music</v>
      </c>
      <c r="R899" t="str">
        <f t="shared" ref="R899:R962" si="87">RIGHT(N899, LEN(N899) - SEARCH("/",N899))</f>
        <v>indie rock</v>
      </c>
      <c r="S899" s="11">
        <f t="shared" ref="S899:S962" si="88">(J899/86400)+DATE(1970,1,1)</f>
        <v>41211.688750000001</v>
      </c>
      <c r="T899" s="11">
        <f t="shared" ref="T899:T962" si="89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1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1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1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1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1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 * 100, 0)</f>
        <v>42</v>
      </c>
      <c r="P963" s="6">
        <f t="shared" ref="P963:P1026" si="91">E963/L963</f>
        <v>364.35454545454547</v>
      </c>
      <c r="Q963" t="str">
        <f t="shared" ref="Q963:Q1026" si="92">LEFT(N963, SEARCH("/",N963,1) -1)</f>
        <v>technology</v>
      </c>
      <c r="R963" t="str">
        <f t="shared" ref="R963:R1026" si="93">RIGHT(N963, LEN(N963) - SEARCH("/",N963))</f>
        <v>wearables</v>
      </c>
      <c r="S963" s="11">
        <f t="shared" ref="S963:S1026" si="94">(J963/86400)+DATE(1970,1,1)</f>
        <v>42740.693692129629</v>
      </c>
      <c r="T963" s="11">
        <f t="shared" ref="T963:T1026" si="95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1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1">
        <f t="shared" si="95"/>
        <v>42307.624803240746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42467.065462962964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1">
        <f t="shared" si="95"/>
        <v>42141.646724537037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 * 100, 0)</f>
        <v>110</v>
      </c>
      <c r="P1027" s="6">
        <f t="shared" ref="P1027:P1090" si="97">E1027/L1027</f>
        <v>71.848571428571432</v>
      </c>
      <c r="Q1027" t="str">
        <f t="shared" ref="Q1027:Q1090" si="98">LEFT(N1027, SEARCH("/",N1027,1) -1)</f>
        <v>music</v>
      </c>
      <c r="R1027" t="str">
        <f t="shared" ref="R1027:R1090" si="99">RIGHT(N1027, LEN(N1027) - SEARCH("/",N1027))</f>
        <v>electronic music</v>
      </c>
      <c r="S1027" s="11">
        <f t="shared" ref="S1027:S1090" si="100">(J1027/86400)+DATE(1970,1,1)</f>
        <v>42049.833761574075</v>
      </c>
      <c r="T1027" s="11">
        <f t="shared" ref="T1027:T1090" si="101">(I1027/86400)+DATE(1970,1,1)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1">
        <f t="shared" si="101"/>
        <v>42716.732407407406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1">
        <f t="shared" si="101"/>
        <v>41851.06009259259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1">
        <f t="shared" si="101"/>
        <v>41874.874421296292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1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42118.677974537037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1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1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1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1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1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 * 100, 0)</f>
        <v>8</v>
      </c>
      <c r="P1091" s="6">
        <f t="shared" ref="P1091:P1154" si="103">E1091/L1091</f>
        <v>23.959183673469386</v>
      </c>
      <c r="Q1091" t="str">
        <f t="shared" ref="Q1091:Q1154" si="104">LEFT(N1091, SEARCH("/",N1091,1) -1)</f>
        <v>games</v>
      </c>
      <c r="R1091" t="str">
        <f t="shared" ref="R1091:R1154" si="105">RIGHT(N1091, LEN(N1091) - SEARCH("/",N1091))</f>
        <v>video games</v>
      </c>
      <c r="S1091" s="11">
        <f t="shared" ref="S1091:S1154" si="106">(J1091/86400)+DATE(1970,1,1)</f>
        <v>42151.189525462964</v>
      </c>
      <c r="T1091" s="11">
        <f t="shared" ref="T1091:T1154" si="107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1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1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1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1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1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1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1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1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1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1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 * 100, 0)</f>
        <v>1</v>
      </c>
      <c r="P1155" s="6">
        <f t="shared" ref="P1155:P1218" si="109">E1155/L1155</f>
        <v>50</v>
      </c>
      <c r="Q1155" t="str">
        <f t="shared" ref="Q1155:Q1218" si="110">LEFT(N1155, SEARCH("/",N1155,1) -1)</f>
        <v>food</v>
      </c>
      <c r="R1155" t="str">
        <f t="shared" ref="R1155:R1218" si="111">RIGHT(N1155, LEN(N1155) - SEARCH("/",N1155))</f>
        <v>food trucks</v>
      </c>
      <c r="S1155" s="11">
        <f t="shared" ref="S1155:S1218" si="112">(J1155/86400)+DATE(1970,1,1)</f>
        <v>42143.714178240742</v>
      </c>
      <c r="T1155" s="11">
        <f t="shared" ref="T1155:T1218" si="113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1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1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42449.562037037038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1">
        <f t="shared" si="11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1">
        <f t="shared" si="113"/>
        <v>42182.288819444446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1">
        <f t="shared" si="11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 * 100, 0)</f>
        <v>103</v>
      </c>
      <c r="P1219" s="6">
        <f t="shared" ref="P1219:P1282" si="115">E1219/L1219</f>
        <v>148.57377049180329</v>
      </c>
      <c r="Q1219" t="str">
        <f t="shared" ref="Q1219:Q1282" si="116">LEFT(N1219, SEARCH("/",N1219,1) -1)</f>
        <v>photography</v>
      </c>
      <c r="R1219" t="str">
        <f t="shared" ref="R1219:R1282" si="117">RIGHT(N1219, LEN(N1219) - SEARCH("/",N1219))</f>
        <v>photobooks</v>
      </c>
      <c r="S1219" s="11">
        <f t="shared" ref="S1219:S1282" si="118">(J1219/86400)+DATE(1970,1,1)</f>
        <v>42535.809490740736</v>
      </c>
      <c r="T1219" s="11">
        <f t="shared" ref="T1219:T1282" si="119">(I1219/86400)+DATE(1970,1,1)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1">
        <f t="shared" si="119"/>
        <v>42663.461956018524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1">
        <f t="shared" si="119"/>
        <v>41553.848032407404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1">
        <f t="shared" si="11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1">
        <f t="shared" si="119"/>
        <v>41804.59993055556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1">
        <f t="shared" si="119"/>
        <v>41097.740868055553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1">
        <f t="shared" si="119"/>
        <v>40951.919340277775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1">
        <f t="shared" si="11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1">
        <f t="shared" si="11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 * 100, 0)</f>
        <v>111</v>
      </c>
      <c r="P1283" s="6">
        <f t="shared" ref="P1283:P1346" si="121">E1283/L1283</f>
        <v>104.72972972972973</v>
      </c>
      <c r="Q1283" t="str">
        <f t="shared" ref="Q1283:Q1346" si="122">LEFT(N1283, SEARCH("/",N1283,1) -1)</f>
        <v>music</v>
      </c>
      <c r="R1283" t="str">
        <f t="shared" ref="R1283:R1346" si="123">RIGHT(N1283, LEN(N1283) - SEARCH("/",N1283))</f>
        <v>rock</v>
      </c>
      <c r="S1283" s="11">
        <f t="shared" ref="S1283:S1346" si="124">(J1283/86400)+DATE(1970,1,1)</f>
        <v>41463.743472222224</v>
      </c>
      <c r="T1283" s="11">
        <f t="shared" ref="T1283:T1346" si="125">(I1283/86400)+DATE(1970,1,1)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1">
        <f t="shared" si="125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1">
        <f t="shared" si="125"/>
        <v>42739.134780092594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42322.742719907408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1">
        <f t="shared" si="125"/>
        <v>42488.680925925924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1">
        <f t="shared" si="125"/>
        <v>42417.503229166672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1">
        <f t="shared" si="125"/>
        <v>42428.961909722224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1">
        <f t="shared" si="125"/>
        <v>42019.791990740741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1">
        <f t="shared" si="125"/>
        <v>42202.816423611112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 * 100, 0)</f>
        <v>125</v>
      </c>
      <c r="P1347" s="6">
        <f t="shared" ref="P1347:P1410" si="127">E1347/L1347</f>
        <v>53.571428571428569</v>
      </c>
      <c r="Q1347" t="str">
        <f t="shared" ref="Q1347:Q1410" si="128">LEFT(N1347, SEARCH("/",N1347,1) -1)</f>
        <v>publishing</v>
      </c>
      <c r="R1347" t="str">
        <f t="shared" ref="R1347:R1410" si="129">RIGHT(N1347, LEN(N1347) - SEARCH("/",N1347))</f>
        <v>nonfiction</v>
      </c>
      <c r="S1347" s="11">
        <f t="shared" ref="S1347:S1410" si="130">(J1347/86400)+DATE(1970,1,1)</f>
        <v>41799.814340277779</v>
      </c>
      <c r="T1347" s="11">
        <f t="shared" ref="T1347:T1410" si="131">(I1347/86400)+DATE(1970,1,1)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1">
        <f t="shared" si="131"/>
        <v>41991.506168981483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1">
        <f t="shared" si="131"/>
        <v>41460.038888888885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1">
        <f t="shared" si="13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1">
        <f t="shared" si="131"/>
        <v>42583.759375000001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1">
        <f t="shared" si="131"/>
        <v>42160.491620370369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1">
        <f t="shared" si="13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42125.011701388888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 * 100, 0)</f>
        <v>0</v>
      </c>
      <c r="P1411" s="6" t="e">
        <f t="shared" ref="P1411:P1474" si="133">E1411/L1411</f>
        <v>#DIV/0!</v>
      </c>
      <c r="Q1411" t="str">
        <f t="shared" ref="Q1411:Q1474" si="134">LEFT(N1411, SEARCH("/",N1411,1) -1)</f>
        <v>publishing</v>
      </c>
      <c r="R1411" t="str">
        <f t="shared" ref="R1411:R1474" si="135">RIGHT(N1411, LEN(N1411) - SEARCH("/",N1411))</f>
        <v>translations</v>
      </c>
      <c r="S1411" s="11">
        <f t="shared" ref="S1411:S1474" si="136">(J1411/86400)+DATE(1970,1,1)</f>
        <v>41945.133506944447</v>
      </c>
      <c r="T1411" s="11">
        <f t="shared" ref="T1411:T1474" si="137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1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1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1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1">
        <f t="shared" si="137"/>
        <v>40706.014456018514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 * 100, 0)</f>
        <v>121</v>
      </c>
      <c r="P1475" s="6">
        <f t="shared" ref="P1475:P1538" si="139">E1475/L1475</f>
        <v>38.462553191489363</v>
      </c>
      <c r="Q1475" t="str">
        <f t="shared" ref="Q1475:Q1538" si="140">LEFT(N1475, SEARCH("/",N1475,1) -1)</f>
        <v>publishing</v>
      </c>
      <c r="R1475" t="str">
        <f t="shared" ref="R1475:R1538" si="141">RIGHT(N1475, LEN(N1475) - SEARCH("/",N1475))</f>
        <v>radio &amp; podcasts</v>
      </c>
      <c r="S1475" s="11">
        <f t="shared" ref="S1475:S1538" si="142">(J1475/86400)+DATE(1970,1,1)</f>
        <v>40939.979618055557</v>
      </c>
      <c r="T1475" s="11">
        <f t="shared" ref="T1475:T1538" si="143">(I1475/86400)+DATE(1970,1,1)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1">
        <f t="shared" si="143"/>
        <v>41530.72791666667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1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1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1">
        <f t="shared" si="143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1">
        <f t="shared" si="143"/>
        <v>41839.385162037041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42808.558865740742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1">
        <f t="shared" si="143"/>
        <v>42300.76730324074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1">
        <f t="shared" si="143"/>
        <v>42251.674328703702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 * 100, 0)</f>
        <v>180</v>
      </c>
      <c r="P1539" s="6">
        <f t="shared" ref="P1539:P1602" si="145">E1539/L1539</f>
        <v>96.375</v>
      </c>
      <c r="Q1539" t="str">
        <f t="shared" ref="Q1539:Q1602" si="146">LEFT(N1539, SEARCH("/",N1539,1) -1)</f>
        <v>photography</v>
      </c>
      <c r="R1539" t="str">
        <f t="shared" ref="R1539:R1602" si="147">RIGHT(N1539, LEN(N1539) - SEARCH("/",N1539))</f>
        <v>photobooks</v>
      </c>
      <c r="S1539" s="11">
        <f t="shared" ref="S1539:S1602" si="148">(J1539/86400)+DATE(1970,1,1)</f>
        <v>42552.315127314811</v>
      </c>
      <c r="T1539" s="11">
        <f t="shared" ref="T1539:T1602" si="149">(I1539/86400)+DATE(1970,1,1)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1">
        <f t="shared" si="149"/>
        <v>42738.91920138889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1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41585.083368055552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1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1">
        <f t="shared" si="149"/>
        <v>42174.769479166665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1">
        <f t="shared" si="149"/>
        <v>41829.524259259255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1">
        <f t="shared" si="149"/>
        <v>41114.847777777773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1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1">
        <f t="shared" si="1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 * 100, 0)</f>
        <v>108</v>
      </c>
      <c r="P1603" s="6">
        <f t="shared" ref="P1603:P1666" si="151">E1603/L1603</f>
        <v>48.325535714285714</v>
      </c>
      <c r="Q1603" t="str">
        <f t="shared" ref="Q1603:Q1666" si="152">LEFT(N1603, SEARCH("/",N1603,1) -1)</f>
        <v>music</v>
      </c>
      <c r="R1603" t="str">
        <f t="shared" ref="R1603:R1666" si="153">RIGHT(N1603, LEN(N1603) - SEARCH("/",N1603))</f>
        <v>rock</v>
      </c>
      <c r="S1603" s="11">
        <f t="shared" ref="S1603:S1666" si="154">(J1603/86400)+DATE(1970,1,1)</f>
        <v>40638.092974537038</v>
      </c>
      <c r="T1603" s="11">
        <f t="shared" ref="T1603:T1666" si="155">(I1603/86400)+DATE(1970,1,1)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40985.803645833337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41640.226388888885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1">
        <f t="shared" si="15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1">
        <f t="shared" si="155"/>
        <v>41897.186180555553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1">
        <f t="shared" si="15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1">
        <f t="shared" si="15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1">
        <f t="shared" si="155"/>
        <v>40810.340902777782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40178.985416666663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41235.101388888885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1">
        <f t="shared" si="155"/>
        <v>41535.617361111115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41865.757638888885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1">
        <f t="shared" si="15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 * 100, 0)</f>
        <v>119</v>
      </c>
      <c r="P1667" s="6">
        <f t="shared" ref="P1667:P1730" si="157">E1667/L1667</f>
        <v>44.956989247311824</v>
      </c>
      <c r="Q1667" t="str">
        <f t="shared" ref="Q1667:Q1730" si="158">LEFT(N1667, SEARCH("/",N1667,1) -1)</f>
        <v>music</v>
      </c>
      <c r="R1667" t="str">
        <f t="shared" ref="R1667:R1730" si="159">RIGHT(N1667, LEN(N1667) - SEARCH("/",N1667))</f>
        <v>pop</v>
      </c>
      <c r="S1667" s="11">
        <f t="shared" ref="S1667:S1730" si="160">(J1667/86400)+DATE(1970,1,1)</f>
        <v>40564.649456018517</v>
      </c>
      <c r="T1667" s="11">
        <f t="shared" ref="T1667:T1730" si="161">(I1667/86400)+DATE(1970,1,1)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1">
        <f t="shared" si="16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1">
        <f t="shared" si="16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1">
        <f t="shared" si="16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1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1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1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 * 100, 0)</f>
        <v>0</v>
      </c>
      <c r="P1731" s="6" t="e">
        <f t="shared" ref="P1731:P1794" si="163">E1731/L1731</f>
        <v>#DIV/0!</v>
      </c>
      <c r="Q1731" t="str">
        <f t="shared" ref="Q1731:Q1794" si="164">LEFT(N1731, SEARCH("/",N1731,1) -1)</f>
        <v>music</v>
      </c>
      <c r="R1731" t="str">
        <f t="shared" ref="R1731:R1794" si="165">RIGHT(N1731, LEN(N1731) - SEARCH("/",N1731))</f>
        <v>faith</v>
      </c>
      <c r="S1731" s="11">
        <f t="shared" ref="S1731:S1794" si="166">(J1731/86400)+DATE(1970,1,1)</f>
        <v>42471.052152777775</v>
      </c>
      <c r="T1731" s="11">
        <f t="shared" ref="T1731:T1794" si="167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1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1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1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1">
        <f t="shared" si="167"/>
        <v>42201.817384259259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1">
        <f t="shared" si="167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1">
        <f t="shared" si="167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1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1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1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1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 * 100, 0)</f>
        <v>1</v>
      </c>
      <c r="P1795" s="6">
        <f t="shared" ref="P1795:P1858" si="169">E1795/L1795</f>
        <v>20</v>
      </c>
      <c r="Q1795" t="str">
        <f t="shared" ref="Q1795:Q1858" si="170">LEFT(N1795, SEARCH("/",N1795,1) -1)</f>
        <v>photography</v>
      </c>
      <c r="R1795" t="str">
        <f t="shared" ref="R1795:R1858" si="171">RIGHT(N1795, LEN(N1795) - SEARCH("/",N1795))</f>
        <v>photobooks</v>
      </c>
      <c r="S1795" s="11">
        <f t="shared" ref="S1795:S1858" si="172">(J1795/86400)+DATE(1970,1,1)</f>
        <v>41940.891666666663</v>
      </c>
      <c r="T1795" s="11">
        <f t="shared" ref="T1795:T1858" si="173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1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1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1">
        <f t="shared" si="173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1">
        <f t="shared" si="173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1">
        <f t="shared" si="173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 * 100, 0)</f>
        <v>100</v>
      </c>
      <c r="P1859" s="6">
        <f t="shared" ref="P1859:P1922" si="175">E1859/L1859</f>
        <v>136.36363636363637</v>
      </c>
      <c r="Q1859" t="str">
        <f t="shared" ref="Q1859:Q1922" si="176">LEFT(N1859, SEARCH("/",N1859,1) -1)</f>
        <v>music</v>
      </c>
      <c r="R1859" t="str">
        <f t="shared" ref="R1859:R1922" si="177">RIGHT(N1859, LEN(N1859) - SEARCH("/",N1859))</f>
        <v>rock</v>
      </c>
      <c r="S1859" s="11">
        <f t="shared" ref="S1859:S1922" si="178">(J1859/86400)+DATE(1970,1,1)</f>
        <v>41864.76866898148</v>
      </c>
      <c r="T1859" s="11">
        <f t="shared" ref="T1859:T1922" si="179">(I1859/86400)+DATE(1970,1,1)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1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1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1">
        <f t="shared" si="179"/>
        <v>40951.90489583333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1">
        <f t="shared" si="17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1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 * 100, 0)</f>
        <v>137</v>
      </c>
      <c r="P1923" s="6">
        <f t="shared" ref="P1923:P1986" si="181">E1923/L1923</f>
        <v>54</v>
      </c>
      <c r="Q1923" t="str">
        <f t="shared" ref="Q1923:Q1986" si="182">LEFT(N1923, SEARCH("/",N1923,1) -1)</f>
        <v>music</v>
      </c>
      <c r="R1923" t="str">
        <f t="shared" ref="R1923:R1986" si="183">RIGHT(N1923, LEN(N1923) - SEARCH("/",N1923))</f>
        <v>indie rock</v>
      </c>
      <c r="S1923" s="11">
        <f t="shared" ref="S1923:S1986" si="184">(J1923/86400)+DATE(1970,1,1)</f>
        <v>41074.221562500003</v>
      </c>
      <c r="T1923" s="11">
        <f t="shared" ref="T1923:T1986" si="185">(I1923/86400)+DATE(1970,1,1)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1">
        <f t="shared" si="185"/>
        <v>41401.6480787037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1">
        <f t="shared" si="185"/>
        <v>40932.809872685189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1">
        <f t="shared" si="18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1">
        <f t="shared" si="185"/>
        <v>42197.251828703702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1">
        <f t="shared" si="18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1">
        <f t="shared" si="185"/>
        <v>41830.423043981486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1">
        <f t="shared" si="185"/>
        <v>41209.098530092597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1">
        <f t="shared" si="18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41384.151631944442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 * 100, 0)</f>
        <v>3</v>
      </c>
      <c r="P1987" s="6">
        <f t="shared" ref="P1987:P2050" si="187">E1987/L1987</f>
        <v>12.75</v>
      </c>
      <c r="Q1987" t="str">
        <f t="shared" ref="Q1987:Q2050" si="188">LEFT(N1987, SEARCH("/",N1987,1) -1)</f>
        <v>photography</v>
      </c>
      <c r="R1987" t="str">
        <f t="shared" ref="R1987:R2050" si="189">RIGHT(N1987, LEN(N1987) - SEARCH("/",N1987))</f>
        <v>people</v>
      </c>
      <c r="S1987" s="11">
        <f t="shared" ref="S1987:S2050" si="190">(J1987/86400)+DATE(1970,1,1)</f>
        <v>42555.698738425926</v>
      </c>
      <c r="T1987" s="11">
        <f t="shared" ref="T1987:T2050" si="191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1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1">
        <f t="shared" si="191"/>
        <v>41342.880775462967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1">
        <f t="shared" si="191"/>
        <v>41773.961111111115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1">
        <f t="shared" si="19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1">
        <f t="shared" si="191"/>
        <v>41768.864803240736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1">
        <f t="shared" si="19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1">
        <f t="shared" si="191"/>
        <v>41099.088506944448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 * 100, 0)</f>
        <v>120</v>
      </c>
      <c r="P2051" s="6">
        <f t="shared" ref="P2051:P2114" si="193">E2051/L2051</f>
        <v>80.991037735849048</v>
      </c>
      <c r="Q2051" t="str">
        <f t="shared" ref="Q2051:Q2114" si="194">LEFT(N2051, SEARCH("/",N2051,1) -1)</f>
        <v>technology</v>
      </c>
      <c r="R2051" t="str">
        <f t="shared" ref="R2051:R2114" si="195">RIGHT(N2051, LEN(N2051) - SEARCH("/",N2051))</f>
        <v>hardware</v>
      </c>
      <c r="S2051" s="11">
        <f t="shared" ref="S2051:S2114" si="196">(J2051/86400)+DATE(1970,1,1)</f>
        <v>41575.527349537035</v>
      </c>
      <c r="T2051" s="11">
        <f t="shared" ref="T2051:T2114" si="197">(I2051/86400)+DATE(1970,1,1)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1">
        <f t="shared" si="19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40871.161990740744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1">
        <f t="shared" si="19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1">
        <f t="shared" si="197"/>
        <v>41329.381423611107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1">
        <f t="shared" si="19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1">
        <f t="shared" si="197"/>
        <v>40818.733483796299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1">
        <f t="shared" si="19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 * 100, 0)</f>
        <v>105</v>
      </c>
      <c r="P2115" s="6">
        <f t="shared" ref="P2115:P2178" si="199">E2115/L2115</f>
        <v>68.598130841121488</v>
      </c>
      <c r="Q2115" t="str">
        <f t="shared" ref="Q2115:Q2178" si="200">LEFT(N2115, SEARCH("/",N2115,1) -1)</f>
        <v>music</v>
      </c>
      <c r="R2115" t="str">
        <f t="shared" ref="R2115:R2178" si="201">RIGHT(N2115, LEN(N2115) - SEARCH("/",N2115))</f>
        <v>indie rock</v>
      </c>
      <c r="S2115" s="11">
        <f t="shared" ref="S2115:S2178" si="202">(J2115/86400)+DATE(1970,1,1)</f>
        <v>41870.86546296296</v>
      </c>
      <c r="T2115" s="11">
        <f t="shared" ref="T2115:T2178" si="203">(I2115/86400)+DATE(1970,1,1)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1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1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1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1">
        <f t="shared" si="203"/>
        <v>42270.852534722224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1">
        <f t="shared" si="203"/>
        <v>42112.580092592594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 * 100, 0)</f>
        <v>100</v>
      </c>
      <c r="P2179" s="6">
        <f t="shared" ref="P2179:P2242" si="205">E2179/L2179</f>
        <v>65.868421052631575</v>
      </c>
      <c r="Q2179" t="str">
        <f t="shared" ref="Q2179:Q2242" si="206">LEFT(N2179, SEARCH("/",N2179,1) -1)</f>
        <v>music</v>
      </c>
      <c r="R2179" t="str">
        <f t="shared" ref="R2179:R2242" si="207">RIGHT(N2179, LEN(N2179) - SEARCH("/",N2179))</f>
        <v>rock</v>
      </c>
      <c r="S2179" s="11">
        <f t="shared" ref="S2179:S2242" si="208">(J2179/86400)+DATE(1970,1,1)</f>
        <v>42502.250775462962</v>
      </c>
      <c r="T2179" s="11">
        <f t="shared" ref="T2179:T2242" si="209">(I2179/86400)+DATE(1970,1,1)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1">
        <f t="shared" si="20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1">
        <f t="shared" si="209"/>
        <v>41359.349988425922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1">
        <f t="shared" si="209"/>
        <v>41290.846817129626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1">
        <f t="shared" si="209"/>
        <v>41061.821631944447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41013.733333333337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1">
        <f t="shared" si="209"/>
        <v>42208.75167824074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1">
        <f t="shared" si="20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42091.980451388888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 * 100, 0)</f>
        <v>806</v>
      </c>
      <c r="P2243" s="6">
        <f t="shared" ref="P2243:P2306" si="211">E2243/L2243</f>
        <v>49.472392638036808</v>
      </c>
      <c r="Q2243" t="str">
        <f t="shared" ref="Q2243:Q2306" si="212">LEFT(N2243, SEARCH("/",N2243,1) -1)</f>
        <v>games</v>
      </c>
      <c r="R2243" t="str">
        <f t="shared" ref="R2243:R2306" si="213">RIGHT(N2243, LEN(N2243) - SEARCH("/",N2243))</f>
        <v>tabletop games</v>
      </c>
      <c r="S2243" s="11">
        <f t="shared" ref="S2243:S2306" si="214">(J2243/86400)+DATE(1970,1,1)</f>
        <v>42766.827546296292</v>
      </c>
      <c r="T2243" s="11">
        <f t="shared" ref="T2243:T2306" si="215">(I2243/86400)+DATE(1970,1,1)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41605.126388888893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1">
        <f t="shared" si="21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1">
        <f t="shared" si="21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1">
        <f t="shared" si="215"/>
        <v>42806.082349537042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1">
        <f t="shared" si="215"/>
        <v>42345.699490740742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1">
        <f t="shared" si="215"/>
        <v>41995.616655092592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1">
        <f t="shared" si="21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1">
        <f t="shared" si="21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1">
        <f t="shared" si="215"/>
        <v>41089.185682870375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 * 100, 0)</f>
        <v>101</v>
      </c>
      <c r="P2307" s="6">
        <f t="shared" ref="P2307:P2370" si="217">E2307/L2307</f>
        <v>109.10778443113773</v>
      </c>
      <c r="Q2307" t="str">
        <f t="shared" ref="Q2307:Q2370" si="218">LEFT(N2307, SEARCH("/",N2307,1) -1)</f>
        <v>music</v>
      </c>
      <c r="R2307" t="str">
        <f t="shared" ref="R2307:R2370" si="219">RIGHT(N2307, LEN(N2307) - SEARCH("/",N2307))</f>
        <v>indie rock</v>
      </c>
      <c r="S2307" s="11">
        <f t="shared" ref="S2307:S2370" si="220">(J2307/86400)+DATE(1970,1,1)</f>
        <v>41834.695277777777</v>
      </c>
      <c r="T2307" s="11">
        <f t="shared" ref="T2307:T2370" si="221">(I2307/86400)+DATE(1970,1,1)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1">
        <f t="shared" si="22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40156.766666666663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1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1">
        <f t="shared" si="221"/>
        <v>42814.755173611113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1">
        <f t="shared" si="221"/>
        <v>41877.917129629626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1">
        <f t="shared" si="221"/>
        <v>42169.781678240739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1">
        <f t="shared" si="221"/>
        <v>41819.89680555556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1">
        <f t="shared" si="221"/>
        <v>42607.607361111106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1">
        <f t="shared" si="221"/>
        <v>42126.918240740742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1">
        <f t="shared" si="221"/>
        <v>42294.620115740741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42108.680150462962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 * 100, 0)</f>
        <v>0</v>
      </c>
      <c r="P2371" s="6" t="e">
        <f t="shared" ref="P2371:P2434" si="223">E2371/L2371</f>
        <v>#DIV/0!</v>
      </c>
      <c r="Q2371" t="str">
        <f t="shared" ref="Q2371:Q2434" si="224">LEFT(N2371, SEARCH("/",N2371,1) -1)</f>
        <v>technology</v>
      </c>
      <c r="R2371" t="str">
        <f t="shared" ref="R2371:R2434" si="225">RIGHT(N2371, LEN(N2371) - SEARCH("/",N2371))</f>
        <v>web</v>
      </c>
      <c r="S2371" s="11">
        <f t="shared" ref="S2371:S2434" si="226">(J2371/86400)+DATE(1970,1,1)</f>
        <v>42380.812627314815</v>
      </c>
      <c r="T2371" s="11">
        <f t="shared" ref="T2371:T2434" si="227">(I2371/86400)+DATE(1970,1,1)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1">
        <f t="shared" si="227"/>
        <v>42245.662314814814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1">
        <f t="shared" si="227"/>
        <v>42047.843287037038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1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1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 * 100, 0)</f>
        <v>0</v>
      </c>
      <c r="P2435" s="6" t="e">
        <f t="shared" ref="P2435:P2498" si="229">E2435/L2435</f>
        <v>#DIV/0!</v>
      </c>
      <c r="Q2435" t="str">
        <f t="shared" ref="Q2435:Q2498" si="230">LEFT(N2435, SEARCH("/",N2435,1) -1)</f>
        <v>food</v>
      </c>
      <c r="R2435" t="str">
        <f t="shared" ref="R2435:R2498" si="231">RIGHT(N2435, LEN(N2435) - SEARCH("/",N2435))</f>
        <v>food trucks</v>
      </c>
      <c r="S2435" s="11">
        <f t="shared" ref="S2435:S2498" si="232">(J2435/86400)+DATE(1970,1,1)</f>
        <v>42397.89980324074</v>
      </c>
      <c r="T2435" s="11">
        <f t="shared" ref="T2435:T2498" si="233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1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1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1">
        <f t="shared" si="233"/>
        <v>42413.899456018524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1">
        <f t="shared" si="233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41940.132638888885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1">
        <f t="shared" si="233"/>
        <v>42805.201481481483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1">
        <f t="shared" si="233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1">
        <f t="shared" si="233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41030.708368055552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1">
        <f t="shared" si="233"/>
        <v>41083.227731481486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40559.077083333337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1">
        <f t="shared" si="233"/>
        <v>41052.645185185189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1">
        <f t="shared" si="233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 * 100, 0)</f>
        <v>113</v>
      </c>
      <c r="P2499" s="6">
        <f t="shared" ref="P2499:P2562" si="235">E2499/L2499</f>
        <v>80.551071428571419</v>
      </c>
      <c r="Q2499" t="str">
        <f t="shared" ref="Q2499:Q2562" si="236">LEFT(N2499, SEARCH("/",N2499,1) -1)</f>
        <v>music</v>
      </c>
      <c r="R2499" t="str">
        <f t="shared" ref="R2499:R2562" si="237">RIGHT(N2499, LEN(N2499) - SEARCH("/",N2499))</f>
        <v>indie rock</v>
      </c>
      <c r="S2499" s="11">
        <f t="shared" ref="S2499:S2562" si="238">(J2499/86400)+DATE(1970,1,1)</f>
        <v>40730.878912037035</v>
      </c>
      <c r="T2499" s="11">
        <f t="shared" ref="T2499:T2562" si="239">(I2499/86400)+DATE(1970,1,1)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1">
        <f t="shared" si="23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1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1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1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42658.806250000001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41961.017268518517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1">
        <f t="shared" si="239"/>
        <v>41088.844571759255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1">
        <f t="shared" si="23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1">
        <f t="shared" si="239"/>
        <v>41543.449282407411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1">
        <f t="shared" si="23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1">
        <f t="shared" si="23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1">
        <f t="shared" si="23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1">
        <f t="shared" si="239"/>
        <v>41173.199155092589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1">
        <f t="shared" si="23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 * 100, 0)</f>
        <v>0</v>
      </c>
      <c r="P2563" s="6" t="e">
        <f t="shared" ref="P2563:P2626" si="241">E2563/L2563</f>
        <v>#DIV/0!</v>
      </c>
      <c r="Q2563" t="str">
        <f t="shared" ref="Q2563:Q2626" si="242">LEFT(N2563, SEARCH("/",N2563,1) -1)</f>
        <v>food</v>
      </c>
      <c r="R2563" t="str">
        <f t="shared" ref="R2563:R2626" si="243">RIGHT(N2563, LEN(N2563) - SEARCH("/",N2563))</f>
        <v>food trucks</v>
      </c>
      <c r="S2563" s="11">
        <f t="shared" ref="S2563:S2626" si="244">(J2563/86400)+DATE(1970,1,1)</f>
        <v>42260.528807870374</v>
      </c>
      <c r="T2563" s="11">
        <f t="shared" ref="T2563:T2626" si="245">(I2563/86400)+DATE(1970,1,1)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1">
        <f t="shared" si="245"/>
        <v>42016.108726851853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1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1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1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1">
        <f t="shared" si="24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1">
        <f t="shared" si="245"/>
        <v>41758.712754629625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1">
        <f t="shared" si="245"/>
        <v>42145.747546296298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1">
        <f t="shared" si="245"/>
        <v>41165.421550925923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 * 100, 0)</f>
        <v>956</v>
      </c>
      <c r="P2627" s="6">
        <f t="shared" ref="P2627:P2690" si="247">E2627/L2627</f>
        <v>27.576923076923077</v>
      </c>
      <c r="Q2627" t="str">
        <f t="shared" ref="Q2627:Q2690" si="248">LEFT(N2627, SEARCH("/",N2627,1) -1)</f>
        <v>technology</v>
      </c>
      <c r="R2627" t="str">
        <f t="shared" ref="R2627:R2690" si="249">RIGHT(N2627, LEN(N2627) - SEARCH("/",N2627))</f>
        <v>space exploration</v>
      </c>
      <c r="S2627" s="11">
        <f t="shared" ref="S2627:S2690" si="250">(J2627/86400)+DATE(1970,1,1)</f>
        <v>42658.810277777782</v>
      </c>
      <c r="T2627" s="11">
        <f t="shared" ref="T2627:T2690" si="251">(I2627/86400)+DATE(1970,1,1)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42334.871076388888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1">
        <f t="shared" si="251"/>
        <v>42642.656493055554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1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1">
        <f t="shared" si="251"/>
        <v>42355.805659722224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1">
        <f t="shared" si="25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1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1">
        <f t="shared" si="251"/>
        <v>42581.884189814809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1">
        <f t="shared" si="251"/>
        <v>42112.069560185184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1">
        <f t="shared" si="25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1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1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1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 * 100, 0)</f>
        <v>0</v>
      </c>
      <c r="P2691" s="6">
        <f t="shared" ref="P2691:P2754" si="253">E2691/L2691</f>
        <v>1</v>
      </c>
      <c r="Q2691" t="str">
        <f t="shared" ref="Q2691:Q2754" si="254">LEFT(N2691, SEARCH("/",N2691,1) -1)</f>
        <v>food</v>
      </c>
      <c r="R2691" t="str">
        <f t="shared" ref="R2691:R2754" si="255">RIGHT(N2691, LEN(N2691) - SEARCH("/",N2691))</f>
        <v>food trucks</v>
      </c>
      <c r="S2691" s="11">
        <f t="shared" ref="S2691:S2754" si="256">(J2691/86400)+DATE(1970,1,1)</f>
        <v>42551.961689814816</v>
      </c>
      <c r="T2691" s="11">
        <f t="shared" ref="T2691:T2754" si="257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1">
        <f t="shared" si="257"/>
        <v>41900.874675925923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1">
        <f t="shared" si="25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1">
        <f t="shared" si="25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42477.98951388889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1">
        <f t="shared" si="257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1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 * 100, 0)</f>
        <v>19</v>
      </c>
      <c r="P2755" s="6">
        <f t="shared" ref="P2755:P2818" si="259">E2755/L2755</f>
        <v>47.5</v>
      </c>
      <c r="Q2755" t="str">
        <f t="shared" ref="Q2755:Q2818" si="260">LEFT(N2755, SEARCH("/",N2755,1) -1)</f>
        <v>publishing</v>
      </c>
      <c r="R2755" t="str">
        <f t="shared" ref="R2755:R2818" si="261">RIGHT(N2755, LEN(N2755) - SEARCH("/",N2755))</f>
        <v>children's books</v>
      </c>
      <c r="S2755" s="11">
        <f t="shared" ref="S2755:S2818" si="262">(J2755/86400)+DATE(1970,1,1)</f>
        <v>41117.900729166664</v>
      </c>
      <c r="T2755" s="11">
        <f t="shared" ref="T2755:T2818" si="263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1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1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1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1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1">
        <f t="shared" si="263"/>
        <v>42580.701886574076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 * 100, 0)</f>
        <v>130</v>
      </c>
      <c r="P2819" s="6">
        <f t="shared" ref="P2819:P2882" si="265">E2819/L2819</f>
        <v>23.636363636363637</v>
      </c>
      <c r="Q2819" t="str">
        <f t="shared" ref="Q2819:Q2882" si="266">LEFT(N2819, SEARCH("/",N2819,1) -1)</f>
        <v>theater</v>
      </c>
      <c r="R2819" t="str">
        <f t="shared" ref="R2819:R2882" si="267">RIGHT(N2819, LEN(N2819) - SEARCH("/",N2819))</f>
        <v>plays</v>
      </c>
      <c r="S2819" s="11">
        <f t="shared" ref="S2819:S2882" si="268">(J2819/86400)+DATE(1970,1,1)</f>
        <v>42023.634976851856</v>
      </c>
      <c r="T2819" s="11">
        <f t="shared" ref="T2819:T2882" si="269">(I2819/86400)+DATE(1970,1,1)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42090.642268518517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1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 * 100, 0)</f>
        <v>0</v>
      </c>
      <c r="P2883" s="6" t="e">
        <f t="shared" ref="P2883:P2946" si="271">E2883/L2883</f>
        <v>#DIV/0!</v>
      </c>
      <c r="Q2883" t="str">
        <f t="shared" ref="Q2883:Q2946" si="272">LEFT(N2883, SEARCH("/",N2883,1) -1)</f>
        <v>theater</v>
      </c>
      <c r="R2883" t="str">
        <f t="shared" ref="R2883:R2946" si="273">RIGHT(N2883, LEN(N2883) - SEARCH("/",N2883))</f>
        <v>plays</v>
      </c>
      <c r="S2883" s="11">
        <f t="shared" ref="S2883:S2946" si="274">(J2883/86400)+DATE(1970,1,1)</f>
        <v>41916.597638888888</v>
      </c>
      <c r="T2883" s="11">
        <f t="shared" ref="T2883:T2946" si="275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1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1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1">
        <f t="shared" si="275"/>
        <v>41893.584120370375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 * 100, 0)</f>
        <v>0</v>
      </c>
      <c r="P2947" s="6" t="e">
        <f t="shared" ref="P2947:P3010" si="277">E2947/L2947</f>
        <v>#DIV/0!</v>
      </c>
      <c r="Q2947" t="str">
        <f t="shared" ref="Q2947:Q3010" si="278">LEFT(N2947, SEARCH("/",N2947,1) -1)</f>
        <v>theater</v>
      </c>
      <c r="R2947" t="str">
        <f t="shared" ref="R2947:R3010" si="279">RIGHT(N2947, LEN(N2947) - SEARCH("/",N2947))</f>
        <v>spaces</v>
      </c>
      <c r="S2947" s="11">
        <f t="shared" ref="S2947:S3010" si="280">(J2947/86400)+DATE(1970,1,1)</f>
        <v>42118.139583333337</v>
      </c>
      <c r="T2947" s="11">
        <f t="shared" ref="T2947:T3010" si="281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42810.541701388887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1">
        <f t="shared" si="28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1">
        <f t="shared" si="281"/>
        <v>42541.36204861111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1">
        <f t="shared" si="281"/>
        <v>42150.912499999999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1">
        <f t="shared" si="281"/>
        <v>41987.756840277776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 * 100, 0)</f>
        <v>120</v>
      </c>
      <c r="P3011" s="6">
        <f t="shared" ref="P3011:P3074" si="283">E3011/L3011</f>
        <v>233.8984375</v>
      </c>
      <c r="Q3011" t="str">
        <f t="shared" ref="Q3011:Q3074" si="284">LEFT(N3011, SEARCH("/",N3011,1) -1)</f>
        <v>theater</v>
      </c>
      <c r="R3011" t="str">
        <f t="shared" ref="R3011:R3074" si="285">RIGHT(N3011, LEN(N3011) - SEARCH("/",N3011))</f>
        <v>spaces</v>
      </c>
      <c r="S3011" s="11">
        <f t="shared" ref="S3011:S3074" si="286">(J3011/86400)+DATE(1970,1,1)</f>
        <v>41939.569907407407</v>
      </c>
      <c r="T3011" s="11">
        <f t="shared" ref="T3011:T3074" si="287">(I3011/86400)+DATE(1970,1,1)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1">
        <f t="shared" si="28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1">
        <f t="shared" si="28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1">
        <f t="shared" si="287"/>
        <v>42166.675763888888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1">
        <f t="shared" si="28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1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1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 * 100, 0)</f>
        <v>0</v>
      </c>
      <c r="P3075" s="6">
        <f t="shared" ref="P3075:P3138" si="289">E3075/L3075</f>
        <v>92.142857142857139</v>
      </c>
      <c r="Q3075" t="str">
        <f t="shared" ref="Q3075:Q3138" si="290">LEFT(N3075, SEARCH("/",N3075,1) -1)</f>
        <v>theater</v>
      </c>
      <c r="R3075" t="str">
        <f t="shared" ref="R3075:R3138" si="291">RIGHT(N3075, LEN(N3075) - SEARCH("/",N3075))</f>
        <v>spaces</v>
      </c>
      <c r="S3075" s="11">
        <f t="shared" ref="S3075:S3138" si="292">(J3075/86400)+DATE(1970,1,1)</f>
        <v>42111.684027777781</v>
      </c>
      <c r="T3075" s="11">
        <f t="shared" ref="T3075:T3138" si="293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1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1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1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1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1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1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1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1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 * 100, 0)</f>
        <v>3</v>
      </c>
      <c r="P3139" s="6">
        <f t="shared" ref="P3139:P3202" si="295">E3139/L3139</f>
        <v>50</v>
      </c>
      <c r="Q3139" t="str">
        <f t="shared" ref="Q3139:Q3202" si="296">LEFT(N3139, SEARCH("/",N3139,1) -1)</f>
        <v>theater</v>
      </c>
      <c r="R3139" t="str">
        <f t="shared" ref="R3139:R3202" si="297">RIGHT(N3139, LEN(N3139) - SEARCH("/",N3139))</f>
        <v>plays</v>
      </c>
      <c r="S3139" s="11">
        <f t="shared" ref="S3139:S3202" si="298">(J3139/86400)+DATE(1970,1,1)</f>
        <v>42807.885057870371</v>
      </c>
      <c r="T3139" s="11">
        <f t="shared" ref="T3139:T3202" si="299">(I3139/86400)+DATE(1970,1,1)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1">
        <f t="shared" si="2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1">
        <f t="shared" si="299"/>
        <v>41477.839722222227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1">
        <f t="shared" si="299"/>
        <v>41799.805729166663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1">
        <f t="shared" si="299"/>
        <v>41908.878379629634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 * 100, 0)</f>
        <v>1</v>
      </c>
      <c r="P3203" s="6">
        <f t="shared" ref="P3203:P3266" si="301">E3203/L3203</f>
        <v>12.5</v>
      </c>
      <c r="Q3203" t="str">
        <f t="shared" ref="Q3203:Q3266" si="302">LEFT(N3203, SEARCH("/",N3203,1) -1)</f>
        <v>theater</v>
      </c>
      <c r="R3203" t="str">
        <f t="shared" ref="R3203:R3266" si="303">RIGHT(N3203, LEN(N3203) - SEARCH("/",N3203))</f>
        <v>musical</v>
      </c>
      <c r="S3203" s="11">
        <f t="shared" ref="S3203:S3266" si="304">(J3203/86400)+DATE(1970,1,1)</f>
        <v>41861.767094907409</v>
      </c>
      <c r="T3203" s="11">
        <f t="shared" ref="T3203:T3266" si="305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1">
        <f t="shared" si="305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1">
        <f t="shared" si="305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1">
        <f t="shared" si="305"/>
        <v>42236.835370370369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1">
        <f t="shared" si="305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 * 100, 0)</f>
        <v>164</v>
      </c>
      <c r="P3267" s="6">
        <f t="shared" ref="P3267:P3330" si="307">E3267/L3267</f>
        <v>70.285714285714292</v>
      </c>
      <c r="Q3267" t="str">
        <f t="shared" ref="Q3267:Q3330" si="308">LEFT(N3267, SEARCH("/",N3267,1) -1)</f>
        <v>theater</v>
      </c>
      <c r="R3267" t="str">
        <f t="shared" ref="R3267:R3330" si="309">RIGHT(N3267, LEN(N3267) - SEARCH("/",N3267))</f>
        <v>plays</v>
      </c>
      <c r="S3267" s="11">
        <f t="shared" ref="S3267:S3330" si="310">(J3267/86400)+DATE(1970,1,1)</f>
        <v>42311.711979166663</v>
      </c>
      <c r="T3267" s="11">
        <f t="shared" ref="T3267:T3330" si="311">(I3267/86400)+DATE(1970,1,1)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1">
        <f t="shared" si="311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1">
        <f t="shared" si="311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1">
        <f t="shared" si="311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1">
        <f t="shared" si="311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1">
        <f t="shared" si="311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1">
        <f t="shared" si="311"/>
        <v>42496.303715277776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41859.579166666663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1">
        <f t="shared" si="311"/>
        <v>42529.039629629631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 * 100, 0)</f>
        <v>117</v>
      </c>
      <c r="P3331" s="6">
        <f t="shared" ref="P3331:P3394" si="313">E3331/L3331</f>
        <v>44.92307692307692</v>
      </c>
      <c r="Q3331" t="str">
        <f t="shared" ref="Q3331:Q3394" si="314">LEFT(N3331, SEARCH("/",N3331,1) -1)</f>
        <v>theater</v>
      </c>
      <c r="R3331" t="str">
        <f t="shared" ref="R3331:R3394" si="315">RIGHT(N3331, LEN(N3331) - SEARCH("/",N3331))</f>
        <v>plays</v>
      </c>
      <c r="S3331" s="11">
        <f t="shared" ref="S3331:S3394" si="316">(J3331/86400)+DATE(1970,1,1)</f>
        <v>41837.323009259257</v>
      </c>
      <c r="T3331" s="11">
        <f t="shared" ref="T3331:T3394" si="317">(I3331/86400)+DATE(1970,1,1)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1">
        <f t="shared" si="317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1">
        <f t="shared" si="317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1">
        <f t="shared" si="317"/>
        <v>42351.101759259254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1">
        <f t="shared" si="317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1">
        <f t="shared" si="317"/>
        <v>41972.995115740741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1">
        <f t="shared" si="317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1">
        <f t="shared" si="317"/>
        <v>41830.774826388893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41859.936111111107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 * 100, 0)</f>
        <v>106</v>
      </c>
      <c r="P3395" s="6">
        <f t="shared" ref="P3395:P3458" si="319">E3395/L3395</f>
        <v>36.06818181818182</v>
      </c>
      <c r="Q3395" t="str">
        <f t="shared" ref="Q3395:Q3458" si="320">LEFT(N3395, SEARCH("/",N3395,1) -1)</f>
        <v>theater</v>
      </c>
      <c r="R3395" t="str">
        <f t="shared" ref="R3395:R3458" si="321">RIGHT(N3395, LEN(N3395) - SEARCH("/",N3395))</f>
        <v>plays</v>
      </c>
      <c r="S3395" s="11">
        <f t="shared" ref="S3395:S3458" si="322">(J3395/86400)+DATE(1970,1,1)</f>
        <v>41923.921643518523</v>
      </c>
      <c r="T3395" s="11">
        <f t="shared" ref="T3395:T3458" si="323">(I3395/86400)+DATE(1970,1,1)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1">
        <f t="shared" si="323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1">
        <f t="shared" si="323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1">
        <f t="shared" si="323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1">
        <f t="shared" si="323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41938.029861111107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1">
        <f t="shared" si="323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1">
        <f t="shared" si="323"/>
        <v>41830.380428240736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41872.686111111107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1">
        <f t="shared" si="323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1">
        <f t="shared" si="323"/>
        <v>42154.841111111113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 * 100, 0)</f>
        <v>140</v>
      </c>
      <c r="P3459" s="6">
        <f t="shared" ref="P3459:P3522" si="325">E3459/L3459</f>
        <v>50.981818181818184</v>
      </c>
      <c r="Q3459" t="str">
        <f t="shared" ref="Q3459:Q3522" si="326">LEFT(N3459, SEARCH("/",N3459,1) -1)</f>
        <v>theater</v>
      </c>
      <c r="R3459" t="str">
        <f t="shared" ref="R3459:R3522" si="327">RIGHT(N3459, LEN(N3459) - SEARCH("/",N3459))</f>
        <v>plays</v>
      </c>
      <c r="S3459" s="11">
        <f t="shared" ref="S3459:S3522" si="328">(J3459/86400)+DATE(1970,1,1)</f>
        <v>42016.706678240742</v>
      </c>
      <c r="T3459" s="11">
        <f t="shared" ref="T3459:T3522" si="329">(I3459/86400)+DATE(1970,1,1)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1">
        <f t="shared" si="329"/>
        <v>41866.527222222227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1">
        <f t="shared" si="32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1">
        <f t="shared" si="32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1">
        <f t="shared" si="32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1">
        <f t="shared" si="329"/>
        <v>41811.855092592596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1">
        <f t="shared" si="329"/>
        <v>42006.247546296298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1">
        <f t="shared" si="32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1">
        <f t="shared" si="32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1">
        <f t="shared" si="32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1">
        <f t="shared" si="32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 * 100, 0)</f>
        <v>169</v>
      </c>
      <c r="P3523" s="6">
        <f t="shared" ref="P3523:P3586" si="331">E3523/L3523</f>
        <v>45.615384615384613</v>
      </c>
      <c r="Q3523" t="str">
        <f t="shared" ref="Q3523:Q3586" si="332">LEFT(N3523, SEARCH("/",N3523,1) -1)</f>
        <v>theater</v>
      </c>
      <c r="R3523" t="str">
        <f t="shared" ref="R3523:R3586" si="333">RIGHT(N3523, LEN(N3523) - SEARCH("/",N3523))</f>
        <v>plays</v>
      </c>
      <c r="S3523" s="11">
        <f t="shared" ref="S3523:S3586" si="334">(J3523/86400)+DATE(1970,1,1)</f>
        <v>41881.361342592594</v>
      </c>
      <c r="T3523" s="11">
        <f t="shared" ref="T3523:T3586" si="335">(I3523/86400)+DATE(1970,1,1)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42319.802858796298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1">
        <f t="shared" si="335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1">
        <f t="shared" si="335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42691.483726851853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1">
        <f t="shared" si="335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42221.775000000001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1">
        <f t="shared" si="335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1">
        <f t="shared" si="335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1">
        <f t="shared" si="335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 * 100, 0)</f>
        <v>119</v>
      </c>
      <c r="P3587" s="6">
        <f t="shared" ref="P3587:P3650" si="337">E3587/L3587</f>
        <v>176.08695652173913</v>
      </c>
      <c r="Q3587" t="str">
        <f t="shared" ref="Q3587:Q3650" si="338">LEFT(N3587, SEARCH("/",N3587,1) -1)</f>
        <v>theater</v>
      </c>
      <c r="R3587" t="str">
        <f t="shared" ref="R3587:R3650" si="339">RIGHT(N3587, LEN(N3587) - SEARCH("/",N3587))</f>
        <v>plays</v>
      </c>
      <c r="S3587" s="11">
        <f t="shared" ref="S3587:S3650" si="340">(J3587/86400)+DATE(1970,1,1)</f>
        <v>41964.716319444444</v>
      </c>
      <c r="T3587" s="11">
        <f t="shared" ref="T3587:T3650" si="341">(I3587/86400)+DATE(1970,1,1)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1">
        <f t="shared" si="341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1">
        <f t="shared" si="341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1">
        <f t="shared" si="341"/>
        <v>41799.726979166662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1">
        <f t="shared" si="341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1">
        <f t="shared" si="341"/>
        <v>42605.774189814816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1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 * 100, 0)</f>
        <v>104</v>
      </c>
      <c r="P3651" s="6">
        <f t="shared" ref="P3651:P3714" si="343">E3651/L3651</f>
        <v>97.5</v>
      </c>
      <c r="Q3651" t="str">
        <f t="shared" ref="Q3651:Q3714" si="344">LEFT(N3651, SEARCH("/",N3651,1) -1)</f>
        <v>theater</v>
      </c>
      <c r="R3651" t="str">
        <f t="shared" ref="R3651:R3714" si="345">RIGHT(N3651, LEN(N3651) - SEARCH("/",N3651))</f>
        <v>plays</v>
      </c>
      <c r="S3651" s="11">
        <f t="shared" ref="S3651:S3714" si="346">(J3651/86400)+DATE(1970,1,1)</f>
        <v>41780.712893518517</v>
      </c>
      <c r="T3651" s="11">
        <f t="shared" ref="T3651:T3714" si="347">(I3651/86400)+DATE(1970,1,1)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1">
        <f t="shared" si="347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1">
        <f t="shared" si="347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1">
        <f t="shared" si="347"/>
        <v>42203.970127314809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1">
        <f t="shared" si="347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1">
        <f t="shared" si="347"/>
        <v>42648.454097222224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1">
        <f t="shared" si="347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1">
        <f t="shared" si="347"/>
        <v>41824.142199074078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1">
        <f t="shared" si="347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 * 100, 0)</f>
        <v>102</v>
      </c>
      <c r="P3715" s="6">
        <f t="shared" ref="P3715:P3778" si="349">E3715/L3715</f>
        <v>106.84210526315789</v>
      </c>
      <c r="Q3715" t="str">
        <f t="shared" ref="Q3715:Q3778" si="350">LEFT(N3715, SEARCH("/",N3715,1) -1)</f>
        <v>theater</v>
      </c>
      <c r="R3715" t="str">
        <f t="shared" ref="R3715:R3778" si="351">RIGHT(N3715, LEN(N3715) - SEARCH("/",N3715))</f>
        <v>plays</v>
      </c>
      <c r="S3715" s="11">
        <f t="shared" ref="S3715:S3778" si="352">(J3715/86400)+DATE(1970,1,1)</f>
        <v>42505.738032407404</v>
      </c>
      <c r="T3715" s="11">
        <f t="shared" ref="T3715:T3778" si="353">(I3715/86400)+DATE(1970,1,1)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1">
        <f t="shared" si="353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1">
        <f t="shared" si="353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1">
        <f t="shared" si="353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1">
        <f t="shared" si="353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1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42462.993900462963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1">
        <f t="shared" si="353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42519.025000000001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1">
        <f t="shared" si="353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 * 100, 0)</f>
        <v>143</v>
      </c>
      <c r="P3779" s="6">
        <f t="shared" ref="P3779:P3842" si="355">E3779/L3779</f>
        <v>48.542372881355931</v>
      </c>
      <c r="Q3779" t="str">
        <f t="shared" ref="Q3779:Q3842" si="356">LEFT(N3779, SEARCH("/",N3779,1) -1)</f>
        <v>theater</v>
      </c>
      <c r="R3779" t="str">
        <f t="shared" ref="R3779:R3842" si="357">RIGHT(N3779, LEN(N3779) - SEARCH("/",N3779))</f>
        <v>musical</v>
      </c>
      <c r="S3779" s="11">
        <f t="shared" ref="S3779:S3842" si="358">(J3779/86400)+DATE(1970,1,1)</f>
        <v>41887.111354166671</v>
      </c>
      <c r="T3779" s="11">
        <f t="shared" ref="T3779:T3842" si="359">(I3779/86400)+DATE(1970,1,1)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42455.693749999999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42198.837500000001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1">
        <f t="shared" si="35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1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42004.569293981476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1">
        <f t="shared" si="35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1">
        <f t="shared" si="359"/>
        <v>42215.142638888894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 * 100, 0)</f>
        <v>9</v>
      </c>
      <c r="P3843" s="6">
        <f t="shared" ref="P3843:P3906" si="361">E3843/L3843</f>
        <v>25.647058823529413</v>
      </c>
      <c r="Q3843" t="str">
        <f t="shared" ref="Q3843:Q3906" si="362">LEFT(N3843, SEARCH("/",N3843,1) -1)</f>
        <v>theater</v>
      </c>
      <c r="R3843" t="str">
        <f t="shared" ref="R3843:R3906" si="363">RIGHT(N3843, LEN(N3843) - SEARCH("/",N3843))</f>
        <v>plays</v>
      </c>
      <c r="S3843" s="11">
        <f t="shared" ref="S3843:S3906" si="364">(J3843/86400)+DATE(1970,1,1)</f>
        <v>41780.785729166666</v>
      </c>
      <c r="T3843" s="11">
        <f t="shared" ref="T3843:T3906" si="365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1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1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1">
        <f t="shared" si="365"/>
        <v>41890.659780092596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1">
        <f t="shared" si="365"/>
        <v>41823.172199074077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1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1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 * 100, 0)</f>
        <v>12</v>
      </c>
      <c r="P3907" s="6">
        <f t="shared" ref="P3907:P3970" si="367">E3907/L3907</f>
        <v>24.714285714285715</v>
      </c>
      <c r="Q3907" t="str">
        <f t="shared" ref="Q3907:Q3970" si="368">LEFT(N3907, SEARCH("/",N3907,1) -1)</f>
        <v>theater</v>
      </c>
      <c r="R3907" t="str">
        <f t="shared" ref="R3907:R3970" si="369">RIGHT(N3907, LEN(N3907) - SEARCH("/",N3907))</f>
        <v>plays</v>
      </c>
      <c r="S3907" s="11">
        <f t="shared" ref="S3907:S3970" si="370">(J3907/86400)+DATE(1970,1,1)</f>
        <v>42124.623877314814</v>
      </c>
      <c r="T3907" s="11">
        <f t="shared" ref="T3907:T3970" si="371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1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1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1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1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 * 100, 0)</f>
        <v>7</v>
      </c>
      <c r="P3971" s="6">
        <f t="shared" ref="P3971:P4034" si="373">E3971/L3971</f>
        <v>35.166666666666664</v>
      </c>
      <c r="Q3971" t="str">
        <f t="shared" ref="Q3971:Q4034" si="374">LEFT(N3971, SEARCH("/",N3971,1) -1)</f>
        <v>theater</v>
      </c>
      <c r="R3971" t="str">
        <f t="shared" ref="R3971:R4034" si="375">RIGHT(N3971, LEN(N3971) - SEARCH("/",N3971))</f>
        <v>plays</v>
      </c>
      <c r="S3971" s="11">
        <f t="shared" ref="S3971:S4034" si="376">(J3971/86400)+DATE(1970,1,1)</f>
        <v>42601.854699074072</v>
      </c>
      <c r="T3971" s="11">
        <f t="shared" ref="T3971:T4034" si="377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1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1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1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 * 100, 0)</f>
        <v>26</v>
      </c>
      <c r="P4035" s="6">
        <f t="shared" ref="P4035:P4098" si="379">E4035/L4035</f>
        <v>65.340319148936175</v>
      </c>
      <c r="Q4035" t="str">
        <f t="shared" ref="Q4035:Q4098" si="380">LEFT(N4035, SEARCH("/",N4035,1) -1)</f>
        <v>theater</v>
      </c>
      <c r="R4035" t="str">
        <f t="shared" ref="R4035:R4098" si="381">RIGHT(N4035, LEN(N4035) - SEARCH("/",N4035))</f>
        <v>plays</v>
      </c>
      <c r="S4035" s="11">
        <f t="shared" ref="S4035:S4098" si="382">(J4035/86400)+DATE(1970,1,1)</f>
        <v>42614.268796296295</v>
      </c>
      <c r="T4035" s="11">
        <f t="shared" ref="T4035:T4098" si="383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1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1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1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 * 100, 0)</f>
        <v>0</v>
      </c>
      <c r="P4099" s="6" t="e">
        <f t="shared" ref="P4099:P4115" si="385">E4099/L4099</f>
        <v>#DIV/0!</v>
      </c>
      <c r="Q4099" t="str">
        <f t="shared" ref="Q4099:Q4115" si="386">LEFT(N4099, SEARCH("/",N4099,1) -1)</f>
        <v>theater</v>
      </c>
      <c r="R4099" t="str">
        <f t="shared" ref="R4099:R4115" si="387">RIGHT(N4099, LEN(N4099) - SEARCH("/",N4099))</f>
        <v>plays</v>
      </c>
      <c r="S4099" s="11">
        <f t="shared" ref="S4099:S4115" si="388">(J4099/86400)+DATE(1970,1,1)</f>
        <v>42344.824502314819</v>
      </c>
      <c r="T4099" s="11">
        <f t="shared" ref="T4099:T4115" si="389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1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01777674-87ED-4207-B2C0-E516C80419D6}">
    <filterColumn colId="5">
      <filters>
        <filter val="failed"/>
      </filters>
    </filterColumn>
  </autoFilter>
  <conditionalFormatting sqref="F1:F1048576">
    <cfRule type="containsText" dxfId="11" priority="5" operator="containsText" text="successful">
      <formula>NOT(ISERROR(SEARCH("successful",F1)))</formula>
    </cfRule>
    <cfRule type="containsText" dxfId="10" priority="4" operator="containsText" text="failed">
      <formula>NOT(ISERROR(SEARCH("failed",F1)))</formula>
    </cfRule>
    <cfRule type="containsText" dxfId="9" priority="3" operator="containsText" text="canceled">
      <formula>NOT(ISERROR(SEARCH("canceled",F1)))</formula>
    </cfRule>
    <cfRule type="containsText" dxfId="8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7A0AF-BF49-4D4F-9474-DD78364A89DF}">
  <dimension ref="A1:F16"/>
  <sheetViews>
    <sheetView zoomScaleNormal="100" workbookViewId="0">
      <selection activeCell="B17" sqref="B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8229</v>
      </c>
    </row>
    <row r="3" spans="1:6" x14ac:dyDescent="0.25">
      <c r="A3" s="7" t="s">
        <v>8321</v>
      </c>
      <c r="B3" s="7" t="s">
        <v>8310</v>
      </c>
    </row>
    <row r="4" spans="1:6" x14ac:dyDescent="0.25">
      <c r="A4" s="7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8313</v>
      </c>
      <c r="B5" s="10">
        <v>6</v>
      </c>
      <c r="C5" s="10">
        <v>7</v>
      </c>
      <c r="D5" s="10">
        <v>3</v>
      </c>
      <c r="E5" s="10"/>
      <c r="F5" s="10">
        <v>16</v>
      </c>
    </row>
    <row r="6" spans="1:6" x14ac:dyDescent="0.25">
      <c r="A6" s="8" t="s">
        <v>8314</v>
      </c>
      <c r="B6" s="10"/>
      <c r="C6" s="10">
        <v>8</v>
      </c>
      <c r="D6" s="10">
        <v>2</v>
      </c>
      <c r="E6" s="10"/>
      <c r="F6" s="10">
        <v>10</v>
      </c>
    </row>
    <row r="7" spans="1:6" x14ac:dyDescent="0.25">
      <c r="A7" s="8" t="s">
        <v>8315</v>
      </c>
      <c r="B7" s="10">
        <v>4</v>
      </c>
      <c r="C7" s="10">
        <v>7</v>
      </c>
      <c r="D7" s="10"/>
      <c r="E7" s="10"/>
      <c r="F7" s="10">
        <v>11</v>
      </c>
    </row>
    <row r="8" spans="1:6" x14ac:dyDescent="0.25">
      <c r="A8" s="8" t="s">
        <v>8316</v>
      </c>
      <c r="B8" s="10">
        <v>10</v>
      </c>
      <c r="C8" s="10">
        <v>1</v>
      </c>
      <c r="D8" s="10"/>
      <c r="E8" s="10">
        <v>1</v>
      </c>
      <c r="F8" s="10">
        <v>12</v>
      </c>
    </row>
    <row r="9" spans="1:6" x14ac:dyDescent="0.25">
      <c r="A9" s="8" t="s">
        <v>8317</v>
      </c>
      <c r="B9" s="10">
        <v>6</v>
      </c>
      <c r="C9" s="10">
        <v>7</v>
      </c>
      <c r="D9" s="10"/>
      <c r="E9" s="10"/>
      <c r="F9" s="10">
        <v>13</v>
      </c>
    </row>
    <row r="10" spans="1:6" x14ac:dyDescent="0.25">
      <c r="A10" s="8" t="s">
        <v>8318</v>
      </c>
      <c r="B10" s="10">
        <v>3</v>
      </c>
      <c r="C10" s="10">
        <v>5</v>
      </c>
      <c r="D10" s="10">
        <v>1</v>
      </c>
      <c r="E10" s="10"/>
      <c r="F10" s="10">
        <v>9</v>
      </c>
    </row>
    <row r="11" spans="1:6" x14ac:dyDescent="0.25">
      <c r="A11" s="8" t="s">
        <v>8319</v>
      </c>
      <c r="B11" s="10">
        <v>7</v>
      </c>
      <c r="C11" s="10">
        <v>14</v>
      </c>
      <c r="D11" s="10">
        <v>10</v>
      </c>
      <c r="E11" s="10"/>
      <c r="F11" s="10">
        <v>31</v>
      </c>
    </row>
    <row r="12" spans="1:6" x14ac:dyDescent="0.25">
      <c r="A12" s="8" t="s">
        <v>8320</v>
      </c>
      <c r="B12" s="10">
        <v>28</v>
      </c>
      <c r="C12" s="10">
        <v>15</v>
      </c>
      <c r="D12" s="10">
        <v>1</v>
      </c>
      <c r="E12" s="10"/>
      <c r="F12" s="10">
        <v>44</v>
      </c>
    </row>
    <row r="13" spans="1:6" x14ac:dyDescent="0.25">
      <c r="A13" s="8" t="s">
        <v>8311</v>
      </c>
      <c r="B13" s="10">
        <v>64</v>
      </c>
      <c r="C13" s="10">
        <v>64</v>
      </c>
      <c r="D13" s="10">
        <v>17</v>
      </c>
      <c r="E13" s="10">
        <v>1</v>
      </c>
      <c r="F13" s="10">
        <v>146</v>
      </c>
    </row>
    <row r="16" spans="1:6" x14ac:dyDescent="0.25">
      <c r="B16">
        <f>10/12</f>
        <v>0.83333333333333337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41997-F043-402C-879B-71093701D9EE}">
  <dimension ref="A1:F47"/>
  <sheetViews>
    <sheetView tabSelected="1" workbookViewId="0">
      <selection activeCell="B6" sqref="B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8364</v>
      </c>
      <c r="B2" t="s">
        <v>8322</v>
      </c>
    </row>
    <row r="4" spans="1:6" x14ac:dyDescent="0.25">
      <c r="A4" s="7" t="s">
        <v>8321</v>
      </c>
      <c r="B4" s="7" t="s">
        <v>8310</v>
      </c>
    </row>
    <row r="5" spans="1:6" x14ac:dyDescent="0.25">
      <c r="A5" s="7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8" t="s">
        <v>8324</v>
      </c>
      <c r="B7" s="10"/>
      <c r="C7" s="10"/>
      <c r="D7" s="10">
        <v>20</v>
      </c>
      <c r="E7" s="10"/>
      <c r="F7" s="10">
        <v>20</v>
      </c>
    </row>
    <row r="8" spans="1:6" x14ac:dyDescent="0.25">
      <c r="A8" s="8" t="s">
        <v>8325</v>
      </c>
      <c r="B8" s="10"/>
      <c r="C8" s="10"/>
      <c r="D8" s="10">
        <v>24</v>
      </c>
      <c r="E8" s="10"/>
      <c r="F8" s="10">
        <v>24</v>
      </c>
    </row>
    <row r="9" spans="1:6" x14ac:dyDescent="0.25">
      <c r="A9" s="8" t="s">
        <v>8326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8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8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8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8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8" t="s">
        <v>8331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8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8" t="s">
        <v>8333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8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8" t="s">
        <v>8335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8" t="s">
        <v>8336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8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8" t="s">
        <v>8338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8" t="s">
        <v>8339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8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8" t="s">
        <v>8341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8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8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8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8" t="s">
        <v>8345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8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8" t="s">
        <v>8347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8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8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8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8" t="s">
        <v>8351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8" t="s">
        <v>8352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8" t="s">
        <v>8353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8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8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8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8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8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8" t="s">
        <v>8359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8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8" t="s">
        <v>8361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8" t="s">
        <v>8362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8" t="s">
        <v>8363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8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E64D5-611F-41F0-B185-48481634378B}">
  <dimension ref="A1:F18"/>
  <sheetViews>
    <sheetView workbookViewId="0">
      <selection activeCell="V10" sqref="V10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8364</v>
      </c>
      <c r="B1" t="s">
        <v>8322</v>
      </c>
    </row>
    <row r="2" spans="1:6" x14ac:dyDescent="0.25">
      <c r="A2" s="7" t="s">
        <v>8379</v>
      </c>
      <c r="B2" t="s">
        <v>8322</v>
      </c>
    </row>
    <row r="4" spans="1:6" x14ac:dyDescent="0.25">
      <c r="A4" s="7" t="s">
        <v>8321</v>
      </c>
      <c r="B4" s="7" t="s">
        <v>8310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9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9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9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9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9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9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9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9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9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9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9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9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AE851-28FE-4329-A600-F3FC599C1CC1}">
  <dimension ref="A1:H13"/>
  <sheetViews>
    <sheetView workbookViewId="0">
      <selection activeCell="O14" sqref="O14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28515625" bestFit="1" customWidth="1"/>
  </cols>
  <sheetData>
    <row r="1" spans="1:8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8387</v>
      </c>
      <c r="G1" s="13" t="s">
        <v>8385</v>
      </c>
      <c r="H1" s="13" t="s">
        <v>8386</v>
      </c>
    </row>
    <row r="2" spans="1:8" x14ac:dyDescent="0.25">
      <c r="A2" s="14" t="s">
        <v>8399</v>
      </c>
      <c r="B2">
        <f>COUNTIFS(state, "successful",goal, "&lt;1000")</f>
        <v>322</v>
      </c>
      <c r="C2">
        <f>COUNTIFS(state, "failed", goal, "&lt;1000")</f>
        <v>113</v>
      </c>
      <c r="D2">
        <f>COUNTIFS(state, "canceled", goal, 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s="14" t="s">
        <v>8388</v>
      </c>
      <c r="B3">
        <f>COUNTIFS(state, "successful", goal, "&lt;=" &amp; 4999 ) - B2</f>
        <v>932</v>
      </c>
      <c r="C3">
        <f>COUNTIFS(state,"failed",goal, "&gt;=1000", goal, "&lt;5000")</f>
        <v>420</v>
      </c>
      <c r="D3">
        <f>COUNTIFS(state,"canceled",goal, "&gt;=1000", goal, "&lt;5000")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s="14" t="s">
        <v>8389</v>
      </c>
      <c r="B4">
        <f>COUNTIFS(state, "successful", goal, "&lt;=9999") - SUM(B2:B3)</f>
        <v>381</v>
      </c>
      <c r="C4">
        <f>COUNTIFS(state,"failed",goal, "&gt;=5000", goal, "&lt;10000")</f>
        <v>283</v>
      </c>
      <c r="D4">
        <f>COUNTIFS(state,"canceled",goal, "&gt;=5000", goal, "&lt;10000")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s="14" t="s">
        <v>8390</v>
      </c>
      <c r="B5">
        <f>COUNTIFS(state, "successful", goal, "&lt;=14999") - SUM(B2:B4)</f>
        <v>168</v>
      </c>
      <c r="C5">
        <f>COUNTIFS(state,"failed",goal, "&gt;=10000", goal, "&lt;15000")</f>
        <v>144</v>
      </c>
      <c r="D5">
        <f>COUNTIFS(state,"canceled",goal, "&gt;=10000", goal, "&lt;15000")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s="14" t="s">
        <v>8391</v>
      </c>
      <c r="B6">
        <f>COUNTIFS(state, "successful", goal, "&lt;=19999") - SUM(B2:B5)</f>
        <v>94</v>
      </c>
      <c r="C6">
        <f>COUNTIFS(state,"failed",goal, "&gt;=15000", goal, "&lt;20000")</f>
        <v>90</v>
      </c>
      <c r="D6">
        <f>COUNTIFS(state,"canceled",goal, "&gt;=15000", goal, "&lt;20000")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s="14" t="s">
        <v>8392</v>
      </c>
      <c r="B7">
        <f>COUNTIFS(state, "successful", goal, "&lt;=24999") - SUM(B2:B6)</f>
        <v>62</v>
      </c>
      <c r="C7">
        <f>COUNTIFS(state,"failed",goal, "&gt;=20000", goal, "&lt;25000")</f>
        <v>72</v>
      </c>
      <c r="D7">
        <f>COUNTIFS(state,"canceled",goal, "&gt;=20000", goal, "&lt;25000")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s="14" t="s">
        <v>8393</v>
      </c>
      <c r="B8">
        <f>COUNTIFS(state, "successful", goal, "&lt;=29999") - SUM(B2:B7)</f>
        <v>55</v>
      </c>
      <c r="C8">
        <f>COUNTIFS(state,"failed",goal, "&gt;=25000", goal, "&lt;30000")</f>
        <v>64</v>
      </c>
      <c r="D8">
        <f>COUNTIFS(state,"canceled",goal, "&gt;=25000", goal, "&lt;30000")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s="14" t="s">
        <v>8394</v>
      </c>
      <c r="B9">
        <f>COUNTIFS(state, "successful", goal, "&lt;=34999") - SUM(B2:B8)</f>
        <v>32</v>
      </c>
      <c r="C9">
        <f>COUNTIFS(state,"failed",goal, "&gt;=30000", goal, "&lt;35000")</f>
        <v>37</v>
      </c>
      <c r="D9">
        <f>COUNTIFS(state,"canceled",goal, "&gt;=30000", goal, "&lt;35000")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s="14" t="s">
        <v>8395</v>
      </c>
      <c r="B10">
        <f>COUNTIFS(state, "successful", goal, "&lt;=39999") - SUM(B2:B9)</f>
        <v>26</v>
      </c>
      <c r="C10">
        <f>COUNTIFS(state,"failed",goal, "&gt;=35000", goal, "&lt;40000")</f>
        <v>22</v>
      </c>
      <c r="D10">
        <f>COUNTIFS(state,"canceled",goal, "&gt;=35000", goal, "&lt;40000")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s="14" t="s">
        <v>8396</v>
      </c>
      <c r="B11">
        <f>COUNTIFS(state, "successful", goal, "&lt;=44999") - SUM(B2:B10)</f>
        <v>21</v>
      </c>
      <c r="C11">
        <f>COUNTIFS(state,"failed",goal, "&gt;=40000", goal, "&lt;45000")</f>
        <v>16</v>
      </c>
      <c r="D11">
        <f>COUNTIFS(state,"canceled",goal, "&gt;=40000", goal, "&lt;45000")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s="14" t="s">
        <v>8397</v>
      </c>
      <c r="B12">
        <f>COUNTIFS(state, "successful", goal, "&lt;=49999") - SUM(B2:B11)</f>
        <v>6</v>
      </c>
      <c r="C12">
        <f>COUNTIFS(state,"failed",goal, "&gt;=45000", goal, "&lt;50000")</f>
        <v>11</v>
      </c>
      <c r="D12">
        <f>COUNTIFS(state,"canceled",goal, "&gt;=45000", goal, "&lt;50000")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s="14" t="s">
        <v>8398</v>
      </c>
      <c r="B13">
        <f>COUNTIFS(state, "successful", goal, "&gt;=50000")</f>
        <v>86</v>
      </c>
      <c r="C13">
        <f>COUNTIFS(state,"failed",goal, "&gt;=50000")</f>
        <v>258</v>
      </c>
      <c r="D13">
        <f>COUNTIFS(state,"canceled",goal,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6E3C6-1718-423A-87F0-7CD98E25D957}">
  <dimension ref="A1:Q2186"/>
  <sheetViews>
    <sheetView workbookViewId="0">
      <selection activeCell="T10" sqref="T10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3.28515625" customWidth="1"/>
    <col min="6" max="6" width="13.85546875" bestFit="1" customWidth="1"/>
    <col min="13" max="13" width="14.85546875" customWidth="1"/>
    <col min="14" max="14" width="9.5703125" bestFit="1" customWidth="1"/>
    <col min="16" max="16" width="13.5703125" bestFit="1" customWidth="1"/>
    <col min="17" max="17" width="10.5703125" bestFit="1" customWidth="1"/>
  </cols>
  <sheetData>
    <row r="1" spans="1:17" x14ac:dyDescent="0.25">
      <c r="A1" s="1" t="s">
        <v>8218</v>
      </c>
      <c r="B1" s="1" t="s">
        <v>8262</v>
      </c>
      <c r="E1" s="1" t="s">
        <v>8218</v>
      </c>
      <c r="F1" s="1" t="s">
        <v>8262</v>
      </c>
      <c r="M1" s="18" t="s">
        <v>8400</v>
      </c>
      <c r="N1" s="19"/>
      <c r="P1" s="17" t="s">
        <v>8407</v>
      </c>
      <c r="Q1" s="17"/>
    </row>
    <row r="2" spans="1:17" x14ac:dyDescent="0.25">
      <c r="A2" t="s">
        <v>8219</v>
      </c>
      <c r="B2">
        <v>182</v>
      </c>
      <c r="E2" t="s">
        <v>8221</v>
      </c>
      <c r="F2">
        <v>0</v>
      </c>
      <c r="M2" s="12" t="s">
        <v>8401</v>
      </c>
      <c r="N2" s="16">
        <f>AVERAGE(success)</f>
        <v>194.42517162471395</v>
      </c>
      <c r="P2" s="12" t="s">
        <v>8401</v>
      </c>
      <c r="Q2" s="16">
        <f>AVERAGE(failed)</f>
        <v>17.709803921568628</v>
      </c>
    </row>
    <row r="3" spans="1:17" x14ac:dyDescent="0.25">
      <c r="A3" t="s">
        <v>8219</v>
      </c>
      <c r="B3">
        <v>79</v>
      </c>
      <c r="E3" t="s">
        <v>8221</v>
      </c>
      <c r="F3">
        <v>1</v>
      </c>
      <c r="M3" s="12" t="s">
        <v>8402</v>
      </c>
      <c r="N3">
        <f>MEDIAN(success)</f>
        <v>62</v>
      </c>
      <c r="P3" s="12" t="s">
        <v>8402</v>
      </c>
      <c r="Q3" s="16">
        <f>MEDIAN(failed)</f>
        <v>4</v>
      </c>
    </row>
    <row r="4" spans="1:17" x14ac:dyDescent="0.25">
      <c r="A4" t="s">
        <v>8219</v>
      </c>
      <c r="B4">
        <v>35</v>
      </c>
      <c r="E4" t="s">
        <v>8221</v>
      </c>
      <c r="F4">
        <v>10</v>
      </c>
      <c r="M4" s="12" t="s">
        <v>8403</v>
      </c>
      <c r="N4">
        <f>MIN(success)</f>
        <v>1</v>
      </c>
      <c r="P4" s="12" t="s">
        <v>8403</v>
      </c>
      <c r="Q4" s="16">
        <f>MIN(failed)</f>
        <v>0</v>
      </c>
    </row>
    <row r="5" spans="1:17" x14ac:dyDescent="0.25">
      <c r="A5" t="s">
        <v>8219</v>
      </c>
      <c r="B5">
        <v>150</v>
      </c>
      <c r="E5" t="s">
        <v>8221</v>
      </c>
      <c r="F5">
        <v>0</v>
      </c>
      <c r="M5" s="12" t="s">
        <v>8404</v>
      </c>
      <c r="N5">
        <f>MAX(success)</f>
        <v>26457</v>
      </c>
      <c r="P5" s="12" t="s">
        <v>8404</v>
      </c>
      <c r="Q5" s="16">
        <f>MAX(failed)</f>
        <v>1293</v>
      </c>
    </row>
    <row r="6" spans="1:17" x14ac:dyDescent="0.25">
      <c r="A6" t="s">
        <v>8219</v>
      </c>
      <c r="B6">
        <v>284</v>
      </c>
      <c r="E6" t="s">
        <v>8221</v>
      </c>
      <c r="F6">
        <v>7</v>
      </c>
      <c r="M6" s="12" t="s">
        <v>8405</v>
      </c>
      <c r="N6">
        <f>_xlfn.VAR.P(success)</f>
        <v>712840.9867348104</v>
      </c>
      <c r="P6" s="12" t="s">
        <v>8405</v>
      </c>
      <c r="Q6" s="16">
        <f>_xlfn.VAR.P(failed)</f>
        <v>3773.2216685890044</v>
      </c>
    </row>
    <row r="7" spans="1:17" x14ac:dyDescent="0.25">
      <c r="A7" t="s">
        <v>8219</v>
      </c>
      <c r="B7">
        <v>47</v>
      </c>
      <c r="E7" t="s">
        <v>8221</v>
      </c>
      <c r="F7">
        <v>0</v>
      </c>
      <c r="M7" s="12" t="s">
        <v>8406</v>
      </c>
      <c r="N7" s="16">
        <f>_xlfn.STDEV.P(success)</f>
        <v>844.29910975602149</v>
      </c>
      <c r="P7" s="12" t="s">
        <v>8406</v>
      </c>
      <c r="Q7" s="16">
        <f>_xlfn.STDEV.P(failed)</f>
        <v>61.426555076684906</v>
      </c>
    </row>
    <row r="8" spans="1:17" x14ac:dyDescent="0.25">
      <c r="A8" t="s">
        <v>8219</v>
      </c>
      <c r="B8">
        <v>58</v>
      </c>
      <c r="E8" t="s">
        <v>8221</v>
      </c>
      <c r="F8">
        <v>1</v>
      </c>
    </row>
    <row r="9" spans="1:17" x14ac:dyDescent="0.25">
      <c r="A9" t="s">
        <v>8219</v>
      </c>
      <c r="B9">
        <v>57</v>
      </c>
      <c r="E9" t="s">
        <v>8221</v>
      </c>
      <c r="F9">
        <v>2</v>
      </c>
    </row>
    <row r="10" spans="1:17" x14ac:dyDescent="0.25">
      <c r="A10" t="s">
        <v>8219</v>
      </c>
      <c r="B10">
        <v>12</v>
      </c>
      <c r="E10" t="s">
        <v>8221</v>
      </c>
      <c r="F10">
        <v>3</v>
      </c>
    </row>
    <row r="11" spans="1:17" x14ac:dyDescent="0.25">
      <c r="A11" t="s">
        <v>8219</v>
      </c>
      <c r="B11">
        <v>20</v>
      </c>
      <c r="E11" t="s">
        <v>8221</v>
      </c>
      <c r="F11">
        <v>10</v>
      </c>
    </row>
    <row r="12" spans="1:17" x14ac:dyDescent="0.25">
      <c r="A12" t="s">
        <v>8219</v>
      </c>
      <c r="B12">
        <v>19</v>
      </c>
      <c r="E12" t="s">
        <v>8221</v>
      </c>
      <c r="F12">
        <v>10</v>
      </c>
    </row>
    <row r="13" spans="1:17" x14ac:dyDescent="0.25">
      <c r="A13" t="s">
        <v>8219</v>
      </c>
      <c r="B13">
        <v>75</v>
      </c>
      <c r="E13" t="s">
        <v>8221</v>
      </c>
      <c r="F13">
        <v>1</v>
      </c>
    </row>
    <row r="14" spans="1:17" x14ac:dyDescent="0.25">
      <c r="A14" t="s">
        <v>8219</v>
      </c>
      <c r="B14">
        <v>827</v>
      </c>
      <c r="E14" t="s">
        <v>8221</v>
      </c>
      <c r="F14">
        <v>0</v>
      </c>
    </row>
    <row r="15" spans="1:17" x14ac:dyDescent="0.25">
      <c r="A15" t="s">
        <v>8219</v>
      </c>
      <c r="B15">
        <v>51</v>
      </c>
      <c r="E15" t="s">
        <v>8221</v>
      </c>
      <c r="F15">
        <v>0</v>
      </c>
    </row>
    <row r="16" spans="1:17" x14ac:dyDescent="0.25">
      <c r="A16" t="s">
        <v>8219</v>
      </c>
      <c r="B16">
        <v>41</v>
      </c>
      <c r="E16" t="s">
        <v>8221</v>
      </c>
      <c r="F16">
        <v>0</v>
      </c>
    </row>
    <row r="17" spans="1:6" x14ac:dyDescent="0.25">
      <c r="A17" t="s">
        <v>8219</v>
      </c>
      <c r="B17">
        <v>98</v>
      </c>
      <c r="E17" t="s">
        <v>8221</v>
      </c>
      <c r="F17">
        <v>26</v>
      </c>
    </row>
    <row r="18" spans="1:6" x14ac:dyDescent="0.25">
      <c r="A18" t="s">
        <v>8219</v>
      </c>
      <c r="B18">
        <v>70</v>
      </c>
      <c r="E18" t="s">
        <v>8221</v>
      </c>
      <c r="F18">
        <v>0</v>
      </c>
    </row>
    <row r="19" spans="1:6" x14ac:dyDescent="0.25">
      <c r="A19" t="s">
        <v>8219</v>
      </c>
      <c r="B19">
        <v>36</v>
      </c>
      <c r="E19" t="s">
        <v>8221</v>
      </c>
      <c r="F19">
        <v>7</v>
      </c>
    </row>
    <row r="20" spans="1:6" x14ac:dyDescent="0.25">
      <c r="A20" t="s">
        <v>8219</v>
      </c>
      <c r="B20">
        <v>342</v>
      </c>
      <c r="E20" t="s">
        <v>8221</v>
      </c>
      <c r="F20">
        <v>0</v>
      </c>
    </row>
    <row r="21" spans="1:6" x14ac:dyDescent="0.25">
      <c r="A21" t="s">
        <v>8219</v>
      </c>
      <c r="B21">
        <v>22</v>
      </c>
      <c r="E21" t="s">
        <v>8221</v>
      </c>
      <c r="F21">
        <v>2</v>
      </c>
    </row>
    <row r="22" spans="1:6" x14ac:dyDescent="0.25">
      <c r="A22" t="s">
        <v>8219</v>
      </c>
      <c r="B22">
        <v>25</v>
      </c>
      <c r="E22" t="s">
        <v>8221</v>
      </c>
      <c r="F22">
        <v>13</v>
      </c>
    </row>
    <row r="23" spans="1:6" x14ac:dyDescent="0.25">
      <c r="A23" t="s">
        <v>8219</v>
      </c>
      <c r="B23">
        <v>101</v>
      </c>
      <c r="E23" t="s">
        <v>8221</v>
      </c>
      <c r="F23">
        <v>4</v>
      </c>
    </row>
    <row r="24" spans="1:6" x14ac:dyDescent="0.25">
      <c r="A24" t="s">
        <v>8219</v>
      </c>
      <c r="B24">
        <v>8</v>
      </c>
      <c r="E24" t="s">
        <v>8221</v>
      </c>
      <c r="F24">
        <v>0</v>
      </c>
    </row>
    <row r="25" spans="1:6" x14ac:dyDescent="0.25">
      <c r="A25" t="s">
        <v>8219</v>
      </c>
      <c r="B25">
        <v>23</v>
      </c>
      <c r="E25" t="s">
        <v>8221</v>
      </c>
      <c r="F25">
        <v>12</v>
      </c>
    </row>
    <row r="26" spans="1:6" x14ac:dyDescent="0.25">
      <c r="A26" t="s">
        <v>8219</v>
      </c>
      <c r="B26">
        <v>574</v>
      </c>
      <c r="E26" t="s">
        <v>8221</v>
      </c>
      <c r="F26">
        <v>2</v>
      </c>
    </row>
    <row r="27" spans="1:6" x14ac:dyDescent="0.25">
      <c r="A27" t="s">
        <v>8219</v>
      </c>
      <c r="B27">
        <v>14</v>
      </c>
      <c r="E27" t="s">
        <v>8221</v>
      </c>
      <c r="F27">
        <v>10</v>
      </c>
    </row>
    <row r="28" spans="1:6" x14ac:dyDescent="0.25">
      <c r="A28" t="s">
        <v>8219</v>
      </c>
      <c r="B28">
        <v>19</v>
      </c>
      <c r="E28" t="s">
        <v>8221</v>
      </c>
      <c r="F28">
        <v>0</v>
      </c>
    </row>
    <row r="29" spans="1:6" x14ac:dyDescent="0.25">
      <c r="A29" t="s">
        <v>8219</v>
      </c>
      <c r="B29">
        <v>150</v>
      </c>
      <c r="E29" t="s">
        <v>8221</v>
      </c>
      <c r="F29">
        <v>5</v>
      </c>
    </row>
    <row r="30" spans="1:6" x14ac:dyDescent="0.25">
      <c r="A30" t="s">
        <v>8219</v>
      </c>
      <c r="B30">
        <v>71</v>
      </c>
      <c r="E30" t="s">
        <v>8221</v>
      </c>
      <c r="F30">
        <v>0</v>
      </c>
    </row>
    <row r="31" spans="1:6" x14ac:dyDescent="0.25">
      <c r="A31" t="s">
        <v>8219</v>
      </c>
      <c r="B31">
        <v>117</v>
      </c>
      <c r="E31" t="s">
        <v>8221</v>
      </c>
      <c r="F31">
        <v>5</v>
      </c>
    </row>
    <row r="32" spans="1:6" x14ac:dyDescent="0.25">
      <c r="A32" t="s">
        <v>8219</v>
      </c>
      <c r="B32">
        <v>53</v>
      </c>
      <c r="E32" t="s">
        <v>8221</v>
      </c>
      <c r="F32">
        <v>1</v>
      </c>
    </row>
    <row r="33" spans="1:6" x14ac:dyDescent="0.25">
      <c r="A33" t="s">
        <v>8219</v>
      </c>
      <c r="B33">
        <v>1</v>
      </c>
      <c r="E33" t="s">
        <v>8221</v>
      </c>
      <c r="F33">
        <v>3</v>
      </c>
    </row>
    <row r="34" spans="1:6" x14ac:dyDescent="0.25">
      <c r="A34" t="s">
        <v>8219</v>
      </c>
      <c r="B34">
        <v>89</v>
      </c>
      <c r="E34" t="s">
        <v>8221</v>
      </c>
      <c r="F34">
        <v>3</v>
      </c>
    </row>
    <row r="35" spans="1:6" x14ac:dyDescent="0.25">
      <c r="A35" t="s">
        <v>8219</v>
      </c>
      <c r="B35">
        <v>64</v>
      </c>
      <c r="E35" t="s">
        <v>8221</v>
      </c>
      <c r="F35">
        <v>0</v>
      </c>
    </row>
    <row r="36" spans="1:6" x14ac:dyDescent="0.25">
      <c r="A36" t="s">
        <v>8219</v>
      </c>
      <c r="B36">
        <v>68</v>
      </c>
      <c r="E36" t="s">
        <v>8221</v>
      </c>
      <c r="F36">
        <v>3</v>
      </c>
    </row>
    <row r="37" spans="1:6" x14ac:dyDescent="0.25">
      <c r="A37" t="s">
        <v>8219</v>
      </c>
      <c r="B37">
        <v>28</v>
      </c>
      <c r="E37" t="s">
        <v>8221</v>
      </c>
      <c r="F37">
        <v>0</v>
      </c>
    </row>
    <row r="38" spans="1:6" x14ac:dyDescent="0.25">
      <c r="A38" t="s">
        <v>8219</v>
      </c>
      <c r="B38">
        <v>44</v>
      </c>
      <c r="E38" t="s">
        <v>8221</v>
      </c>
      <c r="F38">
        <v>19</v>
      </c>
    </row>
    <row r="39" spans="1:6" x14ac:dyDescent="0.25">
      <c r="A39" t="s">
        <v>8219</v>
      </c>
      <c r="B39">
        <v>253</v>
      </c>
      <c r="E39" t="s">
        <v>8221</v>
      </c>
      <c r="F39">
        <v>8</v>
      </c>
    </row>
    <row r="40" spans="1:6" x14ac:dyDescent="0.25">
      <c r="A40" t="s">
        <v>8219</v>
      </c>
      <c r="B40">
        <v>66</v>
      </c>
      <c r="E40" t="s">
        <v>8221</v>
      </c>
      <c r="F40">
        <v>6</v>
      </c>
    </row>
    <row r="41" spans="1:6" x14ac:dyDescent="0.25">
      <c r="A41" t="s">
        <v>8219</v>
      </c>
      <c r="B41">
        <v>217</v>
      </c>
      <c r="E41" t="s">
        <v>8221</v>
      </c>
      <c r="F41">
        <v>0</v>
      </c>
    </row>
    <row r="42" spans="1:6" x14ac:dyDescent="0.25">
      <c r="A42" t="s">
        <v>8219</v>
      </c>
      <c r="B42">
        <v>16</v>
      </c>
      <c r="E42" t="s">
        <v>8221</v>
      </c>
      <c r="F42">
        <v>18</v>
      </c>
    </row>
    <row r="43" spans="1:6" x14ac:dyDescent="0.25">
      <c r="A43" t="s">
        <v>8219</v>
      </c>
      <c r="B43">
        <v>19</v>
      </c>
      <c r="E43" t="s">
        <v>8221</v>
      </c>
      <c r="F43">
        <v>7</v>
      </c>
    </row>
    <row r="44" spans="1:6" x14ac:dyDescent="0.25">
      <c r="A44" t="s">
        <v>8219</v>
      </c>
      <c r="B44">
        <v>169</v>
      </c>
      <c r="E44" t="s">
        <v>8221</v>
      </c>
      <c r="F44">
        <v>0</v>
      </c>
    </row>
    <row r="45" spans="1:6" x14ac:dyDescent="0.25">
      <c r="A45" t="s">
        <v>8219</v>
      </c>
      <c r="B45">
        <v>263</v>
      </c>
      <c r="E45" t="s">
        <v>8221</v>
      </c>
      <c r="F45">
        <v>8</v>
      </c>
    </row>
    <row r="46" spans="1:6" x14ac:dyDescent="0.25">
      <c r="A46" t="s">
        <v>8219</v>
      </c>
      <c r="B46">
        <v>15</v>
      </c>
      <c r="E46" t="s">
        <v>8221</v>
      </c>
      <c r="F46">
        <v>1293</v>
      </c>
    </row>
    <row r="47" spans="1:6" x14ac:dyDescent="0.25">
      <c r="A47" t="s">
        <v>8219</v>
      </c>
      <c r="B47">
        <v>61</v>
      </c>
      <c r="E47" t="s">
        <v>8221</v>
      </c>
      <c r="F47">
        <v>17</v>
      </c>
    </row>
    <row r="48" spans="1:6" x14ac:dyDescent="0.25">
      <c r="A48" t="s">
        <v>8219</v>
      </c>
      <c r="B48">
        <v>45</v>
      </c>
      <c r="E48" t="s">
        <v>8221</v>
      </c>
      <c r="F48">
        <v>0</v>
      </c>
    </row>
    <row r="49" spans="1:6" x14ac:dyDescent="0.25">
      <c r="A49" t="s">
        <v>8219</v>
      </c>
      <c r="B49">
        <v>70</v>
      </c>
      <c r="E49" t="s">
        <v>8221</v>
      </c>
      <c r="F49">
        <v>13</v>
      </c>
    </row>
    <row r="50" spans="1:6" x14ac:dyDescent="0.25">
      <c r="A50" t="s">
        <v>8219</v>
      </c>
      <c r="B50">
        <v>38</v>
      </c>
      <c r="E50" t="s">
        <v>8221</v>
      </c>
      <c r="F50">
        <v>0</v>
      </c>
    </row>
    <row r="51" spans="1:6" x14ac:dyDescent="0.25">
      <c r="A51" t="s">
        <v>8219</v>
      </c>
      <c r="B51">
        <v>87</v>
      </c>
      <c r="E51" t="s">
        <v>8221</v>
      </c>
      <c r="F51">
        <v>0</v>
      </c>
    </row>
    <row r="52" spans="1:6" x14ac:dyDescent="0.25">
      <c r="A52" t="s">
        <v>8219</v>
      </c>
      <c r="B52">
        <v>22</v>
      </c>
      <c r="E52" t="s">
        <v>8221</v>
      </c>
      <c r="F52">
        <v>33</v>
      </c>
    </row>
    <row r="53" spans="1:6" x14ac:dyDescent="0.25">
      <c r="A53" t="s">
        <v>8219</v>
      </c>
      <c r="B53">
        <v>119</v>
      </c>
      <c r="E53" t="s">
        <v>8221</v>
      </c>
      <c r="F53">
        <v>12</v>
      </c>
    </row>
    <row r="54" spans="1:6" x14ac:dyDescent="0.25">
      <c r="A54" t="s">
        <v>8219</v>
      </c>
      <c r="B54">
        <v>52</v>
      </c>
      <c r="E54" t="s">
        <v>8221</v>
      </c>
      <c r="F54">
        <v>1</v>
      </c>
    </row>
    <row r="55" spans="1:6" x14ac:dyDescent="0.25">
      <c r="A55" t="s">
        <v>8219</v>
      </c>
      <c r="B55">
        <v>117</v>
      </c>
      <c r="E55" t="s">
        <v>8221</v>
      </c>
      <c r="F55">
        <v>1</v>
      </c>
    </row>
    <row r="56" spans="1:6" x14ac:dyDescent="0.25">
      <c r="A56" t="s">
        <v>8219</v>
      </c>
      <c r="B56">
        <v>52</v>
      </c>
      <c r="E56" t="s">
        <v>8221</v>
      </c>
      <c r="F56">
        <v>1</v>
      </c>
    </row>
    <row r="57" spans="1:6" x14ac:dyDescent="0.25">
      <c r="A57" t="s">
        <v>8219</v>
      </c>
      <c r="B57">
        <v>86</v>
      </c>
      <c r="E57" t="s">
        <v>8221</v>
      </c>
      <c r="F57">
        <v>1</v>
      </c>
    </row>
    <row r="58" spans="1:6" x14ac:dyDescent="0.25">
      <c r="A58" t="s">
        <v>8219</v>
      </c>
      <c r="B58">
        <v>174</v>
      </c>
      <c r="E58" t="s">
        <v>8221</v>
      </c>
      <c r="F58">
        <v>84</v>
      </c>
    </row>
    <row r="59" spans="1:6" x14ac:dyDescent="0.25">
      <c r="A59" t="s">
        <v>8219</v>
      </c>
      <c r="B59">
        <v>69</v>
      </c>
      <c r="E59" t="s">
        <v>8221</v>
      </c>
      <c r="F59">
        <v>38</v>
      </c>
    </row>
    <row r="60" spans="1:6" x14ac:dyDescent="0.25">
      <c r="A60" t="s">
        <v>8219</v>
      </c>
      <c r="B60">
        <v>75</v>
      </c>
      <c r="E60" t="s">
        <v>8221</v>
      </c>
      <c r="F60">
        <v>1</v>
      </c>
    </row>
    <row r="61" spans="1:6" x14ac:dyDescent="0.25">
      <c r="A61" t="s">
        <v>8219</v>
      </c>
      <c r="B61">
        <v>33</v>
      </c>
      <c r="E61" t="s">
        <v>8221</v>
      </c>
      <c r="F61">
        <v>76</v>
      </c>
    </row>
    <row r="62" spans="1:6" x14ac:dyDescent="0.25">
      <c r="A62" t="s">
        <v>8219</v>
      </c>
      <c r="B62">
        <v>108</v>
      </c>
      <c r="E62" t="s">
        <v>8221</v>
      </c>
      <c r="F62">
        <v>3</v>
      </c>
    </row>
    <row r="63" spans="1:6" x14ac:dyDescent="0.25">
      <c r="A63" t="s">
        <v>8219</v>
      </c>
      <c r="B63">
        <v>23</v>
      </c>
      <c r="E63" t="s">
        <v>8221</v>
      </c>
      <c r="F63">
        <v>0</v>
      </c>
    </row>
    <row r="64" spans="1:6" x14ac:dyDescent="0.25">
      <c r="A64" t="s">
        <v>8219</v>
      </c>
      <c r="B64">
        <v>48</v>
      </c>
      <c r="E64" t="s">
        <v>8221</v>
      </c>
      <c r="F64">
        <v>2</v>
      </c>
    </row>
    <row r="65" spans="1:6" x14ac:dyDescent="0.25">
      <c r="A65" t="s">
        <v>8219</v>
      </c>
      <c r="B65">
        <v>64</v>
      </c>
      <c r="E65" t="s">
        <v>8221</v>
      </c>
      <c r="F65">
        <v>0</v>
      </c>
    </row>
    <row r="66" spans="1:6" x14ac:dyDescent="0.25">
      <c r="A66" t="s">
        <v>8219</v>
      </c>
      <c r="B66">
        <v>24</v>
      </c>
      <c r="E66" t="s">
        <v>8221</v>
      </c>
      <c r="F66">
        <v>0</v>
      </c>
    </row>
    <row r="67" spans="1:6" x14ac:dyDescent="0.25">
      <c r="A67" t="s">
        <v>8219</v>
      </c>
      <c r="B67">
        <v>57</v>
      </c>
      <c r="E67" t="s">
        <v>8221</v>
      </c>
      <c r="F67">
        <v>0</v>
      </c>
    </row>
    <row r="68" spans="1:6" x14ac:dyDescent="0.25">
      <c r="A68" t="s">
        <v>8219</v>
      </c>
      <c r="B68">
        <v>26</v>
      </c>
      <c r="E68" t="s">
        <v>8221</v>
      </c>
      <c r="F68">
        <v>2</v>
      </c>
    </row>
    <row r="69" spans="1:6" x14ac:dyDescent="0.25">
      <c r="A69" t="s">
        <v>8219</v>
      </c>
      <c r="B69">
        <v>20</v>
      </c>
      <c r="E69" t="s">
        <v>8221</v>
      </c>
      <c r="F69">
        <v>0</v>
      </c>
    </row>
    <row r="70" spans="1:6" x14ac:dyDescent="0.25">
      <c r="A70" t="s">
        <v>8219</v>
      </c>
      <c r="B70">
        <v>36</v>
      </c>
      <c r="E70" t="s">
        <v>8221</v>
      </c>
      <c r="F70">
        <v>0</v>
      </c>
    </row>
    <row r="71" spans="1:6" x14ac:dyDescent="0.25">
      <c r="A71" t="s">
        <v>8219</v>
      </c>
      <c r="B71">
        <v>178</v>
      </c>
      <c r="E71" t="s">
        <v>8221</v>
      </c>
      <c r="F71">
        <v>0</v>
      </c>
    </row>
    <row r="72" spans="1:6" x14ac:dyDescent="0.25">
      <c r="A72" t="s">
        <v>8219</v>
      </c>
      <c r="B72">
        <v>17</v>
      </c>
      <c r="E72" t="s">
        <v>8221</v>
      </c>
      <c r="F72">
        <v>2</v>
      </c>
    </row>
    <row r="73" spans="1:6" x14ac:dyDescent="0.25">
      <c r="A73" t="s">
        <v>8219</v>
      </c>
      <c r="B73">
        <v>32</v>
      </c>
      <c r="E73" t="s">
        <v>8221</v>
      </c>
      <c r="F73">
        <v>0</v>
      </c>
    </row>
    <row r="74" spans="1:6" x14ac:dyDescent="0.25">
      <c r="A74" t="s">
        <v>8219</v>
      </c>
      <c r="B74">
        <v>41</v>
      </c>
      <c r="E74" t="s">
        <v>8221</v>
      </c>
      <c r="F74">
        <v>7</v>
      </c>
    </row>
    <row r="75" spans="1:6" x14ac:dyDescent="0.25">
      <c r="A75" t="s">
        <v>8219</v>
      </c>
      <c r="B75">
        <v>18</v>
      </c>
      <c r="E75" t="s">
        <v>8221</v>
      </c>
      <c r="F75">
        <v>0</v>
      </c>
    </row>
    <row r="76" spans="1:6" x14ac:dyDescent="0.25">
      <c r="A76" t="s">
        <v>8219</v>
      </c>
      <c r="B76">
        <v>29</v>
      </c>
      <c r="E76" t="s">
        <v>8221</v>
      </c>
      <c r="F76">
        <v>5</v>
      </c>
    </row>
    <row r="77" spans="1:6" x14ac:dyDescent="0.25">
      <c r="A77" t="s">
        <v>8219</v>
      </c>
      <c r="B77">
        <v>47</v>
      </c>
      <c r="E77" t="s">
        <v>8221</v>
      </c>
      <c r="F77">
        <v>0</v>
      </c>
    </row>
    <row r="78" spans="1:6" x14ac:dyDescent="0.25">
      <c r="A78" t="s">
        <v>8219</v>
      </c>
      <c r="B78">
        <v>15</v>
      </c>
      <c r="E78" t="s">
        <v>8221</v>
      </c>
      <c r="F78">
        <v>0</v>
      </c>
    </row>
    <row r="79" spans="1:6" x14ac:dyDescent="0.25">
      <c r="A79" t="s">
        <v>8219</v>
      </c>
      <c r="B79">
        <v>26</v>
      </c>
      <c r="E79" t="s">
        <v>8221</v>
      </c>
      <c r="F79">
        <v>1</v>
      </c>
    </row>
    <row r="80" spans="1:6" x14ac:dyDescent="0.25">
      <c r="A80" t="s">
        <v>8219</v>
      </c>
      <c r="B80">
        <v>35</v>
      </c>
      <c r="E80" t="s">
        <v>8221</v>
      </c>
      <c r="F80">
        <v>0</v>
      </c>
    </row>
    <row r="81" spans="1:6" x14ac:dyDescent="0.25">
      <c r="A81" t="s">
        <v>8219</v>
      </c>
      <c r="B81">
        <v>41</v>
      </c>
      <c r="E81" t="s">
        <v>8221</v>
      </c>
      <c r="F81">
        <v>5</v>
      </c>
    </row>
    <row r="82" spans="1:6" x14ac:dyDescent="0.25">
      <c r="A82" t="s">
        <v>8219</v>
      </c>
      <c r="B82">
        <v>47</v>
      </c>
      <c r="E82" t="s">
        <v>8221</v>
      </c>
      <c r="F82">
        <v>3</v>
      </c>
    </row>
    <row r="83" spans="1:6" x14ac:dyDescent="0.25">
      <c r="A83" t="s">
        <v>8219</v>
      </c>
      <c r="B83">
        <v>28</v>
      </c>
      <c r="E83" t="s">
        <v>8221</v>
      </c>
      <c r="F83">
        <v>6</v>
      </c>
    </row>
    <row r="84" spans="1:6" x14ac:dyDescent="0.25">
      <c r="A84" t="s">
        <v>8219</v>
      </c>
      <c r="B84">
        <v>100</v>
      </c>
      <c r="E84" t="s">
        <v>8221</v>
      </c>
      <c r="F84">
        <v>12</v>
      </c>
    </row>
    <row r="85" spans="1:6" x14ac:dyDescent="0.25">
      <c r="A85" t="s">
        <v>8219</v>
      </c>
      <c r="B85">
        <v>13</v>
      </c>
      <c r="E85" t="s">
        <v>8221</v>
      </c>
      <c r="F85">
        <v>13</v>
      </c>
    </row>
    <row r="86" spans="1:6" x14ac:dyDescent="0.25">
      <c r="A86" t="s">
        <v>8219</v>
      </c>
      <c r="B86">
        <v>7</v>
      </c>
      <c r="E86" t="s">
        <v>8221</v>
      </c>
      <c r="F86">
        <v>5</v>
      </c>
    </row>
    <row r="87" spans="1:6" x14ac:dyDescent="0.25">
      <c r="A87" t="s">
        <v>8219</v>
      </c>
      <c r="B87">
        <v>21</v>
      </c>
      <c r="E87" t="s">
        <v>8221</v>
      </c>
      <c r="F87">
        <v>2</v>
      </c>
    </row>
    <row r="88" spans="1:6" x14ac:dyDescent="0.25">
      <c r="A88" t="s">
        <v>8219</v>
      </c>
      <c r="B88">
        <v>17</v>
      </c>
      <c r="E88" t="s">
        <v>8221</v>
      </c>
      <c r="F88">
        <v>8</v>
      </c>
    </row>
    <row r="89" spans="1:6" x14ac:dyDescent="0.25">
      <c r="A89" t="s">
        <v>8219</v>
      </c>
      <c r="B89">
        <v>25</v>
      </c>
      <c r="E89" t="s">
        <v>8221</v>
      </c>
      <c r="F89">
        <v>0</v>
      </c>
    </row>
    <row r="90" spans="1:6" x14ac:dyDescent="0.25">
      <c r="A90" t="s">
        <v>8219</v>
      </c>
      <c r="B90">
        <v>60</v>
      </c>
      <c r="E90" t="s">
        <v>8221</v>
      </c>
      <c r="F90">
        <v>13</v>
      </c>
    </row>
    <row r="91" spans="1:6" x14ac:dyDescent="0.25">
      <c r="A91" t="s">
        <v>8219</v>
      </c>
      <c r="B91">
        <v>56</v>
      </c>
      <c r="E91" t="s">
        <v>8221</v>
      </c>
      <c r="F91">
        <v>0</v>
      </c>
    </row>
    <row r="92" spans="1:6" x14ac:dyDescent="0.25">
      <c r="A92" t="s">
        <v>8219</v>
      </c>
      <c r="B92">
        <v>16</v>
      </c>
      <c r="E92" t="s">
        <v>8221</v>
      </c>
      <c r="F92">
        <v>5</v>
      </c>
    </row>
    <row r="93" spans="1:6" x14ac:dyDescent="0.25">
      <c r="A93" t="s">
        <v>8219</v>
      </c>
      <c r="B93">
        <v>46</v>
      </c>
      <c r="E93" t="s">
        <v>8221</v>
      </c>
      <c r="F93">
        <v>8</v>
      </c>
    </row>
    <row r="94" spans="1:6" x14ac:dyDescent="0.25">
      <c r="A94" t="s">
        <v>8219</v>
      </c>
      <c r="B94">
        <v>43</v>
      </c>
      <c r="E94" t="s">
        <v>8221</v>
      </c>
      <c r="F94">
        <v>8</v>
      </c>
    </row>
    <row r="95" spans="1:6" x14ac:dyDescent="0.25">
      <c r="A95" t="s">
        <v>8219</v>
      </c>
      <c r="B95">
        <v>15</v>
      </c>
      <c r="E95" t="s">
        <v>8221</v>
      </c>
      <c r="F95">
        <v>0</v>
      </c>
    </row>
    <row r="96" spans="1:6" x14ac:dyDescent="0.25">
      <c r="A96" t="s">
        <v>8219</v>
      </c>
      <c r="B96">
        <v>12</v>
      </c>
      <c r="E96" t="s">
        <v>8221</v>
      </c>
      <c r="F96">
        <v>2</v>
      </c>
    </row>
    <row r="97" spans="1:6" x14ac:dyDescent="0.25">
      <c r="A97" t="s">
        <v>8219</v>
      </c>
      <c r="B97">
        <v>21</v>
      </c>
      <c r="E97" t="s">
        <v>8221</v>
      </c>
      <c r="F97">
        <v>3</v>
      </c>
    </row>
    <row r="98" spans="1:6" x14ac:dyDescent="0.25">
      <c r="A98" t="s">
        <v>8219</v>
      </c>
      <c r="B98">
        <v>34</v>
      </c>
      <c r="E98" t="s">
        <v>8221</v>
      </c>
      <c r="F98">
        <v>0</v>
      </c>
    </row>
    <row r="99" spans="1:6" x14ac:dyDescent="0.25">
      <c r="A99" t="s">
        <v>8219</v>
      </c>
      <c r="B99">
        <v>8</v>
      </c>
      <c r="E99" t="s">
        <v>8221</v>
      </c>
      <c r="F99">
        <v>0</v>
      </c>
    </row>
    <row r="100" spans="1:6" x14ac:dyDescent="0.25">
      <c r="A100" t="s">
        <v>8219</v>
      </c>
      <c r="B100">
        <v>60</v>
      </c>
      <c r="E100" t="s">
        <v>8221</v>
      </c>
      <c r="F100">
        <v>11</v>
      </c>
    </row>
    <row r="101" spans="1:6" x14ac:dyDescent="0.25">
      <c r="A101" t="s">
        <v>8219</v>
      </c>
      <c r="B101">
        <v>39</v>
      </c>
      <c r="E101" t="s">
        <v>8221</v>
      </c>
      <c r="F101">
        <v>0</v>
      </c>
    </row>
    <row r="102" spans="1:6" x14ac:dyDescent="0.25">
      <c r="A102" t="s">
        <v>8219</v>
      </c>
      <c r="B102">
        <v>26</v>
      </c>
      <c r="E102" t="s">
        <v>8221</v>
      </c>
      <c r="F102">
        <v>1</v>
      </c>
    </row>
    <row r="103" spans="1:6" x14ac:dyDescent="0.25">
      <c r="A103" t="s">
        <v>8219</v>
      </c>
      <c r="B103">
        <v>35</v>
      </c>
      <c r="E103" t="s">
        <v>8221</v>
      </c>
      <c r="F103">
        <v>0</v>
      </c>
    </row>
    <row r="104" spans="1:6" x14ac:dyDescent="0.25">
      <c r="A104" t="s">
        <v>8219</v>
      </c>
      <c r="B104">
        <v>65</v>
      </c>
      <c r="E104" t="s">
        <v>8221</v>
      </c>
      <c r="F104">
        <v>17</v>
      </c>
    </row>
    <row r="105" spans="1:6" x14ac:dyDescent="0.25">
      <c r="A105" t="s">
        <v>8219</v>
      </c>
      <c r="B105">
        <v>49</v>
      </c>
      <c r="E105" t="s">
        <v>8221</v>
      </c>
      <c r="F105">
        <v>2</v>
      </c>
    </row>
    <row r="106" spans="1:6" x14ac:dyDescent="0.25">
      <c r="A106" t="s">
        <v>8219</v>
      </c>
      <c r="B106">
        <v>10</v>
      </c>
      <c r="E106" t="s">
        <v>8221</v>
      </c>
      <c r="F106">
        <v>1</v>
      </c>
    </row>
    <row r="107" spans="1:6" x14ac:dyDescent="0.25">
      <c r="A107" t="s">
        <v>8219</v>
      </c>
      <c r="B107">
        <v>60</v>
      </c>
      <c r="E107" t="s">
        <v>8221</v>
      </c>
      <c r="F107">
        <v>2</v>
      </c>
    </row>
    <row r="108" spans="1:6" x14ac:dyDescent="0.25">
      <c r="A108" t="s">
        <v>8219</v>
      </c>
      <c r="B108">
        <v>27</v>
      </c>
      <c r="E108" t="s">
        <v>8221</v>
      </c>
      <c r="F108">
        <v>16</v>
      </c>
    </row>
    <row r="109" spans="1:6" x14ac:dyDescent="0.25">
      <c r="A109" t="s">
        <v>8219</v>
      </c>
      <c r="B109">
        <v>69</v>
      </c>
      <c r="E109" t="s">
        <v>8221</v>
      </c>
      <c r="F109">
        <v>1</v>
      </c>
    </row>
    <row r="110" spans="1:6" x14ac:dyDescent="0.25">
      <c r="A110" t="s">
        <v>8219</v>
      </c>
      <c r="B110">
        <v>47</v>
      </c>
      <c r="E110" t="s">
        <v>8221</v>
      </c>
      <c r="F110">
        <v>4</v>
      </c>
    </row>
    <row r="111" spans="1:6" x14ac:dyDescent="0.25">
      <c r="A111" t="s">
        <v>8219</v>
      </c>
      <c r="B111">
        <v>47</v>
      </c>
      <c r="E111" t="s">
        <v>8221</v>
      </c>
      <c r="F111">
        <v>5</v>
      </c>
    </row>
    <row r="112" spans="1:6" x14ac:dyDescent="0.25">
      <c r="A112" t="s">
        <v>8219</v>
      </c>
      <c r="B112">
        <v>26</v>
      </c>
      <c r="E112" t="s">
        <v>8221</v>
      </c>
      <c r="F112">
        <v>7</v>
      </c>
    </row>
    <row r="113" spans="1:6" x14ac:dyDescent="0.25">
      <c r="A113" t="s">
        <v>8219</v>
      </c>
      <c r="B113">
        <v>53</v>
      </c>
      <c r="E113" t="s">
        <v>8221</v>
      </c>
      <c r="F113">
        <v>0</v>
      </c>
    </row>
    <row r="114" spans="1:6" x14ac:dyDescent="0.25">
      <c r="A114" t="s">
        <v>8219</v>
      </c>
      <c r="B114">
        <v>81</v>
      </c>
      <c r="E114" t="s">
        <v>8221</v>
      </c>
      <c r="F114">
        <v>12</v>
      </c>
    </row>
    <row r="115" spans="1:6" x14ac:dyDescent="0.25">
      <c r="A115" t="s">
        <v>8219</v>
      </c>
      <c r="B115">
        <v>78</v>
      </c>
      <c r="E115" t="s">
        <v>8221</v>
      </c>
      <c r="F115">
        <v>2</v>
      </c>
    </row>
    <row r="116" spans="1:6" x14ac:dyDescent="0.25">
      <c r="A116" t="s">
        <v>8219</v>
      </c>
      <c r="B116">
        <v>35</v>
      </c>
      <c r="E116" t="s">
        <v>8221</v>
      </c>
      <c r="F116">
        <v>5</v>
      </c>
    </row>
    <row r="117" spans="1:6" x14ac:dyDescent="0.25">
      <c r="A117" t="s">
        <v>8219</v>
      </c>
      <c r="B117">
        <v>22</v>
      </c>
      <c r="E117" t="s">
        <v>8221</v>
      </c>
      <c r="F117">
        <v>2</v>
      </c>
    </row>
    <row r="118" spans="1:6" x14ac:dyDescent="0.25">
      <c r="A118" t="s">
        <v>8219</v>
      </c>
      <c r="B118">
        <v>57</v>
      </c>
      <c r="E118" t="s">
        <v>8221</v>
      </c>
      <c r="F118">
        <v>3</v>
      </c>
    </row>
    <row r="119" spans="1:6" x14ac:dyDescent="0.25">
      <c r="A119" t="s">
        <v>8219</v>
      </c>
      <c r="B119">
        <v>27</v>
      </c>
      <c r="E119" t="s">
        <v>8221</v>
      </c>
      <c r="F119">
        <v>0</v>
      </c>
    </row>
    <row r="120" spans="1:6" x14ac:dyDescent="0.25">
      <c r="A120" t="s">
        <v>8219</v>
      </c>
      <c r="B120">
        <v>39</v>
      </c>
      <c r="E120" t="s">
        <v>8221</v>
      </c>
      <c r="F120">
        <v>49</v>
      </c>
    </row>
    <row r="121" spans="1:6" x14ac:dyDescent="0.25">
      <c r="A121" t="s">
        <v>8219</v>
      </c>
      <c r="B121">
        <v>37</v>
      </c>
      <c r="E121" t="s">
        <v>8221</v>
      </c>
      <c r="F121">
        <v>1</v>
      </c>
    </row>
    <row r="122" spans="1:6" x14ac:dyDescent="0.25">
      <c r="A122" t="s">
        <v>8219</v>
      </c>
      <c r="B122">
        <v>137</v>
      </c>
      <c r="E122" t="s">
        <v>8221</v>
      </c>
      <c r="F122">
        <v>2</v>
      </c>
    </row>
    <row r="123" spans="1:6" x14ac:dyDescent="0.25">
      <c r="A123" t="s">
        <v>8219</v>
      </c>
      <c r="B123">
        <v>376</v>
      </c>
      <c r="E123" t="s">
        <v>8221</v>
      </c>
      <c r="F123">
        <v>0</v>
      </c>
    </row>
    <row r="124" spans="1:6" x14ac:dyDescent="0.25">
      <c r="A124" t="s">
        <v>8219</v>
      </c>
      <c r="B124">
        <v>202</v>
      </c>
      <c r="E124" t="s">
        <v>8221</v>
      </c>
      <c r="F124">
        <v>0</v>
      </c>
    </row>
    <row r="125" spans="1:6" x14ac:dyDescent="0.25">
      <c r="A125" t="s">
        <v>8219</v>
      </c>
      <c r="B125">
        <v>328</v>
      </c>
      <c r="E125" t="s">
        <v>8221</v>
      </c>
      <c r="F125">
        <v>11</v>
      </c>
    </row>
    <row r="126" spans="1:6" x14ac:dyDescent="0.25">
      <c r="A126" t="s">
        <v>8219</v>
      </c>
      <c r="B126">
        <v>84</v>
      </c>
      <c r="E126" t="s">
        <v>8221</v>
      </c>
      <c r="F126">
        <v>1</v>
      </c>
    </row>
    <row r="127" spans="1:6" x14ac:dyDescent="0.25">
      <c r="A127" t="s">
        <v>8219</v>
      </c>
      <c r="B127">
        <v>96</v>
      </c>
      <c r="E127" t="s">
        <v>8221</v>
      </c>
      <c r="F127">
        <v>8</v>
      </c>
    </row>
    <row r="128" spans="1:6" x14ac:dyDescent="0.25">
      <c r="A128" t="s">
        <v>8219</v>
      </c>
      <c r="B128">
        <v>223</v>
      </c>
      <c r="E128" t="s">
        <v>8221</v>
      </c>
      <c r="F128">
        <v>5</v>
      </c>
    </row>
    <row r="129" spans="1:6" x14ac:dyDescent="0.25">
      <c r="A129" t="s">
        <v>8219</v>
      </c>
      <c r="B129">
        <v>62</v>
      </c>
      <c r="E129" t="s">
        <v>8221</v>
      </c>
      <c r="F129">
        <v>39</v>
      </c>
    </row>
    <row r="130" spans="1:6" x14ac:dyDescent="0.25">
      <c r="A130" t="s">
        <v>8219</v>
      </c>
      <c r="B130">
        <v>146</v>
      </c>
      <c r="E130" t="s">
        <v>8221</v>
      </c>
      <c r="F130">
        <v>0</v>
      </c>
    </row>
    <row r="131" spans="1:6" x14ac:dyDescent="0.25">
      <c r="A131" t="s">
        <v>8219</v>
      </c>
      <c r="B131">
        <v>235</v>
      </c>
      <c r="E131" t="s">
        <v>8221</v>
      </c>
      <c r="F131">
        <v>0</v>
      </c>
    </row>
    <row r="132" spans="1:6" x14ac:dyDescent="0.25">
      <c r="A132" t="s">
        <v>8219</v>
      </c>
      <c r="B132">
        <v>437</v>
      </c>
      <c r="E132" t="s">
        <v>8221</v>
      </c>
      <c r="F132">
        <v>2</v>
      </c>
    </row>
    <row r="133" spans="1:6" x14ac:dyDescent="0.25">
      <c r="A133" t="s">
        <v>8219</v>
      </c>
      <c r="B133">
        <v>77</v>
      </c>
      <c r="E133" t="s">
        <v>8221</v>
      </c>
      <c r="F133">
        <v>170</v>
      </c>
    </row>
    <row r="134" spans="1:6" x14ac:dyDescent="0.25">
      <c r="A134" t="s">
        <v>8219</v>
      </c>
      <c r="B134">
        <v>108</v>
      </c>
      <c r="E134" t="s">
        <v>8221</v>
      </c>
      <c r="F134">
        <v>5</v>
      </c>
    </row>
    <row r="135" spans="1:6" x14ac:dyDescent="0.25">
      <c r="A135" t="s">
        <v>8219</v>
      </c>
      <c r="B135">
        <v>7</v>
      </c>
      <c r="E135" t="s">
        <v>8221</v>
      </c>
      <c r="F135">
        <v>14</v>
      </c>
    </row>
    <row r="136" spans="1:6" x14ac:dyDescent="0.25">
      <c r="A136" t="s">
        <v>8219</v>
      </c>
      <c r="B136">
        <v>314</v>
      </c>
      <c r="E136" t="s">
        <v>8221</v>
      </c>
      <c r="F136">
        <v>1</v>
      </c>
    </row>
    <row r="137" spans="1:6" x14ac:dyDescent="0.25">
      <c r="A137" t="s">
        <v>8219</v>
      </c>
      <c r="B137">
        <v>188</v>
      </c>
      <c r="E137" t="s">
        <v>8221</v>
      </c>
      <c r="F137">
        <v>0</v>
      </c>
    </row>
    <row r="138" spans="1:6" x14ac:dyDescent="0.25">
      <c r="A138" t="s">
        <v>8219</v>
      </c>
      <c r="B138">
        <v>275</v>
      </c>
      <c r="E138" t="s">
        <v>8221</v>
      </c>
      <c r="F138">
        <v>124</v>
      </c>
    </row>
    <row r="139" spans="1:6" x14ac:dyDescent="0.25">
      <c r="A139" t="s">
        <v>8219</v>
      </c>
      <c r="B139">
        <v>560</v>
      </c>
      <c r="E139" t="s">
        <v>8221</v>
      </c>
      <c r="F139">
        <v>0</v>
      </c>
    </row>
    <row r="140" spans="1:6" x14ac:dyDescent="0.25">
      <c r="A140" t="s">
        <v>8219</v>
      </c>
      <c r="B140">
        <v>688</v>
      </c>
      <c r="E140" t="s">
        <v>8221</v>
      </c>
      <c r="F140">
        <v>0</v>
      </c>
    </row>
    <row r="141" spans="1:6" x14ac:dyDescent="0.25">
      <c r="A141" t="s">
        <v>8219</v>
      </c>
      <c r="B141">
        <v>942</v>
      </c>
      <c r="E141" t="s">
        <v>8221</v>
      </c>
      <c r="F141">
        <v>55</v>
      </c>
    </row>
    <row r="142" spans="1:6" x14ac:dyDescent="0.25">
      <c r="A142" t="s">
        <v>8219</v>
      </c>
      <c r="B142">
        <v>88</v>
      </c>
      <c r="E142" t="s">
        <v>8221</v>
      </c>
      <c r="F142">
        <v>140</v>
      </c>
    </row>
    <row r="143" spans="1:6" x14ac:dyDescent="0.25">
      <c r="A143" t="s">
        <v>8219</v>
      </c>
      <c r="B143">
        <v>220</v>
      </c>
      <c r="E143" t="s">
        <v>8221</v>
      </c>
      <c r="F143">
        <v>21</v>
      </c>
    </row>
    <row r="144" spans="1:6" x14ac:dyDescent="0.25">
      <c r="A144" t="s">
        <v>8219</v>
      </c>
      <c r="B144">
        <v>145</v>
      </c>
      <c r="E144" t="s">
        <v>8221</v>
      </c>
      <c r="F144">
        <v>1</v>
      </c>
    </row>
    <row r="145" spans="1:6" x14ac:dyDescent="0.25">
      <c r="A145" t="s">
        <v>8219</v>
      </c>
      <c r="B145">
        <v>963</v>
      </c>
      <c r="E145" t="s">
        <v>8221</v>
      </c>
      <c r="F145">
        <v>147</v>
      </c>
    </row>
    <row r="146" spans="1:6" x14ac:dyDescent="0.25">
      <c r="A146" t="s">
        <v>8219</v>
      </c>
      <c r="B146">
        <v>91</v>
      </c>
      <c r="E146" t="s">
        <v>8221</v>
      </c>
      <c r="F146">
        <v>11</v>
      </c>
    </row>
    <row r="147" spans="1:6" x14ac:dyDescent="0.25">
      <c r="A147" t="s">
        <v>8219</v>
      </c>
      <c r="B147">
        <v>58</v>
      </c>
      <c r="E147" t="s">
        <v>8221</v>
      </c>
      <c r="F147">
        <v>125</v>
      </c>
    </row>
    <row r="148" spans="1:6" x14ac:dyDescent="0.25">
      <c r="A148" t="s">
        <v>8219</v>
      </c>
      <c r="B148">
        <v>36</v>
      </c>
      <c r="E148" t="s">
        <v>8221</v>
      </c>
      <c r="F148">
        <v>1</v>
      </c>
    </row>
    <row r="149" spans="1:6" x14ac:dyDescent="0.25">
      <c r="A149" t="s">
        <v>8219</v>
      </c>
      <c r="B149">
        <v>165</v>
      </c>
      <c r="E149" t="s">
        <v>8221</v>
      </c>
      <c r="F149">
        <v>0</v>
      </c>
    </row>
    <row r="150" spans="1:6" x14ac:dyDescent="0.25">
      <c r="A150" t="s">
        <v>8219</v>
      </c>
      <c r="B150">
        <v>111</v>
      </c>
      <c r="E150" t="s">
        <v>8221</v>
      </c>
      <c r="F150">
        <v>0</v>
      </c>
    </row>
    <row r="151" spans="1:6" x14ac:dyDescent="0.25">
      <c r="A151" t="s">
        <v>8219</v>
      </c>
      <c r="B151">
        <v>1596</v>
      </c>
      <c r="E151" t="s">
        <v>8221</v>
      </c>
      <c r="F151">
        <v>3</v>
      </c>
    </row>
    <row r="152" spans="1:6" x14ac:dyDescent="0.25">
      <c r="A152" t="s">
        <v>8219</v>
      </c>
      <c r="B152">
        <v>61</v>
      </c>
      <c r="E152" t="s">
        <v>8221</v>
      </c>
      <c r="F152">
        <v>0</v>
      </c>
    </row>
    <row r="153" spans="1:6" x14ac:dyDescent="0.25">
      <c r="A153" t="s">
        <v>8219</v>
      </c>
      <c r="B153">
        <v>287</v>
      </c>
      <c r="E153" t="s">
        <v>8221</v>
      </c>
      <c r="F153">
        <v>0</v>
      </c>
    </row>
    <row r="154" spans="1:6" x14ac:dyDescent="0.25">
      <c r="A154" t="s">
        <v>8219</v>
      </c>
      <c r="B154">
        <v>65</v>
      </c>
      <c r="E154" t="s">
        <v>8221</v>
      </c>
      <c r="F154">
        <v>0</v>
      </c>
    </row>
    <row r="155" spans="1:6" x14ac:dyDescent="0.25">
      <c r="A155" t="s">
        <v>8219</v>
      </c>
      <c r="B155">
        <v>118</v>
      </c>
      <c r="E155" t="s">
        <v>8221</v>
      </c>
      <c r="F155">
        <v>0</v>
      </c>
    </row>
    <row r="156" spans="1:6" x14ac:dyDescent="0.25">
      <c r="A156" t="s">
        <v>8219</v>
      </c>
      <c r="B156">
        <v>113</v>
      </c>
      <c r="E156" t="s">
        <v>8221</v>
      </c>
      <c r="F156">
        <v>3</v>
      </c>
    </row>
    <row r="157" spans="1:6" x14ac:dyDescent="0.25">
      <c r="A157" t="s">
        <v>8219</v>
      </c>
      <c r="B157">
        <v>332</v>
      </c>
      <c r="E157" t="s">
        <v>8221</v>
      </c>
      <c r="F157">
        <v>0</v>
      </c>
    </row>
    <row r="158" spans="1:6" x14ac:dyDescent="0.25">
      <c r="A158" t="s">
        <v>8219</v>
      </c>
      <c r="B158">
        <v>62</v>
      </c>
      <c r="E158" t="s">
        <v>8221</v>
      </c>
      <c r="F158">
        <v>1</v>
      </c>
    </row>
    <row r="159" spans="1:6" x14ac:dyDescent="0.25">
      <c r="A159" t="s">
        <v>8219</v>
      </c>
      <c r="B159">
        <v>951</v>
      </c>
      <c r="E159" t="s">
        <v>8221</v>
      </c>
      <c r="F159">
        <v>3</v>
      </c>
    </row>
    <row r="160" spans="1:6" x14ac:dyDescent="0.25">
      <c r="A160" t="s">
        <v>8219</v>
      </c>
      <c r="B160">
        <v>415</v>
      </c>
      <c r="E160" t="s">
        <v>8221</v>
      </c>
      <c r="F160">
        <v>22</v>
      </c>
    </row>
    <row r="161" spans="1:6" x14ac:dyDescent="0.25">
      <c r="A161" t="s">
        <v>8219</v>
      </c>
      <c r="B161">
        <v>305</v>
      </c>
      <c r="E161" t="s">
        <v>8221</v>
      </c>
      <c r="F161">
        <v>26</v>
      </c>
    </row>
    <row r="162" spans="1:6" x14ac:dyDescent="0.25">
      <c r="A162" t="s">
        <v>8219</v>
      </c>
      <c r="B162">
        <v>2139</v>
      </c>
      <c r="E162" t="s">
        <v>8221</v>
      </c>
      <c r="F162">
        <v>4</v>
      </c>
    </row>
    <row r="163" spans="1:6" x14ac:dyDescent="0.25">
      <c r="A163" t="s">
        <v>8219</v>
      </c>
      <c r="B163">
        <v>79</v>
      </c>
      <c r="E163" t="s">
        <v>8221</v>
      </c>
      <c r="F163">
        <v>0</v>
      </c>
    </row>
    <row r="164" spans="1:6" x14ac:dyDescent="0.25">
      <c r="A164" t="s">
        <v>8219</v>
      </c>
      <c r="B164">
        <v>179</v>
      </c>
      <c r="E164" t="s">
        <v>8221</v>
      </c>
      <c r="F164">
        <v>4</v>
      </c>
    </row>
    <row r="165" spans="1:6" x14ac:dyDescent="0.25">
      <c r="A165" t="s">
        <v>8219</v>
      </c>
      <c r="B165">
        <v>202</v>
      </c>
      <c r="E165" t="s">
        <v>8221</v>
      </c>
      <c r="F165">
        <v>9</v>
      </c>
    </row>
    <row r="166" spans="1:6" x14ac:dyDescent="0.25">
      <c r="A166" t="s">
        <v>8219</v>
      </c>
      <c r="B166">
        <v>760</v>
      </c>
      <c r="E166" t="s">
        <v>8221</v>
      </c>
      <c r="F166">
        <v>5</v>
      </c>
    </row>
    <row r="167" spans="1:6" x14ac:dyDescent="0.25">
      <c r="A167" t="s">
        <v>8219</v>
      </c>
      <c r="B167">
        <v>563</v>
      </c>
      <c r="E167" t="s">
        <v>8221</v>
      </c>
      <c r="F167">
        <v>14</v>
      </c>
    </row>
    <row r="168" spans="1:6" x14ac:dyDescent="0.25">
      <c r="A168" t="s">
        <v>8219</v>
      </c>
      <c r="B168">
        <v>135</v>
      </c>
      <c r="E168" t="s">
        <v>8221</v>
      </c>
      <c r="F168">
        <v>1</v>
      </c>
    </row>
    <row r="169" spans="1:6" x14ac:dyDescent="0.25">
      <c r="A169" t="s">
        <v>8219</v>
      </c>
      <c r="B169">
        <v>290</v>
      </c>
      <c r="E169" t="s">
        <v>8221</v>
      </c>
      <c r="F169">
        <v>10</v>
      </c>
    </row>
    <row r="170" spans="1:6" x14ac:dyDescent="0.25">
      <c r="A170" t="s">
        <v>8219</v>
      </c>
      <c r="B170">
        <v>447</v>
      </c>
      <c r="E170" t="s">
        <v>8221</v>
      </c>
      <c r="F170">
        <v>3</v>
      </c>
    </row>
    <row r="171" spans="1:6" x14ac:dyDescent="0.25">
      <c r="A171" t="s">
        <v>8219</v>
      </c>
      <c r="B171">
        <v>232</v>
      </c>
      <c r="E171" t="s">
        <v>8221</v>
      </c>
      <c r="F171">
        <v>1</v>
      </c>
    </row>
    <row r="172" spans="1:6" x14ac:dyDescent="0.25">
      <c r="A172" t="s">
        <v>8219</v>
      </c>
      <c r="B172">
        <v>168</v>
      </c>
      <c r="E172" t="s">
        <v>8221</v>
      </c>
      <c r="F172">
        <v>0</v>
      </c>
    </row>
    <row r="173" spans="1:6" x14ac:dyDescent="0.25">
      <c r="A173" t="s">
        <v>8219</v>
      </c>
      <c r="B173">
        <v>128</v>
      </c>
      <c r="E173" t="s">
        <v>8221</v>
      </c>
      <c r="F173">
        <v>5</v>
      </c>
    </row>
    <row r="174" spans="1:6" x14ac:dyDescent="0.25">
      <c r="A174" t="s">
        <v>8219</v>
      </c>
      <c r="B174">
        <v>493</v>
      </c>
      <c r="E174" t="s">
        <v>8221</v>
      </c>
      <c r="F174">
        <v>2</v>
      </c>
    </row>
    <row r="175" spans="1:6" x14ac:dyDescent="0.25">
      <c r="A175" t="s">
        <v>8219</v>
      </c>
      <c r="B175">
        <v>131</v>
      </c>
      <c r="E175" t="s">
        <v>8221</v>
      </c>
      <c r="F175">
        <v>68</v>
      </c>
    </row>
    <row r="176" spans="1:6" x14ac:dyDescent="0.25">
      <c r="A176" t="s">
        <v>8219</v>
      </c>
      <c r="B176">
        <v>50</v>
      </c>
      <c r="E176" t="s">
        <v>8221</v>
      </c>
      <c r="F176">
        <v>3</v>
      </c>
    </row>
    <row r="177" spans="1:6" x14ac:dyDescent="0.25">
      <c r="A177" t="s">
        <v>8219</v>
      </c>
      <c r="B177">
        <v>665</v>
      </c>
      <c r="E177" t="s">
        <v>8221</v>
      </c>
      <c r="F177">
        <v>34</v>
      </c>
    </row>
    <row r="178" spans="1:6" x14ac:dyDescent="0.25">
      <c r="A178" t="s">
        <v>8219</v>
      </c>
      <c r="B178">
        <v>129</v>
      </c>
      <c r="E178" t="s">
        <v>8221</v>
      </c>
      <c r="F178">
        <v>0</v>
      </c>
    </row>
    <row r="179" spans="1:6" x14ac:dyDescent="0.25">
      <c r="A179" t="s">
        <v>8219</v>
      </c>
      <c r="B179">
        <v>142</v>
      </c>
      <c r="E179" t="s">
        <v>8221</v>
      </c>
      <c r="F179">
        <v>3</v>
      </c>
    </row>
    <row r="180" spans="1:6" x14ac:dyDescent="0.25">
      <c r="A180" t="s">
        <v>8219</v>
      </c>
      <c r="B180">
        <v>2436</v>
      </c>
      <c r="E180" t="s">
        <v>8221</v>
      </c>
      <c r="F180">
        <v>0</v>
      </c>
    </row>
    <row r="181" spans="1:6" x14ac:dyDescent="0.25">
      <c r="A181" t="s">
        <v>8219</v>
      </c>
      <c r="B181">
        <v>244</v>
      </c>
      <c r="E181" t="s">
        <v>8221</v>
      </c>
      <c r="F181">
        <v>70</v>
      </c>
    </row>
    <row r="182" spans="1:6" x14ac:dyDescent="0.25">
      <c r="A182" t="s">
        <v>8219</v>
      </c>
      <c r="B182">
        <v>298</v>
      </c>
      <c r="E182" t="s">
        <v>8221</v>
      </c>
      <c r="F182">
        <v>1</v>
      </c>
    </row>
    <row r="183" spans="1:6" x14ac:dyDescent="0.25">
      <c r="A183" t="s">
        <v>8219</v>
      </c>
      <c r="B183">
        <v>251</v>
      </c>
      <c r="E183" t="s">
        <v>8221</v>
      </c>
      <c r="F183">
        <v>1</v>
      </c>
    </row>
    <row r="184" spans="1:6" x14ac:dyDescent="0.25">
      <c r="A184" t="s">
        <v>8219</v>
      </c>
      <c r="B184">
        <v>108</v>
      </c>
      <c r="E184" t="s">
        <v>8221</v>
      </c>
      <c r="F184">
        <v>1</v>
      </c>
    </row>
    <row r="185" spans="1:6" x14ac:dyDescent="0.25">
      <c r="A185" t="s">
        <v>8219</v>
      </c>
      <c r="B185">
        <v>82</v>
      </c>
      <c r="E185" t="s">
        <v>8221</v>
      </c>
      <c r="F185">
        <v>2</v>
      </c>
    </row>
    <row r="186" spans="1:6" x14ac:dyDescent="0.25">
      <c r="A186" t="s">
        <v>8219</v>
      </c>
      <c r="B186">
        <v>74</v>
      </c>
      <c r="E186" t="s">
        <v>8221</v>
      </c>
      <c r="F186">
        <v>2</v>
      </c>
    </row>
    <row r="187" spans="1:6" x14ac:dyDescent="0.25">
      <c r="A187" t="s">
        <v>8219</v>
      </c>
      <c r="B187">
        <v>189</v>
      </c>
      <c r="E187" t="s">
        <v>8221</v>
      </c>
      <c r="F187">
        <v>34</v>
      </c>
    </row>
    <row r="188" spans="1:6" x14ac:dyDescent="0.25">
      <c r="A188" t="s">
        <v>8219</v>
      </c>
      <c r="B188">
        <v>80</v>
      </c>
      <c r="E188" t="s">
        <v>8221</v>
      </c>
      <c r="F188">
        <v>2</v>
      </c>
    </row>
    <row r="189" spans="1:6" x14ac:dyDescent="0.25">
      <c r="A189" t="s">
        <v>8219</v>
      </c>
      <c r="B189">
        <v>576</v>
      </c>
      <c r="E189" t="s">
        <v>8221</v>
      </c>
      <c r="F189">
        <v>0</v>
      </c>
    </row>
    <row r="190" spans="1:6" x14ac:dyDescent="0.25">
      <c r="A190" t="s">
        <v>8219</v>
      </c>
      <c r="B190">
        <v>202</v>
      </c>
      <c r="E190" t="s">
        <v>8221</v>
      </c>
      <c r="F190">
        <v>1</v>
      </c>
    </row>
    <row r="191" spans="1:6" x14ac:dyDescent="0.25">
      <c r="A191" t="s">
        <v>8219</v>
      </c>
      <c r="B191">
        <v>238</v>
      </c>
      <c r="E191" t="s">
        <v>8221</v>
      </c>
      <c r="F191">
        <v>8</v>
      </c>
    </row>
    <row r="192" spans="1:6" x14ac:dyDescent="0.25">
      <c r="A192" t="s">
        <v>8219</v>
      </c>
      <c r="B192">
        <v>36</v>
      </c>
      <c r="E192" t="s">
        <v>8221</v>
      </c>
      <c r="F192">
        <v>4</v>
      </c>
    </row>
    <row r="193" spans="1:6" x14ac:dyDescent="0.25">
      <c r="A193" t="s">
        <v>8219</v>
      </c>
      <c r="B193">
        <v>150</v>
      </c>
      <c r="E193" t="s">
        <v>8221</v>
      </c>
      <c r="F193">
        <v>28</v>
      </c>
    </row>
    <row r="194" spans="1:6" x14ac:dyDescent="0.25">
      <c r="A194" t="s">
        <v>8219</v>
      </c>
      <c r="B194">
        <v>146</v>
      </c>
      <c r="E194" t="s">
        <v>8221</v>
      </c>
      <c r="F194">
        <v>0</v>
      </c>
    </row>
    <row r="195" spans="1:6" x14ac:dyDescent="0.25">
      <c r="A195" t="s">
        <v>8219</v>
      </c>
      <c r="B195">
        <v>222</v>
      </c>
      <c r="E195" t="s">
        <v>8221</v>
      </c>
      <c r="F195">
        <v>6</v>
      </c>
    </row>
    <row r="196" spans="1:6" x14ac:dyDescent="0.25">
      <c r="A196" t="s">
        <v>8219</v>
      </c>
      <c r="B196">
        <v>120</v>
      </c>
      <c r="E196" t="s">
        <v>8221</v>
      </c>
      <c r="F196">
        <v>22</v>
      </c>
    </row>
    <row r="197" spans="1:6" x14ac:dyDescent="0.25">
      <c r="A197" t="s">
        <v>8219</v>
      </c>
      <c r="B197">
        <v>126</v>
      </c>
      <c r="E197" t="s">
        <v>8221</v>
      </c>
      <c r="F197">
        <v>0</v>
      </c>
    </row>
    <row r="198" spans="1:6" x14ac:dyDescent="0.25">
      <c r="A198" t="s">
        <v>8219</v>
      </c>
      <c r="B198">
        <v>158</v>
      </c>
      <c r="E198" t="s">
        <v>8221</v>
      </c>
      <c r="F198">
        <v>1</v>
      </c>
    </row>
    <row r="199" spans="1:6" x14ac:dyDescent="0.25">
      <c r="A199" t="s">
        <v>8219</v>
      </c>
      <c r="B199">
        <v>316</v>
      </c>
      <c r="E199" t="s">
        <v>8221</v>
      </c>
      <c r="F199">
        <v>20</v>
      </c>
    </row>
    <row r="200" spans="1:6" x14ac:dyDescent="0.25">
      <c r="A200" t="s">
        <v>8219</v>
      </c>
      <c r="B200">
        <v>284</v>
      </c>
      <c r="E200" t="s">
        <v>8221</v>
      </c>
      <c r="F200">
        <v>0</v>
      </c>
    </row>
    <row r="201" spans="1:6" x14ac:dyDescent="0.25">
      <c r="A201" t="s">
        <v>8219</v>
      </c>
      <c r="B201">
        <v>51</v>
      </c>
      <c r="E201" t="s">
        <v>8221</v>
      </c>
      <c r="F201">
        <v>1</v>
      </c>
    </row>
    <row r="202" spans="1:6" x14ac:dyDescent="0.25">
      <c r="A202" t="s">
        <v>8219</v>
      </c>
      <c r="B202">
        <v>158</v>
      </c>
      <c r="E202" t="s">
        <v>8221</v>
      </c>
      <c r="F202">
        <v>3</v>
      </c>
    </row>
    <row r="203" spans="1:6" x14ac:dyDescent="0.25">
      <c r="A203" t="s">
        <v>8219</v>
      </c>
      <c r="B203">
        <v>337</v>
      </c>
      <c r="E203" t="s">
        <v>8221</v>
      </c>
      <c r="F203">
        <v>2</v>
      </c>
    </row>
    <row r="204" spans="1:6" x14ac:dyDescent="0.25">
      <c r="A204" t="s">
        <v>8219</v>
      </c>
      <c r="B204">
        <v>186</v>
      </c>
      <c r="E204" t="s">
        <v>8221</v>
      </c>
      <c r="F204">
        <v>0</v>
      </c>
    </row>
    <row r="205" spans="1:6" x14ac:dyDescent="0.25">
      <c r="A205" t="s">
        <v>8219</v>
      </c>
      <c r="B205">
        <v>58</v>
      </c>
      <c r="E205" t="s">
        <v>8221</v>
      </c>
      <c r="F205">
        <v>2</v>
      </c>
    </row>
    <row r="206" spans="1:6" x14ac:dyDescent="0.25">
      <c r="A206" t="s">
        <v>8219</v>
      </c>
      <c r="B206">
        <v>82</v>
      </c>
      <c r="E206" t="s">
        <v>8221</v>
      </c>
      <c r="F206">
        <v>1</v>
      </c>
    </row>
    <row r="207" spans="1:6" x14ac:dyDescent="0.25">
      <c r="A207" t="s">
        <v>8219</v>
      </c>
      <c r="B207">
        <v>736</v>
      </c>
      <c r="E207" t="s">
        <v>8221</v>
      </c>
      <c r="F207">
        <v>0</v>
      </c>
    </row>
    <row r="208" spans="1:6" x14ac:dyDescent="0.25">
      <c r="A208" t="s">
        <v>8219</v>
      </c>
      <c r="B208">
        <v>1151</v>
      </c>
      <c r="E208" t="s">
        <v>8221</v>
      </c>
      <c r="F208">
        <v>1</v>
      </c>
    </row>
    <row r="209" spans="1:6" x14ac:dyDescent="0.25">
      <c r="A209" t="s">
        <v>8219</v>
      </c>
      <c r="B209">
        <v>34</v>
      </c>
      <c r="E209" t="s">
        <v>8221</v>
      </c>
      <c r="F209">
        <v>0</v>
      </c>
    </row>
    <row r="210" spans="1:6" x14ac:dyDescent="0.25">
      <c r="A210" t="s">
        <v>8219</v>
      </c>
      <c r="B210">
        <v>498</v>
      </c>
      <c r="E210" t="s">
        <v>8221</v>
      </c>
      <c r="F210">
        <v>5</v>
      </c>
    </row>
    <row r="211" spans="1:6" x14ac:dyDescent="0.25">
      <c r="A211" t="s">
        <v>8219</v>
      </c>
      <c r="B211">
        <v>167</v>
      </c>
      <c r="E211" t="s">
        <v>8221</v>
      </c>
      <c r="F211">
        <v>1</v>
      </c>
    </row>
    <row r="212" spans="1:6" x14ac:dyDescent="0.25">
      <c r="A212" t="s">
        <v>8219</v>
      </c>
      <c r="B212">
        <v>340</v>
      </c>
      <c r="E212" t="s">
        <v>8221</v>
      </c>
      <c r="F212">
        <v>1</v>
      </c>
    </row>
    <row r="213" spans="1:6" x14ac:dyDescent="0.25">
      <c r="A213" t="s">
        <v>8219</v>
      </c>
      <c r="B213">
        <v>438</v>
      </c>
      <c r="E213" t="s">
        <v>8221</v>
      </c>
      <c r="F213">
        <v>2</v>
      </c>
    </row>
    <row r="214" spans="1:6" x14ac:dyDescent="0.25">
      <c r="A214" t="s">
        <v>8219</v>
      </c>
      <c r="B214">
        <v>555</v>
      </c>
      <c r="E214" t="s">
        <v>8221</v>
      </c>
      <c r="F214">
        <v>0</v>
      </c>
    </row>
    <row r="215" spans="1:6" x14ac:dyDescent="0.25">
      <c r="A215" t="s">
        <v>8219</v>
      </c>
      <c r="B215">
        <v>266</v>
      </c>
      <c r="E215" t="s">
        <v>8221</v>
      </c>
      <c r="F215">
        <v>9</v>
      </c>
    </row>
    <row r="216" spans="1:6" x14ac:dyDescent="0.25">
      <c r="A216" t="s">
        <v>8219</v>
      </c>
      <c r="B216">
        <v>69</v>
      </c>
      <c r="E216" t="s">
        <v>8221</v>
      </c>
      <c r="F216">
        <v>4</v>
      </c>
    </row>
    <row r="217" spans="1:6" x14ac:dyDescent="0.25">
      <c r="A217" t="s">
        <v>8219</v>
      </c>
      <c r="B217">
        <v>80</v>
      </c>
      <c r="E217" t="s">
        <v>8221</v>
      </c>
      <c r="F217">
        <v>4</v>
      </c>
    </row>
    <row r="218" spans="1:6" x14ac:dyDescent="0.25">
      <c r="A218" t="s">
        <v>8219</v>
      </c>
      <c r="B218">
        <v>493</v>
      </c>
      <c r="E218" t="s">
        <v>8221</v>
      </c>
      <c r="F218">
        <v>1</v>
      </c>
    </row>
    <row r="219" spans="1:6" x14ac:dyDescent="0.25">
      <c r="A219" t="s">
        <v>8219</v>
      </c>
      <c r="B219">
        <v>31</v>
      </c>
      <c r="E219" t="s">
        <v>8221</v>
      </c>
      <c r="F219">
        <v>1</v>
      </c>
    </row>
    <row r="220" spans="1:6" x14ac:dyDescent="0.25">
      <c r="A220" t="s">
        <v>8219</v>
      </c>
      <c r="B220">
        <v>236</v>
      </c>
      <c r="E220" t="s">
        <v>8221</v>
      </c>
      <c r="F220">
        <v>7</v>
      </c>
    </row>
    <row r="221" spans="1:6" x14ac:dyDescent="0.25">
      <c r="A221" t="s">
        <v>8219</v>
      </c>
      <c r="B221">
        <v>89</v>
      </c>
      <c r="E221" t="s">
        <v>8221</v>
      </c>
      <c r="F221">
        <v>5</v>
      </c>
    </row>
    <row r="222" spans="1:6" x14ac:dyDescent="0.25">
      <c r="A222" t="s">
        <v>8219</v>
      </c>
      <c r="B222">
        <v>299</v>
      </c>
      <c r="E222" t="s">
        <v>8221</v>
      </c>
      <c r="F222">
        <v>1</v>
      </c>
    </row>
    <row r="223" spans="1:6" x14ac:dyDescent="0.25">
      <c r="A223" t="s">
        <v>8219</v>
      </c>
      <c r="B223">
        <v>55</v>
      </c>
      <c r="E223" t="s">
        <v>8221</v>
      </c>
      <c r="F223">
        <v>0</v>
      </c>
    </row>
    <row r="224" spans="1:6" x14ac:dyDescent="0.25">
      <c r="A224" t="s">
        <v>8219</v>
      </c>
      <c r="B224">
        <v>325</v>
      </c>
      <c r="E224" t="s">
        <v>8221</v>
      </c>
      <c r="F224">
        <v>0</v>
      </c>
    </row>
    <row r="225" spans="1:6" x14ac:dyDescent="0.25">
      <c r="A225" t="s">
        <v>8219</v>
      </c>
      <c r="B225">
        <v>524</v>
      </c>
      <c r="E225" t="s">
        <v>8221</v>
      </c>
      <c r="F225">
        <v>1</v>
      </c>
    </row>
    <row r="226" spans="1:6" x14ac:dyDescent="0.25">
      <c r="A226" t="s">
        <v>8219</v>
      </c>
      <c r="B226">
        <v>285</v>
      </c>
      <c r="E226" t="s">
        <v>8221</v>
      </c>
      <c r="F226">
        <v>2</v>
      </c>
    </row>
    <row r="227" spans="1:6" x14ac:dyDescent="0.25">
      <c r="A227" t="s">
        <v>8219</v>
      </c>
      <c r="B227">
        <v>179</v>
      </c>
      <c r="E227" t="s">
        <v>8221</v>
      </c>
      <c r="F227">
        <v>0</v>
      </c>
    </row>
    <row r="228" spans="1:6" x14ac:dyDescent="0.25">
      <c r="A228" t="s">
        <v>8219</v>
      </c>
      <c r="B228">
        <v>188</v>
      </c>
      <c r="E228" t="s">
        <v>8221</v>
      </c>
      <c r="F228">
        <v>4</v>
      </c>
    </row>
    <row r="229" spans="1:6" x14ac:dyDescent="0.25">
      <c r="A229" t="s">
        <v>8219</v>
      </c>
      <c r="B229">
        <v>379</v>
      </c>
      <c r="E229" t="s">
        <v>8221</v>
      </c>
      <c r="F229">
        <v>7</v>
      </c>
    </row>
    <row r="230" spans="1:6" x14ac:dyDescent="0.25">
      <c r="A230" t="s">
        <v>8219</v>
      </c>
      <c r="B230">
        <v>119</v>
      </c>
      <c r="E230" t="s">
        <v>8221</v>
      </c>
      <c r="F230">
        <v>2</v>
      </c>
    </row>
    <row r="231" spans="1:6" x14ac:dyDescent="0.25">
      <c r="A231" t="s">
        <v>8219</v>
      </c>
      <c r="B231">
        <v>167</v>
      </c>
      <c r="E231" t="s">
        <v>8221</v>
      </c>
      <c r="F231">
        <v>1</v>
      </c>
    </row>
    <row r="232" spans="1:6" x14ac:dyDescent="0.25">
      <c r="A232" t="s">
        <v>8219</v>
      </c>
      <c r="B232">
        <v>221</v>
      </c>
      <c r="E232" t="s">
        <v>8221</v>
      </c>
      <c r="F232">
        <v>9</v>
      </c>
    </row>
    <row r="233" spans="1:6" x14ac:dyDescent="0.25">
      <c r="A233" t="s">
        <v>8219</v>
      </c>
      <c r="B233">
        <v>964</v>
      </c>
      <c r="E233" t="s">
        <v>8221</v>
      </c>
      <c r="F233">
        <v>2</v>
      </c>
    </row>
    <row r="234" spans="1:6" x14ac:dyDescent="0.25">
      <c r="A234" t="s">
        <v>8219</v>
      </c>
      <c r="B234">
        <v>286</v>
      </c>
      <c r="E234" t="s">
        <v>8221</v>
      </c>
      <c r="F234">
        <v>1</v>
      </c>
    </row>
    <row r="235" spans="1:6" x14ac:dyDescent="0.25">
      <c r="A235" t="s">
        <v>8219</v>
      </c>
      <c r="B235">
        <v>613</v>
      </c>
      <c r="E235" t="s">
        <v>8221</v>
      </c>
      <c r="F235">
        <v>7</v>
      </c>
    </row>
    <row r="236" spans="1:6" x14ac:dyDescent="0.25">
      <c r="A236" t="s">
        <v>8219</v>
      </c>
      <c r="B236">
        <v>29</v>
      </c>
      <c r="E236" t="s">
        <v>8221</v>
      </c>
      <c r="F236">
        <v>2</v>
      </c>
    </row>
    <row r="237" spans="1:6" x14ac:dyDescent="0.25">
      <c r="A237" t="s">
        <v>8219</v>
      </c>
      <c r="B237">
        <v>165</v>
      </c>
      <c r="E237" t="s">
        <v>8221</v>
      </c>
      <c r="F237">
        <v>8</v>
      </c>
    </row>
    <row r="238" spans="1:6" x14ac:dyDescent="0.25">
      <c r="A238" t="s">
        <v>8219</v>
      </c>
      <c r="B238">
        <v>97</v>
      </c>
      <c r="E238" t="s">
        <v>8221</v>
      </c>
      <c r="F238">
        <v>2</v>
      </c>
    </row>
    <row r="239" spans="1:6" x14ac:dyDescent="0.25">
      <c r="A239" t="s">
        <v>8219</v>
      </c>
      <c r="B239">
        <v>303</v>
      </c>
      <c r="E239" t="s">
        <v>8221</v>
      </c>
      <c r="F239">
        <v>2</v>
      </c>
    </row>
    <row r="240" spans="1:6" x14ac:dyDescent="0.25">
      <c r="A240" t="s">
        <v>8219</v>
      </c>
      <c r="B240">
        <v>267</v>
      </c>
      <c r="E240" t="s">
        <v>8221</v>
      </c>
      <c r="F240">
        <v>7</v>
      </c>
    </row>
    <row r="241" spans="1:6" x14ac:dyDescent="0.25">
      <c r="A241" t="s">
        <v>8219</v>
      </c>
      <c r="B241">
        <v>302</v>
      </c>
      <c r="E241" t="s">
        <v>8221</v>
      </c>
      <c r="F241">
        <v>2</v>
      </c>
    </row>
    <row r="242" spans="1:6" x14ac:dyDescent="0.25">
      <c r="A242" t="s">
        <v>8219</v>
      </c>
      <c r="B242">
        <v>87</v>
      </c>
      <c r="E242" t="s">
        <v>8221</v>
      </c>
      <c r="F242">
        <v>18</v>
      </c>
    </row>
    <row r="243" spans="1:6" x14ac:dyDescent="0.25">
      <c r="A243" t="s">
        <v>8219</v>
      </c>
      <c r="B243">
        <v>354</v>
      </c>
      <c r="E243" t="s">
        <v>8221</v>
      </c>
      <c r="F243">
        <v>9</v>
      </c>
    </row>
    <row r="244" spans="1:6" x14ac:dyDescent="0.25">
      <c r="A244" t="s">
        <v>8219</v>
      </c>
      <c r="B244">
        <v>86</v>
      </c>
      <c r="E244" t="s">
        <v>8221</v>
      </c>
      <c r="F244">
        <v>4</v>
      </c>
    </row>
    <row r="245" spans="1:6" x14ac:dyDescent="0.25">
      <c r="A245" t="s">
        <v>8219</v>
      </c>
      <c r="B245">
        <v>26</v>
      </c>
      <c r="E245" t="s">
        <v>8221</v>
      </c>
      <c r="F245">
        <v>7</v>
      </c>
    </row>
    <row r="246" spans="1:6" x14ac:dyDescent="0.25">
      <c r="A246" t="s">
        <v>8219</v>
      </c>
      <c r="B246">
        <v>113</v>
      </c>
      <c r="E246" t="s">
        <v>8221</v>
      </c>
      <c r="F246">
        <v>29</v>
      </c>
    </row>
    <row r="247" spans="1:6" x14ac:dyDescent="0.25">
      <c r="A247" t="s">
        <v>8219</v>
      </c>
      <c r="B247">
        <v>65</v>
      </c>
      <c r="E247" t="s">
        <v>8221</v>
      </c>
      <c r="F247">
        <v>12</v>
      </c>
    </row>
    <row r="248" spans="1:6" x14ac:dyDescent="0.25">
      <c r="A248" t="s">
        <v>8219</v>
      </c>
      <c r="B248">
        <v>134</v>
      </c>
      <c r="E248" t="s">
        <v>8221</v>
      </c>
      <c r="F248">
        <v>4</v>
      </c>
    </row>
    <row r="249" spans="1:6" x14ac:dyDescent="0.25">
      <c r="A249" t="s">
        <v>8219</v>
      </c>
      <c r="B249">
        <v>119</v>
      </c>
      <c r="E249" t="s">
        <v>8221</v>
      </c>
      <c r="F249">
        <v>28</v>
      </c>
    </row>
    <row r="250" spans="1:6" x14ac:dyDescent="0.25">
      <c r="A250" t="s">
        <v>8219</v>
      </c>
      <c r="B250">
        <v>159</v>
      </c>
      <c r="E250" t="s">
        <v>8221</v>
      </c>
      <c r="F250">
        <v>25</v>
      </c>
    </row>
    <row r="251" spans="1:6" x14ac:dyDescent="0.25">
      <c r="A251" t="s">
        <v>8219</v>
      </c>
      <c r="B251">
        <v>167</v>
      </c>
      <c r="E251" t="s">
        <v>8221</v>
      </c>
      <c r="F251">
        <v>28</v>
      </c>
    </row>
    <row r="252" spans="1:6" x14ac:dyDescent="0.25">
      <c r="A252" t="s">
        <v>8219</v>
      </c>
      <c r="B252">
        <v>43</v>
      </c>
      <c r="E252" t="s">
        <v>8221</v>
      </c>
      <c r="F252">
        <v>310</v>
      </c>
    </row>
    <row r="253" spans="1:6" x14ac:dyDescent="0.25">
      <c r="A253" t="s">
        <v>8219</v>
      </c>
      <c r="B253">
        <v>1062</v>
      </c>
      <c r="E253" t="s">
        <v>8221</v>
      </c>
      <c r="F253">
        <v>15</v>
      </c>
    </row>
    <row r="254" spans="1:6" x14ac:dyDescent="0.25">
      <c r="A254" t="s">
        <v>8219</v>
      </c>
      <c r="B254">
        <v>9</v>
      </c>
      <c r="E254" t="s">
        <v>8221</v>
      </c>
      <c r="F254">
        <v>215</v>
      </c>
    </row>
    <row r="255" spans="1:6" x14ac:dyDescent="0.25">
      <c r="A255" t="s">
        <v>8219</v>
      </c>
      <c r="B255">
        <v>89</v>
      </c>
      <c r="E255" t="s">
        <v>8221</v>
      </c>
      <c r="F255">
        <v>3</v>
      </c>
    </row>
    <row r="256" spans="1:6" x14ac:dyDescent="0.25">
      <c r="A256" t="s">
        <v>8219</v>
      </c>
      <c r="B256">
        <v>174</v>
      </c>
      <c r="E256" t="s">
        <v>8221</v>
      </c>
      <c r="F256">
        <v>2</v>
      </c>
    </row>
    <row r="257" spans="1:6" x14ac:dyDescent="0.25">
      <c r="A257" t="s">
        <v>8219</v>
      </c>
      <c r="B257">
        <v>14</v>
      </c>
      <c r="E257" t="s">
        <v>8221</v>
      </c>
      <c r="F257">
        <v>26</v>
      </c>
    </row>
    <row r="258" spans="1:6" x14ac:dyDescent="0.25">
      <c r="A258" t="s">
        <v>8219</v>
      </c>
      <c r="B258">
        <v>48</v>
      </c>
      <c r="E258" t="s">
        <v>8221</v>
      </c>
      <c r="F258">
        <v>24</v>
      </c>
    </row>
    <row r="259" spans="1:6" x14ac:dyDescent="0.25">
      <c r="A259" t="s">
        <v>8219</v>
      </c>
      <c r="B259">
        <v>133</v>
      </c>
      <c r="E259" t="s">
        <v>8221</v>
      </c>
      <c r="F259">
        <v>96</v>
      </c>
    </row>
    <row r="260" spans="1:6" x14ac:dyDescent="0.25">
      <c r="A260" t="s">
        <v>8219</v>
      </c>
      <c r="B260">
        <v>83</v>
      </c>
      <c r="E260" t="s">
        <v>8221</v>
      </c>
      <c r="F260">
        <v>17</v>
      </c>
    </row>
    <row r="261" spans="1:6" x14ac:dyDescent="0.25">
      <c r="A261" t="s">
        <v>8219</v>
      </c>
      <c r="B261">
        <v>149</v>
      </c>
      <c r="E261" t="s">
        <v>8221</v>
      </c>
      <c r="F261">
        <v>94</v>
      </c>
    </row>
    <row r="262" spans="1:6" x14ac:dyDescent="0.25">
      <c r="A262" t="s">
        <v>8219</v>
      </c>
      <c r="B262">
        <v>49</v>
      </c>
      <c r="E262" t="s">
        <v>8221</v>
      </c>
      <c r="F262">
        <v>129</v>
      </c>
    </row>
    <row r="263" spans="1:6" x14ac:dyDescent="0.25">
      <c r="A263" t="s">
        <v>8219</v>
      </c>
      <c r="B263">
        <v>251</v>
      </c>
      <c r="E263" t="s">
        <v>8221</v>
      </c>
      <c r="F263">
        <v>1</v>
      </c>
    </row>
    <row r="264" spans="1:6" x14ac:dyDescent="0.25">
      <c r="A264" t="s">
        <v>8219</v>
      </c>
      <c r="B264">
        <v>22</v>
      </c>
      <c r="E264" t="s">
        <v>8221</v>
      </c>
      <c r="F264">
        <v>4</v>
      </c>
    </row>
    <row r="265" spans="1:6" x14ac:dyDescent="0.25">
      <c r="A265" t="s">
        <v>8219</v>
      </c>
      <c r="B265">
        <v>48</v>
      </c>
      <c r="E265" t="s">
        <v>8221</v>
      </c>
      <c r="F265">
        <v>3</v>
      </c>
    </row>
    <row r="266" spans="1:6" x14ac:dyDescent="0.25">
      <c r="A266" t="s">
        <v>8219</v>
      </c>
      <c r="B266">
        <v>383</v>
      </c>
      <c r="E266" t="s">
        <v>8221</v>
      </c>
      <c r="F266">
        <v>135</v>
      </c>
    </row>
    <row r="267" spans="1:6" x14ac:dyDescent="0.25">
      <c r="A267" t="s">
        <v>8219</v>
      </c>
      <c r="B267">
        <v>237</v>
      </c>
      <c r="E267" t="s">
        <v>8221</v>
      </c>
      <c r="F267">
        <v>10</v>
      </c>
    </row>
    <row r="268" spans="1:6" x14ac:dyDescent="0.25">
      <c r="A268" t="s">
        <v>8219</v>
      </c>
      <c r="B268">
        <v>13</v>
      </c>
      <c r="E268" t="s">
        <v>8221</v>
      </c>
      <c r="F268">
        <v>0</v>
      </c>
    </row>
    <row r="269" spans="1:6" x14ac:dyDescent="0.25">
      <c r="A269" t="s">
        <v>8219</v>
      </c>
      <c r="B269">
        <v>562</v>
      </c>
      <c r="E269" t="s">
        <v>8221</v>
      </c>
      <c r="F269">
        <v>6</v>
      </c>
    </row>
    <row r="270" spans="1:6" x14ac:dyDescent="0.25">
      <c r="A270" t="s">
        <v>8219</v>
      </c>
      <c r="B270">
        <v>71</v>
      </c>
      <c r="E270" t="s">
        <v>8221</v>
      </c>
      <c r="F270">
        <v>36</v>
      </c>
    </row>
    <row r="271" spans="1:6" x14ac:dyDescent="0.25">
      <c r="A271" t="s">
        <v>8219</v>
      </c>
      <c r="B271">
        <v>1510</v>
      </c>
      <c r="E271" t="s">
        <v>8221</v>
      </c>
      <c r="F271">
        <v>336</v>
      </c>
    </row>
    <row r="272" spans="1:6" x14ac:dyDescent="0.25">
      <c r="A272" t="s">
        <v>8219</v>
      </c>
      <c r="B272">
        <v>14</v>
      </c>
      <c r="E272" t="s">
        <v>8221</v>
      </c>
      <c r="F272">
        <v>34</v>
      </c>
    </row>
    <row r="273" spans="1:6" x14ac:dyDescent="0.25">
      <c r="A273" t="s">
        <v>8219</v>
      </c>
      <c r="B273">
        <v>193</v>
      </c>
      <c r="E273" t="s">
        <v>8221</v>
      </c>
      <c r="F273">
        <v>10</v>
      </c>
    </row>
    <row r="274" spans="1:6" x14ac:dyDescent="0.25">
      <c r="A274" t="s">
        <v>8219</v>
      </c>
      <c r="B274">
        <v>206</v>
      </c>
      <c r="E274" t="s">
        <v>8221</v>
      </c>
      <c r="F274">
        <v>201</v>
      </c>
    </row>
    <row r="275" spans="1:6" x14ac:dyDescent="0.25">
      <c r="A275" t="s">
        <v>8219</v>
      </c>
      <c r="B275">
        <v>351</v>
      </c>
      <c r="E275" t="s">
        <v>8221</v>
      </c>
      <c r="F275">
        <v>296</v>
      </c>
    </row>
    <row r="276" spans="1:6" x14ac:dyDescent="0.25">
      <c r="A276" t="s">
        <v>8219</v>
      </c>
      <c r="B276">
        <v>50</v>
      </c>
      <c r="E276" t="s">
        <v>8221</v>
      </c>
      <c r="F276">
        <v>7</v>
      </c>
    </row>
    <row r="277" spans="1:6" x14ac:dyDescent="0.25">
      <c r="A277" t="s">
        <v>8219</v>
      </c>
      <c r="B277">
        <v>184</v>
      </c>
      <c r="E277" t="s">
        <v>8221</v>
      </c>
      <c r="F277">
        <v>7</v>
      </c>
    </row>
    <row r="278" spans="1:6" x14ac:dyDescent="0.25">
      <c r="A278" t="s">
        <v>8219</v>
      </c>
      <c r="B278">
        <v>196</v>
      </c>
      <c r="E278" t="s">
        <v>8221</v>
      </c>
      <c r="F278">
        <v>1</v>
      </c>
    </row>
    <row r="279" spans="1:6" x14ac:dyDescent="0.25">
      <c r="A279" t="s">
        <v>8219</v>
      </c>
      <c r="B279">
        <v>229</v>
      </c>
      <c r="E279" t="s">
        <v>8221</v>
      </c>
      <c r="F279">
        <v>114</v>
      </c>
    </row>
    <row r="280" spans="1:6" x14ac:dyDescent="0.25">
      <c r="A280" t="s">
        <v>8219</v>
      </c>
      <c r="B280">
        <v>67</v>
      </c>
      <c r="E280" t="s">
        <v>8221</v>
      </c>
      <c r="F280">
        <v>29</v>
      </c>
    </row>
    <row r="281" spans="1:6" x14ac:dyDescent="0.25">
      <c r="A281" t="s">
        <v>8219</v>
      </c>
      <c r="B281">
        <v>95</v>
      </c>
      <c r="E281" t="s">
        <v>8221</v>
      </c>
      <c r="F281">
        <v>890</v>
      </c>
    </row>
    <row r="282" spans="1:6" x14ac:dyDescent="0.25">
      <c r="A282" t="s">
        <v>8219</v>
      </c>
      <c r="B282">
        <v>62</v>
      </c>
      <c r="E282" t="s">
        <v>8221</v>
      </c>
      <c r="F282">
        <v>31</v>
      </c>
    </row>
    <row r="283" spans="1:6" x14ac:dyDescent="0.25">
      <c r="A283" t="s">
        <v>8219</v>
      </c>
      <c r="B283">
        <v>73</v>
      </c>
      <c r="E283" t="s">
        <v>8221</v>
      </c>
      <c r="F283">
        <v>21</v>
      </c>
    </row>
    <row r="284" spans="1:6" x14ac:dyDescent="0.25">
      <c r="A284" t="s">
        <v>8219</v>
      </c>
      <c r="B284">
        <v>43</v>
      </c>
      <c r="E284" t="s">
        <v>8221</v>
      </c>
      <c r="F284">
        <v>37</v>
      </c>
    </row>
    <row r="285" spans="1:6" x14ac:dyDescent="0.25">
      <c r="A285" t="s">
        <v>8219</v>
      </c>
      <c r="B285">
        <v>70</v>
      </c>
      <c r="E285" t="s">
        <v>8221</v>
      </c>
      <c r="F285">
        <v>7</v>
      </c>
    </row>
    <row r="286" spans="1:6" x14ac:dyDescent="0.25">
      <c r="A286" t="s">
        <v>8219</v>
      </c>
      <c r="B286">
        <v>271</v>
      </c>
      <c r="E286" t="s">
        <v>8221</v>
      </c>
      <c r="F286">
        <v>4</v>
      </c>
    </row>
    <row r="287" spans="1:6" x14ac:dyDescent="0.25">
      <c r="A287" t="s">
        <v>8219</v>
      </c>
      <c r="B287">
        <v>55</v>
      </c>
      <c r="E287" t="s">
        <v>8221</v>
      </c>
      <c r="F287">
        <v>5</v>
      </c>
    </row>
    <row r="288" spans="1:6" x14ac:dyDescent="0.25">
      <c r="A288" t="s">
        <v>8219</v>
      </c>
      <c r="B288">
        <v>35</v>
      </c>
      <c r="E288" t="s">
        <v>8221</v>
      </c>
      <c r="F288">
        <v>0</v>
      </c>
    </row>
    <row r="289" spans="1:6" x14ac:dyDescent="0.25">
      <c r="A289" t="s">
        <v>8219</v>
      </c>
      <c r="B289">
        <v>22</v>
      </c>
      <c r="E289" t="s">
        <v>8221</v>
      </c>
      <c r="F289">
        <v>456</v>
      </c>
    </row>
    <row r="290" spans="1:6" x14ac:dyDescent="0.25">
      <c r="A290" t="s">
        <v>8219</v>
      </c>
      <c r="B290">
        <v>38</v>
      </c>
      <c r="E290" t="s">
        <v>8221</v>
      </c>
      <c r="F290">
        <v>369</v>
      </c>
    </row>
    <row r="291" spans="1:6" x14ac:dyDescent="0.25">
      <c r="A291" t="s">
        <v>8219</v>
      </c>
      <c r="B291">
        <v>15</v>
      </c>
      <c r="E291" t="s">
        <v>8221</v>
      </c>
      <c r="F291">
        <v>2</v>
      </c>
    </row>
    <row r="292" spans="1:6" x14ac:dyDescent="0.25">
      <c r="A292" t="s">
        <v>8219</v>
      </c>
      <c r="B292">
        <v>7</v>
      </c>
      <c r="E292" t="s">
        <v>8221</v>
      </c>
      <c r="F292">
        <v>0</v>
      </c>
    </row>
    <row r="293" spans="1:6" x14ac:dyDescent="0.25">
      <c r="A293" t="s">
        <v>8219</v>
      </c>
      <c r="B293">
        <v>241</v>
      </c>
      <c r="E293" t="s">
        <v>8221</v>
      </c>
      <c r="F293">
        <v>338</v>
      </c>
    </row>
    <row r="294" spans="1:6" x14ac:dyDescent="0.25">
      <c r="A294" t="s">
        <v>8219</v>
      </c>
      <c r="B294">
        <v>55</v>
      </c>
      <c r="E294" t="s">
        <v>8221</v>
      </c>
      <c r="F294">
        <v>4</v>
      </c>
    </row>
    <row r="295" spans="1:6" x14ac:dyDescent="0.25">
      <c r="A295" t="s">
        <v>8219</v>
      </c>
      <c r="B295">
        <v>171</v>
      </c>
      <c r="E295" t="s">
        <v>8221</v>
      </c>
      <c r="F295">
        <v>1</v>
      </c>
    </row>
    <row r="296" spans="1:6" x14ac:dyDescent="0.25">
      <c r="A296" t="s">
        <v>8219</v>
      </c>
      <c r="B296">
        <v>208</v>
      </c>
      <c r="E296" t="s">
        <v>8221</v>
      </c>
      <c r="F296">
        <v>28</v>
      </c>
    </row>
    <row r="297" spans="1:6" x14ac:dyDescent="0.25">
      <c r="A297" t="s">
        <v>8219</v>
      </c>
      <c r="B297">
        <v>21</v>
      </c>
      <c r="E297" t="s">
        <v>8221</v>
      </c>
      <c r="F297">
        <v>12</v>
      </c>
    </row>
    <row r="298" spans="1:6" x14ac:dyDescent="0.25">
      <c r="A298" t="s">
        <v>8219</v>
      </c>
      <c r="B298">
        <v>25</v>
      </c>
      <c r="E298" t="s">
        <v>8221</v>
      </c>
      <c r="F298">
        <v>16</v>
      </c>
    </row>
    <row r="299" spans="1:6" x14ac:dyDescent="0.25">
      <c r="A299" t="s">
        <v>8219</v>
      </c>
      <c r="B299">
        <v>52</v>
      </c>
      <c r="E299" t="s">
        <v>8221</v>
      </c>
      <c r="F299">
        <v>4</v>
      </c>
    </row>
    <row r="300" spans="1:6" x14ac:dyDescent="0.25">
      <c r="A300" t="s">
        <v>8219</v>
      </c>
      <c r="B300">
        <v>104</v>
      </c>
      <c r="E300" t="s">
        <v>8221</v>
      </c>
      <c r="F300">
        <v>4</v>
      </c>
    </row>
    <row r="301" spans="1:6" x14ac:dyDescent="0.25">
      <c r="A301" t="s">
        <v>8219</v>
      </c>
      <c r="B301">
        <v>73</v>
      </c>
      <c r="E301" t="s">
        <v>8221</v>
      </c>
      <c r="F301">
        <v>10</v>
      </c>
    </row>
    <row r="302" spans="1:6" x14ac:dyDescent="0.25">
      <c r="A302" t="s">
        <v>8219</v>
      </c>
      <c r="B302">
        <v>34</v>
      </c>
      <c r="E302" t="s">
        <v>8221</v>
      </c>
      <c r="F302">
        <v>0</v>
      </c>
    </row>
    <row r="303" spans="1:6" x14ac:dyDescent="0.25">
      <c r="A303" t="s">
        <v>8219</v>
      </c>
      <c r="B303">
        <v>56</v>
      </c>
      <c r="E303" t="s">
        <v>8221</v>
      </c>
      <c r="F303">
        <v>6</v>
      </c>
    </row>
    <row r="304" spans="1:6" x14ac:dyDescent="0.25">
      <c r="A304" t="s">
        <v>8219</v>
      </c>
      <c r="B304">
        <v>31</v>
      </c>
      <c r="E304" t="s">
        <v>8221</v>
      </c>
      <c r="F304">
        <v>0</v>
      </c>
    </row>
    <row r="305" spans="1:6" x14ac:dyDescent="0.25">
      <c r="A305" t="s">
        <v>8219</v>
      </c>
      <c r="B305">
        <v>84</v>
      </c>
      <c r="E305" t="s">
        <v>8221</v>
      </c>
      <c r="F305">
        <v>1</v>
      </c>
    </row>
    <row r="306" spans="1:6" x14ac:dyDescent="0.25">
      <c r="A306" t="s">
        <v>8219</v>
      </c>
      <c r="B306">
        <v>130</v>
      </c>
      <c r="E306" t="s">
        <v>8221</v>
      </c>
      <c r="F306">
        <v>0</v>
      </c>
    </row>
    <row r="307" spans="1:6" x14ac:dyDescent="0.25">
      <c r="A307" t="s">
        <v>8219</v>
      </c>
      <c r="B307">
        <v>12</v>
      </c>
      <c r="E307" t="s">
        <v>8221</v>
      </c>
      <c r="F307">
        <v>44</v>
      </c>
    </row>
    <row r="308" spans="1:6" x14ac:dyDescent="0.25">
      <c r="A308" t="s">
        <v>8219</v>
      </c>
      <c r="B308">
        <v>23</v>
      </c>
      <c r="E308" t="s">
        <v>8221</v>
      </c>
      <c r="F308">
        <v>0</v>
      </c>
    </row>
    <row r="309" spans="1:6" x14ac:dyDescent="0.25">
      <c r="A309" t="s">
        <v>8219</v>
      </c>
      <c r="B309">
        <v>158</v>
      </c>
      <c r="E309" t="s">
        <v>8221</v>
      </c>
      <c r="F309">
        <v>3</v>
      </c>
    </row>
    <row r="310" spans="1:6" x14ac:dyDescent="0.25">
      <c r="A310" t="s">
        <v>8219</v>
      </c>
      <c r="B310">
        <v>30</v>
      </c>
      <c r="E310" t="s">
        <v>8221</v>
      </c>
      <c r="F310">
        <v>0</v>
      </c>
    </row>
    <row r="311" spans="1:6" x14ac:dyDescent="0.25">
      <c r="A311" t="s">
        <v>8219</v>
      </c>
      <c r="B311">
        <v>18</v>
      </c>
      <c r="E311" t="s">
        <v>8221</v>
      </c>
      <c r="F311">
        <v>52</v>
      </c>
    </row>
    <row r="312" spans="1:6" x14ac:dyDescent="0.25">
      <c r="A312" t="s">
        <v>8219</v>
      </c>
      <c r="B312">
        <v>29</v>
      </c>
      <c r="E312" t="s">
        <v>8221</v>
      </c>
      <c r="F312">
        <v>0</v>
      </c>
    </row>
    <row r="313" spans="1:6" x14ac:dyDescent="0.25">
      <c r="A313" t="s">
        <v>8219</v>
      </c>
      <c r="B313">
        <v>31</v>
      </c>
      <c r="E313" t="s">
        <v>8221</v>
      </c>
      <c r="F313">
        <v>1</v>
      </c>
    </row>
    <row r="314" spans="1:6" x14ac:dyDescent="0.25">
      <c r="A314" t="s">
        <v>8219</v>
      </c>
      <c r="B314">
        <v>173</v>
      </c>
      <c r="E314" t="s">
        <v>8221</v>
      </c>
      <c r="F314">
        <v>1</v>
      </c>
    </row>
    <row r="315" spans="1:6" x14ac:dyDescent="0.25">
      <c r="A315" t="s">
        <v>8219</v>
      </c>
      <c r="B315">
        <v>17</v>
      </c>
      <c r="E315" t="s">
        <v>8221</v>
      </c>
      <c r="F315">
        <v>2</v>
      </c>
    </row>
    <row r="316" spans="1:6" x14ac:dyDescent="0.25">
      <c r="A316" t="s">
        <v>8219</v>
      </c>
      <c r="B316">
        <v>48</v>
      </c>
      <c r="E316" t="s">
        <v>8221</v>
      </c>
      <c r="F316">
        <v>9</v>
      </c>
    </row>
    <row r="317" spans="1:6" x14ac:dyDescent="0.25">
      <c r="A317" t="s">
        <v>8219</v>
      </c>
      <c r="B317">
        <v>59</v>
      </c>
      <c r="E317" t="s">
        <v>8221</v>
      </c>
      <c r="F317">
        <v>5</v>
      </c>
    </row>
    <row r="318" spans="1:6" x14ac:dyDescent="0.25">
      <c r="A318" t="s">
        <v>8219</v>
      </c>
      <c r="B318">
        <v>39</v>
      </c>
      <c r="E318" t="s">
        <v>8221</v>
      </c>
      <c r="F318">
        <v>57</v>
      </c>
    </row>
    <row r="319" spans="1:6" x14ac:dyDescent="0.25">
      <c r="A319" t="s">
        <v>8219</v>
      </c>
      <c r="B319">
        <v>59</v>
      </c>
      <c r="E319" t="s">
        <v>8221</v>
      </c>
      <c r="F319">
        <v>3</v>
      </c>
    </row>
    <row r="320" spans="1:6" x14ac:dyDescent="0.25">
      <c r="A320" t="s">
        <v>8219</v>
      </c>
      <c r="B320">
        <v>60</v>
      </c>
      <c r="E320" t="s">
        <v>8221</v>
      </c>
      <c r="F320">
        <v>1</v>
      </c>
    </row>
    <row r="321" spans="1:6" x14ac:dyDescent="0.25">
      <c r="A321" t="s">
        <v>8219</v>
      </c>
      <c r="B321">
        <v>20</v>
      </c>
      <c r="E321" t="s">
        <v>8221</v>
      </c>
      <c r="F321">
        <v>6</v>
      </c>
    </row>
    <row r="322" spans="1:6" x14ac:dyDescent="0.25">
      <c r="A322" t="s">
        <v>8219</v>
      </c>
      <c r="B322">
        <v>2</v>
      </c>
      <c r="E322" t="s">
        <v>8221</v>
      </c>
      <c r="F322">
        <v>48</v>
      </c>
    </row>
    <row r="323" spans="1:6" x14ac:dyDescent="0.25">
      <c r="A323" t="s">
        <v>8219</v>
      </c>
      <c r="B323">
        <v>315</v>
      </c>
      <c r="E323" t="s">
        <v>8221</v>
      </c>
      <c r="F323">
        <v>2</v>
      </c>
    </row>
    <row r="324" spans="1:6" x14ac:dyDescent="0.25">
      <c r="A324" t="s">
        <v>8219</v>
      </c>
      <c r="B324">
        <v>2174</v>
      </c>
      <c r="E324" t="s">
        <v>8221</v>
      </c>
      <c r="F324">
        <v>4</v>
      </c>
    </row>
    <row r="325" spans="1:6" x14ac:dyDescent="0.25">
      <c r="A325" t="s">
        <v>8219</v>
      </c>
      <c r="B325">
        <v>152</v>
      </c>
      <c r="E325" t="s">
        <v>8221</v>
      </c>
      <c r="F325">
        <v>5</v>
      </c>
    </row>
    <row r="326" spans="1:6" x14ac:dyDescent="0.25">
      <c r="A326" t="s">
        <v>8219</v>
      </c>
      <c r="B326">
        <v>1021</v>
      </c>
      <c r="E326" t="s">
        <v>8221</v>
      </c>
      <c r="F326">
        <v>79</v>
      </c>
    </row>
    <row r="327" spans="1:6" x14ac:dyDescent="0.25">
      <c r="A327" t="s">
        <v>8219</v>
      </c>
      <c r="B327">
        <v>237</v>
      </c>
      <c r="E327" t="s">
        <v>8221</v>
      </c>
      <c r="F327">
        <v>2</v>
      </c>
    </row>
    <row r="328" spans="1:6" x14ac:dyDescent="0.25">
      <c r="A328" t="s">
        <v>8219</v>
      </c>
      <c r="B328">
        <v>27</v>
      </c>
      <c r="E328" t="s">
        <v>8221</v>
      </c>
      <c r="F328">
        <v>11</v>
      </c>
    </row>
    <row r="329" spans="1:6" x14ac:dyDescent="0.25">
      <c r="A329" t="s">
        <v>8219</v>
      </c>
      <c r="B329">
        <v>17</v>
      </c>
      <c r="E329" t="s">
        <v>8221</v>
      </c>
      <c r="F329">
        <v>11</v>
      </c>
    </row>
    <row r="330" spans="1:6" x14ac:dyDescent="0.25">
      <c r="A330" t="s">
        <v>8219</v>
      </c>
      <c r="B330">
        <v>27</v>
      </c>
      <c r="E330" t="s">
        <v>8221</v>
      </c>
      <c r="F330">
        <v>1</v>
      </c>
    </row>
    <row r="331" spans="1:6" x14ac:dyDescent="0.25">
      <c r="A331" t="s">
        <v>8219</v>
      </c>
      <c r="B331">
        <v>82</v>
      </c>
      <c r="E331" t="s">
        <v>8221</v>
      </c>
      <c r="F331">
        <v>3</v>
      </c>
    </row>
    <row r="332" spans="1:6" x14ac:dyDescent="0.25">
      <c r="A332" t="s">
        <v>8219</v>
      </c>
      <c r="B332">
        <v>48</v>
      </c>
      <c r="E332" t="s">
        <v>8221</v>
      </c>
      <c r="F332">
        <v>5</v>
      </c>
    </row>
    <row r="333" spans="1:6" x14ac:dyDescent="0.25">
      <c r="A333" t="s">
        <v>8219</v>
      </c>
      <c r="B333">
        <v>105</v>
      </c>
      <c r="E333" t="s">
        <v>8221</v>
      </c>
      <c r="F333">
        <v>12</v>
      </c>
    </row>
    <row r="334" spans="1:6" x14ac:dyDescent="0.25">
      <c r="A334" t="s">
        <v>8219</v>
      </c>
      <c r="B334">
        <v>28</v>
      </c>
      <c r="E334" t="s">
        <v>8221</v>
      </c>
      <c r="F334">
        <v>2</v>
      </c>
    </row>
    <row r="335" spans="1:6" x14ac:dyDescent="0.25">
      <c r="A335" t="s">
        <v>8219</v>
      </c>
      <c r="B335">
        <v>1107</v>
      </c>
      <c r="E335" t="s">
        <v>8221</v>
      </c>
      <c r="F335">
        <v>5</v>
      </c>
    </row>
    <row r="336" spans="1:6" x14ac:dyDescent="0.25">
      <c r="A336" t="s">
        <v>8219</v>
      </c>
      <c r="B336">
        <v>1013</v>
      </c>
      <c r="E336" t="s">
        <v>8221</v>
      </c>
      <c r="F336">
        <v>21</v>
      </c>
    </row>
    <row r="337" spans="1:6" x14ac:dyDescent="0.25">
      <c r="A337" t="s">
        <v>8219</v>
      </c>
      <c r="B337">
        <v>274</v>
      </c>
      <c r="E337" t="s">
        <v>8221</v>
      </c>
      <c r="F337">
        <v>0</v>
      </c>
    </row>
    <row r="338" spans="1:6" x14ac:dyDescent="0.25">
      <c r="A338" t="s">
        <v>8219</v>
      </c>
      <c r="B338">
        <v>87</v>
      </c>
      <c r="E338" t="s">
        <v>8221</v>
      </c>
      <c r="F338">
        <v>45</v>
      </c>
    </row>
    <row r="339" spans="1:6" x14ac:dyDescent="0.25">
      <c r="A339" t="s">
        <v>8219</v>
      </c>
      <c r="B339">
        <v>99</v>
      </c>
      <c r="E339" t="s">
        <v>8221</v>
      </c>
      <c r="F339">
        <v>29</v>
      </c>
    </row>
    <row r="340" spans="1:6" x14ac:dyDescent="0.25">
      <c r="A340" t="s">
        <v>8219</v>
      </c>
      <c r="B340">
        <v>276</v>
      </c>
      <c r="E340" t="s">
        <v>8221</v>
      </c>
      <c r="F340">
        <v>2</v>
      </c>
    </row>
    <row r="341" spans="1:6" x14ac:dyDescent="0.25">
      <c r="A341" t="s">
        <v>8219</v>
      </c>
      <c r="B341">
        <v>21</v>
      </c>
      <c r="E341" t="s">
        <v>8221</v>
      </c>
      <c r="F341">
        <v>30</v>
      </c>
    </row>
    <row r="342" spans="1:6" x14ac:dyDescent="0.25">
      <c r="A342" t="s">
        <v>8219</v>
      </c>
      <c r="B342">
        <v>41</v>
      </c>
      <c r="E342" t="s">
        <v>8221</v>
      </c>
      <c r="F342">
        <v>8</v>
      </c>
    </row>
    <row r="343" spans="1:6" x14ac:dyDescent="0.25">
      <c r="A343" t="s">
        <v>8219</v>
      </c>
      <c r="B343">
        <v>119</v>
      </c>
      <c r="E343" t="s">
        <v>8221</v>
      </c>
      <c r="F343">
        <v>1</v>
      </c>
    </row>
    <row r="344" spans="1:6" x14ac:dyDescent="0.25">
      <c r="A344" t="s">
        <v>8219</v>
      </c>
      <c r="B344">
        <v>153</v>
      </c>
      <c r="E344" t="s">
        <v>8221</v>
      </c>
      <c r="F344">
        <v>14</v>
      </c>
    </row>
    <row r="345" spans="1:6" x14ac:dyDescent="0.25">
      <c r="A345" t="s">
        <v>8219</v>
      </c>
      <c r="B345">
        <v>100</v>
      </c>
      <c r="E345" t="s">
        <v>8221</v>
      </c>
      <c r="F345">
        <v>24</v>
      </c>
    </row>
    <row r="346" spans="1:6" x14ac:dyDescent="0.25">
      <c r="A346" t="s">
        <v>8219</v>
      </c>
      <c r="B346">
        <v>143</v>
      </c>
      <c r="E346" t="s">
        <v>8221</v>
      </c>
      <c r="F346">
        <v>2</v>
      </c>
    </row>
    <row r="347" spans="1:6" x14ac:dyDescent="0.25">
      <c r="A347" t="s">
        <v>8219</v>
      </c>
      <c r="B347">
        <v>140</v>
      </c>
      <c r="E347" t="s">
        <v>8221</v>
      </c>
      <c r="F347">
        <v>21</v>
      </c>
    </row>
    <row r="348" spans="1:6" x14ac:dyDescent="0.25">
      <c r="A348" t="s">
        <v>8219</v>
      </c>
      <c r="B348">
        <v>35</v>
      </c>
      <c r="E348" t="s">
        <v>8221</v>
      </c>
      <c r="F348">
        <v>7</v>
      </c>
    </row>
    <row r="349" spans="1:6" x14ac:dyDescent="0.25">
      <c r="A349" t="s">
        <v>8219</v>
      </c>
      <c r="B349">
        <v>149</v>
      </c>
      <c r="E349" t="s">
        <v>8221</v>
      </c>
      <c r="F349">
        <v>0</v>
      </c>
    </row>
    <row r="350" spans="1:6" x14ac:dyDescent="0.25">
      <c r="A350" t="s">
        <v>8219</v>
      </c>
      <c r="B350">
        <v>130</v>
      </c>
      <c r="E350" t="s">
        <v>8221</v>
      </c>
      <c r="F350">
        <v>4</v>
      </c>
    </row>
    <row r="351" spans="1:6" x14ac:dyDescent="0.25">
      <c r="A351" t="s">
        <v>8219</v>
      </c>
      <c r="B351">
        <v>120</v>
      </c>
      <c r="E351" t="s">
        <v>8221</v>
      </c>
      <c r="F351">
        <v>32</v>
      </c>
    </row>
    <row r="352" spans="1:6" x14ac:dyDescent="0.25">
      <c r="A352" t="s">
        <v>8219</v>
      </c>
      <c r="B352">
        <v>265</v>
      </c>
      <c r="E352" t="s">
        <v>8221</v>
      </c>
      <c r="F352">
        <v>4</v>
      </c>
    </row>
    <row r="353" spans="1:6" x14ac:dyDescent="0.25">
      <c r="A353" t="s">
        <v>8219</v>
      </c>
      <c r="B353">
        <v>71</v>
      </c>
      <c r="E353" t="s">
        <v>8221</v>
      </c>
      <c r="F353">
        <v>9</v>
      </c>
    </row>
    <row r="354" spans="1:6" x14ac:dyDescent="0.25">
      <c r="A354" t="s">
        <v>8219</v>
      </c>
      <c r="B354">
        <v>13</v>
      </c>
      <c r="E354" t="s">
        <v>8221</v>
      </c>
      <c r="F354">
        <v>17</v>
      </c>
    </row>
    <row r="355" spans="1:6" x14ac:dyDescent="0.25">
      <c r="A355" t="s">
        <v>8219</v>
      </c>
      <c r="B355">
        <v>169</v>
      </c>
      <c r="E355" t="s">
        <v>8221</v>
      </c>
      <c r="F355">
        <v>5</v>
      </c>
    </row>
    <row r="356" spans="1:6" x14ac:dyDescent="0.25">
      <c r="A356" t="s">
        <v>8219</v>
      </c>
      <c r="B356">
        <v>57</v>
      </c>
      <c r="E356" t="s">
        <v>8221</v>
      </c>
      <c r="F356">
        <v>53</v>
      </c>
    </row>
    <row r="357" spans="1:6" x14ac:dyDescent="0.25">
      <c r="A357" t="s">
        <v>8219</v>
      </c>
      <c r="B357">
        <v>229</v>
      </c>
      <c r="E357" t="s">
        <v>8221</v>
      </c>
      <c r="F357">
        <v>7</v>
      </c>
    </row>
    <row r="358" spans="1:6" x14ac:dyDescent="0.25">
      <c r="A358" t="s">
        <v>8219</v>
      </c>
      <c r="B358">
        <v>108</v>
      </c>
      <c r="E358" t="s">
        <v>8221</v>
      </c>
      <c r="F358">
        <v>72</v>
      </c>
    </row>
    <row r="359" spans="1:6" x14ac:dyDescent="0.25">
      <c r="A359" t="s">
        <v>8219</v>
      </c>
      <c r="B359">
        <v>108</v>
      </c>
      <c r="E359" t="s">
        <v>8221</v>
      </c>
      <c r="F359">
        <v>0</v>
      </c>
    </row>
    <row r="360" spans="1:6" x14ac:dyDescent="0.25">
      <c r="A360" t="s">
        <v>8219</v>
      </c>
      <c r="B360">
        <v>41</v>
      </c>
      <c r="E360" t="s">
        <v>8221</v>
      </c>
      <c r="F360">
        <v>2</v>
      </c>
    </row>
    <row r="361" spans="1:6" x14ac:dyDescent="0.25">
      <c r="A361" t="s">
        <v>8219</v>
      </c>
      <c r="B361">
        <v>139</v>
      </c>
      <c r="E361" t="s">
        <v>8221</v>
      </c>
      <c r="F361">
        <v>8</v>
      </c>
    </row>
    <row r="362" spans="1:6" x14ac:dyDescent="0.25">
      <c r="A362" t="s">
        <v>8219</v>
      </c>
      <c r="B362">
        <v>19</v>
      </c>
      <c r="E362" t="s">
        <v>8221</v>
      </c>
      <c r="F362">
        <v>2</v>
      </c>
    </row>
    <row r="363" spans="1:6" x14ac:dyDescent="0.25">
      <c r="A363" t="s">
        <v>8219</v>
      </c>
      <c r="B363">
        <v>94</v>
      </c>
      <c r="E363" t="s">
        <v>8221</v>
      </c>
      <c r="F363">
        <v>0</v>
      </c>
    </row>
    <row r="364" spans="1:6" x14ac:dyDescent="0.25">
      <c r="A364" t="s">
        <v>8219</v>
      </c>
      <c r="B364">
        <v>23</v>
      </c>
      <c r="E364" t="s">
        <v>8221</v>
      </c>
      <c r="F364">
        <v>3</v>
      </c>
    </row>
    <row r="365" spans="1:6" x14ac:dyDescent="0.25">
      <c r="A365" t="s">
        <v>8219</v>
      </c>
      <c r="B365">
        <v>15</v>
      </c>
      <c r="E365" t="s">
        <v>8221</v>
      </c>
      <c r="F365">
        <v>4</v>
      </c>
    </row>
    <row r="366" spans="1:6" x14ac:dyDescent="0.25">
      <c r="A366" t="s">
        <v>8219</v>
      </c>
      <c r="B366">
        <v>62</v>
      </c>
      <c r="E366" t="s">
        <v>8221</v>
      </c>
      <c r="F366">
        <v>3</v>
      </c>
    </row>
    <row r="367" spans="1:6" x14ac:dyDescent="0.25">
      <c r="A367" t="s">
        <v>8219</v>
      </c>
      <c r="B367">
        <v>74</v>
      </c>
      <c r="E367" t="s">
        <v>8221</v>
      </c>
      <c r="F367">
        <v>6</v>
      </c>
    </row>
    <row r="368" spans="1:6" x14ac:dyDescent="0.25">
      <c r="A368" t="s">
        <v>8219</v>
      </c>
      <c r="B368">
        <v>97</v>
      </c>
      <c r="E368" t="s">
        <v>8221</v>
      </c>
      <c r="F368">
        <v>0</v>
      </c>
    </row>
    <row r="369" spans="1:6" x14ac:dyDescent="0.25">
      <c r="A369" t="s">
        <v>8219</v>
      </c>
      <c r="B369">
        <v>55</v>
      </c>
      <c r="E369" t="s">
        <v>8221</v>
      </c>
      <c r="F369">
        <v>0</v>
      </c>
    </row>
    <row r="370" spans="1:6" x14ac:dyDescent="0.25">
      <c r="A370" t="s">
        <v>8219</v>
      </c>
      <c r="B370">
        <v>44</v>
      </c>
      <c r="E370" t="s">
        <v>8221</v>
      </c>
      <c r="F370">
        <v>0</v>
      </c>
    </row>
    <row r="371" spans="1:6" x14ac:dyDescent="0.25">
      <c r="A371" t="s">
        <v>8219</v>
      </c>
      <c r="B371">
        <v>110</v>
      </c>
      <c r="E371" t="s">
        <v>8221</v>
      </c>
      <c r="F371">
        <v>8</v>
      </c>
    </row>
    <row r="372" spans="1:6" x14ac:dyDescent="0.25">
      <c r="A372" t="s">
        <v>8219</v>
      </c>
      <c r="B372">
        <v>59</v>
      </c>
      <c r="E372" t="s">
        <v>8221</v>
      </c>
      <c r="F372">
        <v>5</v>
      </c>
    </row>
    <row r="373" spans="1:6" x14ac:dyDescent="0.25">
      <c r="A373" t="s">
        <v>8219</v>
      </c>
      <c r="B373">
        <v>62</v>
      </c>
      <c r="E373" t="s">
        <v>8221</v>
      </c>
      <c r="F373">
        <v>0</v>
      </c>
    </row>
    <row r="374" spans="1:6" x14ac:dyDescent="0.25">
      <c r="A374" t="s">
        <v>8219</v>
      </c>
      <c r="B374">
        <v>105</v>
      </c>
      <c r="E374" t="s">
        <v>8221</v>
      </c>
      <c r="F374">
        <v>2</v>
      </c>
    </row>
    <row r="375" spans="1:6" x14ac:dyDescent="0.25">
      <c r="A375" t="s">
        <v>8219</v>
      </c>
      <c r="B375">
        <v>26</v>
      </c>
      <c r="E375" t="s">
        <v>8221</v>
      </c>
      <c r="F375">
        <v>24</v>
      </c>
    </row>
    <row r="376" spans="1:6" x14ac:dyDescent="0.25">
      <c r="A376" t="s">
        <v>8219</v>
      </c>
      <c r="B376">
        <v>49</v>
      </c>
      <c r="E376" t="s">
        <v>8221</v>
      </c>
      <c r="F376">
        <v>0</v>
      </c>
    </row>
    <row r="377" spans="1:6" x14ac:dyDescent="0.25">
      <c r="A377" t="s">
        <v>8219</v>
      </c>
      <c r="B377">
        <v>68</v>
      </c>
      <c r="E377" t="s">
        <v>8221</v>
      </c>
      <c r="F377">
        <v>9</v>
      </c>
    </row>
    <row r="378" spans="1:6" x14ac:dyDescent="0.25">
      <c r="A378" t="s">
        <v>8219</v>
      </c>
      <c r="B378">
        <v>22</v>
      </c>
      <c r="E378" t="s">
        <v>8221</v>
      </c>
      <c r="F378">
        <v>0</v>
      </c>
    </row>
    <row r="379" spans="1:6" x14ac:dyDescent="0.25">
      <c r="A379" t="s">
        <v>8219</v>
      </c>
      <c r="B379">
        <v>18</v>
      </c>
      <c r="E379" t="s">
        <v>8221</v>
      </c>
      <c r="F379">
        <v>1</v>
      </c>
    </row>
    <row r="380" spans="1:6" x14ac:dyDescent="0.25">
      <c r="A380" t="s">
        <v>8219</v>
      </c>
      <c r="B380">
        <v>19</v>
      </c>
      <c r="E380" t="s">
        <v>8221</v>
      </c>
      <c r="F380">
        <v>10</v>
      </c>
    </row>
    <row r="381" spans="1:6" x14ac:dyDescent="0.25">
      <c r="A381" t="s">
        <v>8219</v>
      </c>
      <c r="B381">
        <v>99</v>
      </c>
      <c r="E381" t="s">
        <v>8221</v>
      </c>
      <c r="F381">
        <v>1</v>
      </c>
    </row>
    <row r="382" spans="1:6" x14ac:dyDescent="0.25">
      <c r="A382" t="s">
        <v>8219</v>
      </c>
      <c r="B382">
        <v>27</v>
      </c>
      <c r="E382" t="s">
        <v>8221</v>
      </c>
      <c r="F382">
        <v>0</v>
      </c>
    </row>
    <row r="383" spans="1:6" x14ac:dyDescent="0.25">
      <c r="A383" t="s">
        <v>8219</v>
      </c>
      <c r="B383">
        <v>25</v>
      </c>
      <c r="E383" t="s">
        <v>8221</v>
      </c>
      <c r="F383">
        <v>20</v>
      </c>
    </row>
    <row r="384" spans="1:6" x14ac:dyDescent="0.25">
      <c r="A384" t="s">
        <v>8219</v>
      </c>
      <c r="B384">
        <v>14</v>
      </c>
      <c r="E384" t="s">
        <v>8221</v>
      </c>
      <c r="F384">
        <v>30</v>
      </c>
    </row>
    <row r="385" spans="1:6" x14ac:dyDescent="0.25">
      <c r="A385" t="s">
        <v>8219</v>
      </c>
      <c r="B385">
        <v>35</v>
      </c>
      <c r="E385" t="s">
        <v>8221</v>
      </c>
      <c r="F385">
        <v>6</v>
      </c>
    </row>
    <row r="386" spans="1:6" x14ac:dyDescent="0.25">
      <c r="A386" t="s">
        <v>8219</v>
      </c>
      <c r="B386">
        <v>10</v>
      </c>
      <c r="E386" t="s">
        <v>8221</v>
      </c>
      <c r="F386">
        <v>15</v>
      </c>
    </row>
    <row r="387" spans="1:6" x14ac:dyDescent="0.25">
      <c r="A387" t="s">
        <v>8219</v>
      </c>
      <c r="B387">
        <v>29</v>
      </c>
      <c r="E387" t="s">
        <v>8221</v>
      </c>
      <c r="F387">
        <v>5</v>
      </c>
    </row>
    <row r="388" spans="1:6" x14ac:dyDescent="0.25">
      <c r="A388" t="s">
        <v>8219</v>
      </c>
      <c r="B388">
        <v>44</v>
      </c>
      <c r="E388" t="s">
        <v>8221</v>
      </c>
      <c r="F388">
        <v>0</v>
      </c>
    </row>
    <row r="389" spans="1:6" x14ac:dyDescent="0.25">
      <c r="A389" t="s">
        <v>8219</v>
      </c>
      <c r="B389">
        <v>17</v>
      </c>
      <c r="E389" t="s">
        <v>8221</v>
      </c>
      <c r="F389">
        <v>0</v>
      </c>
    </row>
    <row r="390" spans="1:6" x14ac:dyDescent="0.25">
      <c r="A390" t="s">
        <v>8219</v>
      </c>
      <c r="B390">
        <v>34</v>
      </c>
      <c r="E390" t="s">
        <v>8221</v>
      </c>
      <c r="F390">
        <v>28</v>
      </c>
    </row>
    <row r="391" spans="1:6" x14ac:dyDescent="0.25">
      <c r="A391" t="s">
        <v>8219</v>
      </c>
      <c r="B391">
        <v>14</v>
      </c>
      <c r="E391" t="s">
        <v>8221</v>
      </c>
      <c r="F391">
        <v>0</v>
      </c>
    </row>
    <row r="392" spans="1:6" x14ac:dyDescent="0.25">
      <c r="A392" t="s">
        <v>8219</v>
      </c>
      <c r="B392">
        <v>156</v>
      </c>
      <c r="E392" t="s">
        <v>8221</v>
      </c>
      <c r="F392">
        <v>5</v>
      </c>
    </row>
    <row r="393" spans="1:6" x14ac:dyDescent="0.25">
      <c r="A393" t="s">
        <v>8219</v>
      </c>
      <c r="B393">
        <v>128</v>
      </c>
      <c r="E393" t="s">
        <v>8221</v>
      </c>
      <c r="F393">
        <v>7</v>
      </c>
    </row>
    <row r="394" spans="1:6" x14ac:dyDescent="0.25">
      <c r="A394" t="s">
        <v>8219</v>
      </c>
      <c r="B394">
        <v>60</v>
      </c>
      <c r="E394" t="s">
        <v>8221</v>
      </c>
      <c r="F394">
        <v>30</v>
      </c>
    </row>
    <row r="395" spans="1:6" x14ac:dyDescent="0.25">
      <c r="A395" t="s">
        <v>8219</v>
      </c>
      <c r="B395">
        <v>32</v>
      </c>
      <c r="E395" t="s">
        <v>8221</v>
      </c>
      <c r="F395">
        <v>2</v>
      </c>
    </row>
    <row r="396" spans="1:6" x14ac:dyDescent="0.25">
      <c r="A396" t="s">
        <v>8219</v>
      </c>
      <c r="B396">
        <v>53</v>
      </c>
      <c r="E396" t="s">
        <v>8221</v>
      </c>
      <c r="F396">
        <v>30</v>
      </c>
    </row>
    <row r="397" spans="1:6" x14ac:dyDescent="0.25">
      <c r="A397" t="s">
        <v>8219</v>
      </c>
      <c r="B397">
        <v>184</v>
      </c>
      <c r="E397" t="s">
        <v>8221</v>
      </c>
      <c r="F397">
        <v>2</v>
      </c>
    </row>
    <row r="398" spans="1:6" x14ac:dyDescent="0.25">
      <c r="A398" t="s">
        <v>8219</v>
      </c>
      <c r="B398">
        <v>90</v>
      </c>
      <c r="E398" t="s">
        <v>8221</v>
      </c>
      <c r="F398">
        <v>0</v>
      </c>
    </row>
    <row r="399" spans="1:6" x14ac:dyDescent="0.25">
      <c r="A399" t="s">
        <v>8219</v>
      </c>
      <c r="B399">
        <v>71</v>
      </c>
      <c r="E399" t="s">
        <v>8221</v>
      </c>
      <c r="F399">
        <v>2</v>
      </c>
    </row>
    <row r="400" spans="1:6" x14ac:dyDescent="0.25">
      <c r="A400" t="s">
        <v>8219</v>
      </c>
      <c r="B400">
        <v>87</v>
      </c>
      <c r="E400" t="s">
        <v>8221</v>
      </c>
      <c r="F400">
        <v>1</v>
      </c>
    </row>
    <row r="401" spans="1:6" x14ac:dyDescent="0.25">
      <c r="A401" t="s">
        <v>8219</v>
      </c>
      <c r="B401">
        <v>28</v>
      </c>
      <c r="E401" t="s">
        <v>8221</v>
      </c>
      <c r="F401">
        <v>2</v>
      </c>
    </row>
    <row r="402" spans="1:6" x14ac:dyDescent="0.25">
      <c r="A402" t="s">
        <v>8219</v>
      </c>
      <c r="B402">
        <v>56</v>
      </c>
      <c r="E402" t="s">
        <v>8221</v>
      </c>
      <c r="F402">
        <v>14</v>
      </c>
    </row>
    <row r="403" spans="1:6" x14ac:dyDescent="0.25">
      <c r="A403" t="s">
        <v>8219</v>
      </c>
      <c r="B403">
        <v>51</v>
      </c>
      <c r="E403" t="s">
        <v>8221</v>
      </c>
      <c r="F403">
        <v>31</v>
      </c>
    </row>
    <row r="404" spans="1:6" x14ac:dyDescent="0.25">
      <c r="A404" t="s">
        <v>8219</v>
      </c>
      <c r="B404">
        <v>75</v>
      </c>
      <c r="E404" t="s">
        <v>8221</v>
      </c>
      <c r="F404">
        <v>16</v>
      </c>
    </row>
    <row r="405" spans="1:6" x14ac:dyDescent="0.25">
      <c r="A405" t="s">
        <v>8219</v>
      </c>
      <c r="B405">
        <v>38</v>
      </c>
      <c r="E405" t="s">
        <v>8221</v>
      </c>
      <c r="F405">
        <v>12</v>
      </c>
    </row>
    <row r="406" spans="1:6" x14ac:dyDescent="0.25">
      <c r="A406" t="s">
        <v>8219</v>
      </c>
      <c r="B406">
        <v>18</v>
      </c>
      <c r="E406" t="s">
        <v>8221</v>
      </c>
      <c r="F406">
        <v>96</v>
      </c>
    </row>
    <row r="407" spans="1:6" x14ac:dyDescent="0.25">
      <c r="A407" t="s">
        <v>8219</v>
      </c>
      <c r="B407">
        <v>54</v>
      </c>
      <c r="E407" t="s">
        <v>8221</v>
      </c>
      <c r="F407">
        <v>16</v>
      </c>
    </row>
    <row r="408" spans="1:6" x14ac:dyDescent="0.25">
      <c r="A408" t="s">
        <v>8219</v>
      </c>
      <c r="B408">
        <v>71</v>
      </c>
      <c r="E408" t="s">
        <v>8221</v>
      </c>
      <c r="F408">
        <v>5</v>
      </c>
    </row>
    <row r="409" spans="1:6" x14ac:dyDescent="0.25">
      <c r="A409" t="s">
        <v>8219</v>
      </c>
      <c r="B409">
        <v>57</v>
      </c>
      <c r="E409" t="s">
        <v>8221</v>
      </c>
      <c r="F409">
        <v>0</v>
      </c>
    </row>
    <row r="410" spans="1:6" x14ac:dyDescent="0.25">
      <c r="A410" t="s">
        <v>8219</v>
      </c>
      <c r="B410">
        <v>43</v>
      </c>
      <c r="E410" t="s">
        <v>8221</v>
      </c>
      <c r="F410">
        <v>8</v>
      </c>
    </row>
    <row r="411" spans="1:6" x14ac:dyDescent="0.25">
      <c r="A411" t="s">
        <v>8219</v>
      </c>
      <c r="B411">
        <v>52</v>
      </c>
      <c r="E411" t="s">
        <v>8221</v>
      </c>
      <c r="F411">
        <v>7</v>
      </c>
    </row>
    <row r="412" spans="1:6" x14ac:dyDescent="0.25">
      <c r="A412" t="s">
        <v>8219</v>
      </c>
      <c r="B412">
        <v>27</v>
      </c>
      <c r="E412" t="s">
        <v>8221</v>
      </c>
      <c r="F412">
        <v>24</v>
      </c>
    </row>
    <row r="413" spans="1:6" x14ac:dyDescent="0.25">
      <c r="A413" t="s">
        <v>8219</v>
      </c>
      <c r="B413">
        <v>12</v>
      </c>
      <c r="E413" t="s">
        <v>8221</v>
      </c>
      <c r="F413">
        <v>121</v>
      </c>
    </row>
    <row r="414" spans="1:6" x14ac:dyDescent="0.25">
      <c r="A414" t="s">
        <v>8219</v>
      </c>
      <c r="B414">
        <v>33</v>
      </c>
      <c r="E414" t="s">
        <v>8221</v>
      </c>
      <c r="F414">
        <v>196</v>
      </c>
    </row>
    <row r="415" spans="1:6" x14ac:dyDescent="0.25">
      <c r="A415" t="s">
        <v>8219</v>
      </c>
      <c r="B415">
        <v>96</v>
      </c>
      <c r="E415" t="s">
        <v>8221</v>
      </c>
      <c r="F415">
        <v>5</v>
      </c>
    </row>
    <row r="416" spans="1:6" x14ac:dyDescent="0.25">
      <c r="A416" t="s">
        <v>8219</v>
      </c>
      <c r="B416">
        <v>28</v>
      </c>
      <c r="E416" t="s">
        <v>8221</v>
      </c>
      <c r="F416">
        <v>73</v>
      </c>
    </row>
    <row r="417" spans="1:6" x14ac:dyDescent="0.25">
      <c r="A417" t="s">
        <v>8219</v>
      </c>
      <c r="B417">
        <v>43</v>
      </c>
      <c r="E417" t="s">
        <v>8221</v>
      </c>
      <c r="F417">
        <v>93</v>
      </c>
    </row>
    <row r="418" spans="1:6" x14ac:dyDescent="0.25">
      <c r="A418" t="s">
        <v>8219</v>
      </c>
      <c r="B418">
        <v>205</v>
      </c>
      <c r="E418" t="s">
        <v>8221</v>
      </c>
      <c r="F418">
        <v>17</v>
      </c>
    </row>
    <row r="419" spans="1:6" x14ac:dyDescent="0.25">
      <c r="A419" t="s">
        <v>8219</v>
      </c>
      <c r="B419">
        <v>23</v>
      </c>
      <c r="E419" t="s">
        <v>8221</v>
      </c>
      <c r="F419">
        <v>7</v>
      </c>
    </row>
    <row r="420" spans="1:6" x14ac:dyDescent="0.25">
      <c r="A420" t="s">
        <v>8219</v>
      </c>
      <c r="B420">
        <v>19</v>
      </c>
      <c r="E420" t="s">
        <v>8221</v>
      </c>
      <c r="F420">
        <v>17</v>
      </c>
    </row>
    <row r="421" spans="1:6" x14ac:dyDescent="0.25">
      <c r="A421" t="s">
        <v>8219</v>
      </c>
      <c r="B421">
        <v>14</v>
      </c>
      <c r="E421" t="s">
        <v>8221</v>
      </c>
      <c r="F421">
        <v>171</v>
      </c>
    </row>
    <row r="422" spans="1:6" x14ac:dyDescent="0.25">
      <c r="A422" t="s">
        <v>8219</v>
      </c>
      <c r="B422">
        <v>38</v>
      </c>
      <c r="E422" t="s">
        <v>8221</v>
      </c>
      <c r="F422">
        <v>188</v>
      </c>
    </row>
    <row r="423" spans="1:6" x14ac:dyDescent="0.25">
      <c r="A423" t="s">
        <v>8219</v>
      </c>
      <c r="B423">
        <v>78</v>
      </c>
      <c r="E423" t="s">
        <v>8221</v>
      </c>
      <c r="F423">
        <v>110</v>
      </c>
    </row>
    <row r="424" spans="1:6" x14ac:dyDescent="0.25">
      <c r="A424" t="s">
        <v>8219</v>
      </c>
      <c r="B424">
        <v>69</v>
      </c>
      <c r="E424" t="s">
        <v>8221</v>
      </c>
      <c r="F424">
        <v>37</v>
      </c>
    </row>
    <row r="425" spans="1:6" x14ac:dyDescent="0.25">
      <c r="A425" t="s">
        <v>8219</v>
      </c>
      <c r="B425">
        <v>33</v>
      </c>
      <c r="E425" t="s">
        <v>8221</v>
      </c>
      <c r="F425">
        <v>9</v>
      </c>
    </row>
    <row r="426" spans="1:6" x14ac:dyDescent="0.25">
      <c r="A426" t="s">
        <v>8219</v>
      </c>
      <c r="B426">
        <v>54</v>
      </c>
      <c r="E426" t="s">
        <v>8221</v>
      </c>
      <c r="F426">
        <v>29</v>
      </c>
    </row>
    <row r="427" spans="1:6" x14ac:dyDescent="0.25">
      <c r="A427" t="s">
        <v>8219</v>
      </c>
      <c r="B427">
        <v>99</v>
      </c>
      <c r="E427" t="s">
        <v>8221</v>
      </c>
      <c r="F427">
        <v>6</v>
      </c>
    </row>
    <row r="428" spans="1:6" x14ac:dyDescent="0.25">
      <c r="A428" t="s">
        <v>8219</v>
      </c>
      <c r="B428">
        <v>49</v>
      </c>
      <c r="E428" t="s">
        <v>8221</v>
      </c>
      <c r="F428">
        <v>30</v>
      </c>
    </row>
    <row r="429" spans="1:6" x14ac:dyDescent="0.25">
      <c r="A429" t="s">
        <v>8219</v>
      </c>
      <c r="B429">
        <v>11</v>
      </c>
      <c r="E429" t="s">
        <v>8221</v>
      </c>
      <c r="F429">
        <v>81</v>
      </c>
    </row>
    <row r="430" spans="1:6" x14ac:dyDescent="0.25">
      <c r="A430" t="s">
        <v>8219</v>
      </c>
      <c r="B430">
        <v>38</v>
      </c>
      <c r="E430" t="s">
        <v>8221</v>
      </c>
      <c r="F430">
        <v>4</v>
      </c>
    </row>
    <row r="431" spans="1:6" x14ac:dyDescent="0.25">
      <c r="A431" t="s">
        <v>8219</v>
      </c>
      <c r="B431">
        <v>16</v>
      </c>
      <c r="E431" t="s">
        <v>8221</v>
      </c>
      <c r="F431">
        <v>11</v>
      </c>
    </row>
    <row r="432" spans="1:6" x14ac:dyDescent="0.25">
      <c r="A432" t="s">
        <v>8219</v>
      </c>
      <c r="B432">
        <v>32</v>
      </c>
      <c r="E432" t="s">
        <v>8221</v>
      </c>
      <c r="F432">
        <v>14</v>
      </c>
    </row>
    <row r="433" spans="1:6" x14ac:dyDescent="0.25">
      <c r="A433" t="s">
        <v>8219</v>
      </c>
      <c r="B433">
        <v>20</v>
      </c>
      <c r="E433" t="s">
        <v>8221</v>
      </c>
      <c r="F433">
        <v>5</v>
      </c>
    </row>
    <row r="434" spans="1:6" x14ac:dyDescent="0.25">
      <c r="A434" t="s">
        <v>8219</v>
      </c>
      <c r="B434">
        <v>154</v>
      </c>
      <c r="E434" t="s">
        <v>8221</v>
      </c>
      <c r="F434">
        <v>45</v>
      </c>
    </row>
    <row r="435" spans="1:6" x14ac:dyDescent="0.25">
      <c r="A435" t="s">
        <v>8219</v>
      </c>
      <c r="B435">
        <v>41</v>
      </c>
      <c r="E435" t="s">
        <v>8221</v>
      </c>
      <c r="F435">
        <v>8</v>
      </c>
    </row>
    <row r="436" spans="1:6" x14ac:dyDescent="0.25">
      <c r="A436" t="s">
        <v>8219</v>
      </c>
      <c r="B436">
        <v>75</v>
      </c>
      <c r="E436" t="s">
        <v>8221</v>
      </c>
      <c r="F436">
        <v>3</v>
      </c>
    </row>
    <row r="437" spans="1:6" x14ac:dyDescent="0.25">
      <c r="A437" t="s">
        <v>8219</v>
      </c>
      <c r="B437">
        <v>40</v>
      </c>
      <c r="E437" t="s">
        <v>8221</v>
      </c>
      <c r="F437">
        <v>24</v>
      </c>
    </row>
    <row r="438" spans="1:6" x14ac:dyDescent="0.25">
      <c r="A438" t="s">
        <v>8219</v>
      </c>
      <c r="B438">
        <v>46</v>
      </c>
      <c r="E438" t="s">
        <v>8221</v>
      </c>
      <c r="F438">
        <v>18</v>
      </c>
    </row>
    <row r="439" spans="1:6" x14ac:dyDescent="0.25">
      <c r="A439" t="s">
        <v>8219</v>
      </c>
      <c r="B439">
        <v>62</v>
      </c>
      <c r="E439" t="s">
        <v>8221</v>
      </c>
      <c r="F439">
        <v>12</v>
      </c>
    </row>
    <row r="440" spans="1:6" x14ac:dyDescent="0.25">
      <c r="A440" t="s">
        <v>8219</v>
      </c>
      <c r="B440">
        <v>61</v>
      </c>
      <c r="E440" t="s">
        <v>8221</v>
      </c>
      <c r="F440">
        <v>123</v>
      </c>
    </row>
    <row r="441" spans="1:6" x14ac:dyDescent="0.25">
      <c r="A441" t="s">
        <v>8219</v>
      </c>
      <c r="B441">
        <v>96</v>
      </c>
      <c r="E441" t="s">
        <v>8221</v>
      </c>
      <c r="F441">
        <v>96</v>
      </c>
    </row>
    <row r="442" spans="1:6" x14ac:dyDescent="0.25">
      <c r="A442" t="s">
        <v>8219</v>
      </c>
      <c r="B442">
        <v>190</v>
      </c>
      <c r="E442" t="s">
        <v>8221</v>
      </c>
      <c r="F442">
        <v>31</v>
      </c>
    </row>
    <row r="443" spans="1:6" x14ac:dyDescent="0.25">
      <c r="A443" t="s">
        <v>8219</v>
      </c>
      <c r="B443">
        <v>94</v>
      </c>
      <c r="E443" t="s">
        <v>8221</v>
      </c>
      <c r="F443">
        <v>4</v>
      </c>
    </row>
    <row r="444" spans="1:6" x14ac:dyDescent="0.25">
      <c r="A444" t="s">
        <v>8219</v>
      </c>
      <c r="B444">
        <v>39</v>
      </c>
      <c r="E444" t="s">
        <v>8221</v>
      </c>
      <c r="F444">
        <v>3</v>
      </c>
    </row>
    <row r="445" spans="1:6" x14ac:dyDescent="0.25">
      <c r="A445" t="s">
        <v>8219</v>
      </c>
      <c r="B445">
        <v>127</v>
      </c>
      <c r="E445" t="s">
        <v>8221</v>
      </c>
      <c r="F445">
        <v>179</v>
      </c>
    </row>
    <row r="446" spans="1:6" x14ac:dyDescent="0.25">
      <c r="A446" t="s">
        <v>8219</v>
      </c>
      <c r="B446">
        <v>159</v>
      </c>
      <c r="E446" t="s">
        <v>8221</v>
      </c>
      <c r="F446">
        <v>3</v>
      </c>
    </row>
    <row r="447" spans="1:6" x14ac:dyDescent="0.25">
      <c r="A447" t="s">
        <v>8219</v>
      </c>
      <c r="B447">
        <v>177</v>
      </c>
      <c r="E447" t="s">
        <v>8221</v>
      </c>
      <c r="F447">
        <v>23</v>
      </c>
    </row>
    <row r="448" spans="1:6" x14ac:dyDescent="0.25">
      <c r="A448" t="s">
        <v>8219</v>
      </c>
      <c r="B448">
        <v>47</v>
      </c>
      <c r="E448" t="s">
        <v>8221</v>
      </c>
      <c r="F448">
        <v>23</v>
      </c>
    </row>
    <row r="449" spans="1:6" x14ac:dyDescent="0.25">
      <c r="A449" t="s">
        <v>8219</v>
      </c>
      <c r="B449">
        <v>1</v>
      </c>
      <c r="E449" t="s">
        <v>8221</v>
      </c>
      <c r="F449">
        <v>41</v>
      </c>
    </row>
    <row r="450" spans="1:6" x14ac:dyDescent="0.25">
      <c r="A450" t="s">
        <v>8219</v>
      </c>
      <c r="B450">
        <v>16</v>
      </c>
      <c r="E450" t="s">
        <v>8221</v>
      </c>
      <c r="F450">
        <v>0</v>
      </c>
    </row>
    <row r="451" spans="1:6" x14ac:dyDescent="0.25">
      <c r="A451" t="s">
        <v>8219</v>
      </c>
      <c r="B451">
        <v>115</v>
      </c>
      <c r="E451" t="s">
        <v>8221</v>
      </c>
      <c r="F451">
        <v>32</v>
      </c>
    </row>
    <row r="452" spans="1:6" x14ac:dyDescent="0.25">
      <c r="A452" t="s">
        <v>8219</v>
      </c>
      <c r="B452">
        <v>133</v>
      </c>
      <c r="E452" t="s">
        <v>8221</v>
      </c>
      <c r="F452">
        <v>2</v>
      </c>
    </row>
    <row r="453" spans="1:6" x14ac:dyDescent="0.25">
      <c r="A453" t="s">
        <v>8219</v>
      </c>
      <c r="B453">
        <v>70</v>
      </c>
      <c r="E453" t="s">
        <v>8221</v>
      </c>
      <c r="F453">
        <v>7</v>
      </c>
    </row>
    <row r="454" spans="1:6" x14ac:dyDescent="0.25">
      <c r="A454" t="s">
        <v>8219</v>
      </c>
      <c r="B454">
        <v>62</v>
      </c>
      <c r="E454" t="s">
        <v>8221</v>
      </c>
      <c r="F454">
        <v>4</v>
      </c>
    </row>
    <row r="455" spans="1:6" x14ac:dyDescent="0.25">
      <c r="A455" t="s">
        <v>8219</v>
      </c>
      <c r="B455">
        <v>10</v>
      </c>
      <c r="E455" t="s">
        <v>8221</v>
      </c>
      <c r="F455">
        <v>196</v>
      </c>
    </row>
    <row r="456" spans="1:6" x14ac:dyDescent="0.25">
      <c r="A456" t="s">
        <v>8219</v>
      </c>
      <c r="B456">
        <v>499</v>
      </c>
      <c r="E456" t="s">
        <v>8221</v>
      </c>
      <c r="F456">
        <v>11</v>
      </c>
    </row>
    <row r="457" spans="1:6" x14ac:dyDescent="0.25">
      <c r="A457" t="s">
        <v>8219</v>
      </c>
      <c r="B457">
        <v>47</v>
      </c>
      <c r="E457" t="s">
        <v>8221</v>
      </c>
      <c r="F457">
        <v>9</v>
      </c>
    </row>
    <row r="458" spans="1:6" x14ac:dyDescent="0.25">
      <c r="A458" t="s">
        <v>8219</v>
      </c>
      <c r="B458">
        <v>28</v>
      </c>
      <c r="E458" t="s">
        <v>8221</v>
      </c>
      <c r="F458">
        <v>5</v>
      </c>
    </row>
    <row r="459" spans="1:6" x14ac:dyDescent="0.25">
      <c r="A459" t="s">
        <v>8219</v>
      </c>
      <c r="B459">
        <v>24</v>
      </c>
      <c r="E459" t="s">
        <v>8221</v>
      </c>
      <c r="F459">
        <v>8</v>
      </c>
    </row>
    <row r="460" spans="1:6" x14ac:dyDescent="0.25">
      <c r="A460" t="s">
        <v>8219</v>
      </c>
      <c r="B460">
        <v>76</v>
      </c>
      <c r="E460" t="s">
        <v>8221</v>
      </c>
      <c r="F460">
        <v>229</v>
      </c>
    </row>
    <row r="461" spans="1:6" x14ac:dyDescent="0.25">
      <c r="A461" t="s">
        <v>8219</v>
      </c>
      <c r="B461">
        <v>98</v>
      </c>
      <c r="E461" t="s">
        <v>8221</v>
      </c>
      <c r="F461">
        <v>40</v>
      </c>
    </row>
    <row r="462" spans="1:6" x14ac:dyDescent="0.25">
      <c r="A462" t="s">
        <v>8219</v>
      </c>
      <c r="B462">
        <v>30</v>
      </c>
      <c r="E462" t="s">
        <v>8221</v>
      </c>
      <c r="F462">
        <v>123</v>
      </c>
    </row>
    <row r="463" spans="1:6" x14ac:dyDescent="0.25">
      <c r="A463" t="s">
        <v>8219</v>
      </c>
      <c r="B463">
        <v>478</v>
      </c>
      <c r="E463" t="s">
        <v>8221</v>
      </c>
      <c r="F463">
        <v>5</v>
      </c>
    </row>
    <row r="464" spans="1:6" x14ac:dyDescent="0.25">
      <c r="A464" t="s">
        <v>8219</v>
      </c>
      <c r="B464">
        <v>74</v>
      </c>
      <c r="E464" t="s">
        <v>8221</v>
      </c>
      <c r="F464">
        <v>148</v>
      </c>
    </row>
    <row r="465" spans="1:6" x14ac:dyDescent="0.25">
      <c r="A465" t="s">
        <v>8219</v>
      </c>
      <c r="B465">
        <v>131</v>
      </c>
      <c r="E465" t="s">
        <v>8221</v>
      </c>
      <c r="F465">
        <v>10</v>
      </c>
    </row>
    <row r="466" spans="1:6" x14ac:dyDescent="0.25">
      <c r="A466" t="s">
        <v>8219</v>
      </c>
      <c r="B466">
        <v>61</v>
      </c>
      <c r="E466" t="s">
        <v>8221</v>
      </c>
      <c r="F466">
        <v>4</v>
      </c>
    </row>
    <row r="467" spans="1:6" x14ac:dyDescent="0.25">
      <c r="A467" t="s">
        <v>8219</v>
      </c>
      <c r="B467">
        <v>1071</v>
      </c>
      <c r="E467" t="s">
        <v>8221</v>
      </c>
      <c r="F467">
        <v>21</v>
      </c>
    </row>
    <row r="468" spans="1:6" x14ac:dyDescent="0.25">
      <c r="A468" t="s">
        <v>8219</v>
      </c>
      <c r="B468">
        <v>122</v>
      </c>
      <c r="E468" t="s">
        <v>8221</v>
      </c>
      <c r="F468">
        <v>2</v>
      </c>
    </row>
    <row r="469" spans="1:6" x14ac:dyDescent="0.25">
      <c r="A469" t="s">
        <v>8219</v>
      </c>
      <c r="B469">
        <v>111</v>
      </c>
      <c r="E469" t="s">
        <v>8221</v>
      </c>
      <c r="F469">
        <v>0</v>
      </c>
    </row>
    <row r="470" spans="1:6" x14ac:dyDescent="0.25">
      <c r="A470" t="s">
        <v>8219</v>
      </c>
      <c r="B470">
        <v>255</v>
      </c>
      <c r="E470" t="s">
        <v>8221</v>
      </c>
      <c r="F470">
        <v>4</v>
      </c>
    </row>
    <row r="471" spans="1:6" x14ac:dyDescent="0.25">
      <c r="A471" t="s">
        <v>8219</v>
      </c>
      <c r="B471">
        <v>141</v>
      </c>
      <c r="E471" t="s">
        <v>8221</v>
      </c>
      <c r="F471">
        <v>1</v>
      </c>
    </row>
    <row r="472" spans="1:6" x14ac:dyDescent="0.25">
      <c r="A472" t="s">
        <v>8219</v>
      </c>
      <c r="B472">
        <v>159</v>
      </c>
      <c r="E472" t="s">
        <v>8221</v>
      </c>
      <c r="F472">
        <v>30</v>
      </c>
    </row>
    <row r="473" spans="1:6" x14ac:dyDescent="0.25">
      <c r="A473" t="s">
        <v>8219</v>
      </c>
      <c r="B473">
        <v>99</v>
      </c>
      <c r="E473" t="s">
        <v>8221</v>
      </c>
      <c r="F473">
        <v>3</v>
      </c>
    </row>
    <row r="474" spans="1:6" x14ac:dyDescent="0.25">
      <c r="A474" t="s">
        <v>8219</v>
      </c>
      <c r="B474">
        <v>96</v>
      </c>
      <c r="E474" t="s">
        <v>8221</v>
      </c>
      <c r="F474">
        <v>975</v>
      </c>
    </row>
    <row r="475" spans="1:6" x14ac:dyDescent="0.25">
      <c r="A475" t="s">
        <v>8219</v>
      </c>
      <c r="B475">
        <v>27</v>
      </c>
      <c r="E475" t="s">
        <v>8221</v>
      </c>
      <c r="F475">
        <v>167</v>
      </c>
    </row>
    <row r="476" spans="1:6" x14ac:dyDescent="0.25">
      <c r="A476" t="s">
        <v>8219</v>
      </c>
      <c r="B476">
        <v>166</v>
      </c>
      <c r="E476" t="s">
        <v>8221</v>
      </c>
      <c r="F476">
        <v>5</v>
      </c>
    </row>
    <row r="477" spans="1:6" x14ac:dyDescent="0.25">
      <c r="A477" t="s">
        <v>8219</v>
      </c>
      <c r="B477">
        <v>76</v>
      </c>
      <c r="E477" t="s">
        <v>8221</v>
      </c>
      <c r="F477">
        <v>18</v>
      </c>
    </row>
    <row r="478" spans="1:6" x14ac:dyDescent="0.25">
      <c r="A478" t="s">
        <v>8219</v>
      </c>
      <c r="B478">
        <v>211</v>
      </c>
      <c r="E478" t="s">
        <v>8221</v>
      </c>
      <c r="F478">
        <v>98</v>
      </c>
    </row>
    <row r="479" spans="1:6" x14ac:dyDescent="0.25">
      <c r="A479" t="s">
        <v>8219</v>
      </c>
      <c r="B479">
        <v>21</v>
      </c>
      <c r="E479" t="s">
        <v>8221</v>
      </c>
      <c r="F479">
        <v>4</v>
      </c>
    </row>
    <row r="480" spans="1:6" x14ac:dyDescent="0.25">
      <c r="A480" t="s">
        <v>8219</v>
      </c>
      <c r="B480">
        <v>61</v>
      </c>
      <c r="E480" t="s">
        <v>8221</v>
      </c>
      <c r="F480">
        <v>3</v>
      </c>
    </row>
    <row r="481" spans="1:6" x14ac:dyDescent="0.25">
      <c r="A481" t="s">
        <v>8219</v>
      </c>
      <c r="B481">
        <v>30</v>
      </c>
      <c r="E481" t="s">
        <v>8221</v>
      </c>
      <c r="F481">
        <v>1</v>
      </c>
    </row>
    <row r="482" spans="1:6" x14ac:dyDescent="0.25">
      <c r="A482" t="s">
        <v>8219</v>
      </c>
      <c r="B482">
        <v>375</v>
      </c>
      <c r="E482" t="s">
        <v>8221</v>
      </c>
      <c r="F482">
        <v>0</v>
      </c>
    </row>
    <row r="483" spans="1:6" x14ac:dyDescent="0.25">
      <c r="A483" t="s">
        <v>8219</v>
      </c>
      <c r="B483">
        <v>111</v>
      </c>
      <c r="E483" t="s">
        <v>8221</v>
      </c>
      <c r="F483">
        <v>9</v>
      </c>
    </row>
    <row r="484" spans="1:6" x14ac:dyDescent="0.25">
      <c r="A484" t="s">
        <v>8219</v>
      </c>
      <c r="B484">
        <v>123</v>
      </c>
      <c r="E484" t="s">
        <v>8221</v>
      </c>
      <c r="F484">
        <v>2</v>
      </c>
    </row>
    <row r="485" spans="1:6" x14ac:dyDescent="0.25">
      <c r="A485" t="s">
        <v>8219</v>
      </c>
      <c r="B485">
        <v>70</v>
      </c>
      <c r="E485" t="s">
        <v>8221</v>
      </c>
      <c r="F485">
        <v>0</v>
      </c>
    </row>
    <row r="486" spans="1:6" x14ac:dyDescent="0.25">
      <c r="A486" t="s">
        <v>8219</v>
      </c>
      <c r="B486">
        <v>85</v>
      </c>
      <c r="E486" t="s">
        <v>8221</v>
      </c>
      <c r="F486">
        <v>147</v>
      </c>
    </row>
    <row r="487" spans="1:6" x14ac:dyDescent="0.25">
      <c r="A487" t="s">
        <v>8219</v>
      </c>
      <c r="B487">
        <v>86</v>
      </c>
      <c r="E487" t="s">
        <v>8221</v>
      </c>
      <c r="F487">
        <v>49</v>
      </c>
    </row>
    <row r="488" spans="1:6" x14ac:dyDescent="0.25">
      <c r="A488" t="s">
        <v>8219</v>
      </c>
      <c r="B488">
        <v>13</v>
      </c>
      <c r="E488" t="s">
        <v>8221</v>
      </c>
      <c r="F488">
        <v>1</v>
      </c>
    </row>
    <row r="489" spans="1:6" x14ac:dyDescent="0.25">
      <c r="A489" t="s">
        <v>8219</v>
      </c>
      <c r="B489">
        <v>33</v>
      </c>
      <c r="E489" t="s">
        <v>8221</v>
      </c>
      <c r="F489">
        <v>2</v>
      </c>
    </row>
    <row r="490" spans="1:6" x14ac:dyDescent="0.25">
      <c r="A490" t="s">
        <v>8219</v>
      </c>
      <c r="B490">
        <v>15</v>
      </c>
      <c r="E490" t="s">
        <v>8221</v>
      </c>
      <c r="F490">
        <v>7</v>
      </c>
    </row>
    <row r="491" spans="1:6" x14ac:dyDescent="0.25">
      <c r="A491" t="s">
        <v>8219</v>
      </c>
      <c r="B491">
        <v>273</v>
      </c>
      <c r="E491" t="s">
        <v>8221</v>
      </c>
      <c r="F491">
        <v>4</v>
      </c>
    </row>
    <row r="492" spans="1:6" x14ac:dyDescent="0.25">
      <c r="A492" t="s">
        <v>8219</v>
      </c>
      <c r="B492">
        <v>714</v>
      </c>
      <c r="E492" t="s">
        <v>8221</v>
      </c>
      <c r="F492">
        <v>27</v>
      </c>
    </row>
    <row r="493" spans="1:6" x14ac:dyDescent="0.25">
      <c r="A493" t="s">
        <v>8219</v>
      </c>
      <c r="B493">
        <v>170</v>
      </c>
      <c r="E493" t="s">
        <v>8221</v>
      </c>
      <c r="F493">
        <v>94</v>
      </c>
    </row>
    <row r="494" spans="1:6" x14ac:dyDescent="0.25">
      <c r="A494" t="s">
        <v>8219</v>
      </c>
      <c r="B494">
        <v>512</v>
      </c>
      <c r="E494" t="s">
        <v>8221</v>
      </c>
      <c r="F494">
        <v>29</v>
      </c>
    </row>
    <row r="495" spans="1:6" x14ac:dyDescent="0.25">
      <c r="A495" t="s">
        <v>8219</v>
      </c>
      <c r="B495">
        <v>314</v>
      </c>
      <c r="E495" t="s">
        <v>8221</v>
      </c>
      <c r="F495">
        <v>7</v>
      </c>
    </row>
    <row r="496" spans="1:6" x14ac:dyDescent="0.25">
      <c r="A496" t="s">
        <v>8219</v>
      </c>
      <c r="B496">
        <v>167</v>
      </c>
      <c r="E496" t="s">
        <v>8221</v>
      </c>
      <c r="F496">
        <v>22</v>
      </c>
    </row>
    <row r="497" spans="1:6" x14ac:dyDescent="0.25">
      <c r="A497" t="s">
        <v>8219</v>
      </c>
      <c r="B497">
        <v>9</v>
      </c>
      <c r="E497" t="s">
        <v>8221</v>
      </c>
      <c r="F497">
        <v>1</v>
      </c>
    </row>
    <row r="498" spans="1:6" x14ac:dyDescent="0.25">
      <c r="A498" t="s">
        <v>8219</v>
      </c>
      <c r="B498">
        <v>103</v>
      </c>
      <c r="E498" t="s">
        <v>8221</v>
      </c>
      <c r="F498">
        <v>10</v>
      </c>
    </row>
    <row r="499" spans="1:6" x14ac:dyDescent="0.25">
      <c r="A499" t="s">
        <v>8219</v>
      </c>
      <c r="B499">
        <v>111</v>
      </c>
      <c r="E499" t="s">
        <v>8221</v>
      </c>
      <c r="F499">
        <v>6</v>
      </c>
    </row>
    <row r="500" spans="1:6" x14ac:dyDescent="0.25">
      <c r="A500" t="s">
        <v>8219</v>
      </c>
      <c r="B500">
        <v>271</v>
      </c>
      <c r="E500" t="s">
        <v>8221</v>
      </c>
      <c r="F500">
        <v>24</v>
      </c>
    </row>
    <row r="501" spans="1:6" x14ac:dyDescent="0.25">
      <c r="A501" t="s">
        <v>8219</v>
      </c>
      <c r="B501">
        <v>101</v>
      </c>
      <c r="E501" t="s">
        <v>8221</v>
      </c>
      <c r="F501">
        <v>15</v>
      </c>
    </row>
    <row r="502" spans="1:6" x14ac:dyDescent="0.25">
      <c r="A502" t="s">
        <v>8219</v>
      </c>
      <c r="B502">
        <v>57</v>
      </c>
      <c r="E502" t="s">
        <v>8221</v>
      </c>
      <c r="F502">
        <v>37</v>
      </c>
    </row>
    <row r="503" spans="1:6" x14ac:dyDescent="0.25">
      <c r="A503" t="s">
        <v>8219</v>
      </c>
      <c r="B503">
        <v>62</v>
      </c>
      <c r="E503" t="s">
        <v>8221</v>
      </c>
      <c r="F503">
        <v>20</v>
      </c>
    </row>
    <row r="504" spans="1:6" x14ac:dyDescent="0.25">
      <c r="A504" t="s">
        <v>8219</v>
      </c>
      <c r="B504">
        <v>32</v>
      </c>
      <c r="E504" t="s">
        <v>8221</v>
      </c>
      <c r="F504">
        <v>7</v>
      </c>
    </row>
    <row r="505" spans="1:6" x14ac:dyDescent="0.25">
      <c r="A505" t="s">
        <v>8219</v>
      </c>
      <c r="B505">
        <v>141</v>
      </c>
      <c r="E505" t="s">
        <v>8221</v>
      </c>
      <c r="F505">
        <v>0</v>
      </c>
    </row>
    <row r="506" spans="1:6" x14ac:dyDescent="0.25">
      <c r="A506" t="s">
        <v>8219</v>
      </c>
      <c r="B506">
        <v>75</v>
      </c>
      <c r="E506" t="s">
        <v>8221</v>
      </c>
      <c r="F506">
        <v>21</v>
      </c>
    </row>
    <row r="507" spans="1:6" x14ac:dyDescent="0.25">
      <c r="A507" t="s">
        <v>8219</v>
      </c>
      <c r="B507">
        <v>46</v>
      </c>
      <c r="E507" t="s">
        <v>8221</v>
      </c>
      <c r="F507">
        <v>3</v>
      </c>
    </row>
    <row r="508" spans="1:6" x14ac:dyDescent="0.25">
      <c r="A508" t="s">
        <v>8219</v>
      </c>
      <c r="B508">
        <v>103</v>
      </c>
      <c r="E508" t="s">
        <v>8221</v>
      </c>
      <c r="F508">
        <v>11</v>
      </c>
    </row>
    <row r="509" spans="1:6" x14ac:dyDescent="0.25">
      <c r="A509" t="s">
        <v>8219</v>
      </c>
      <c r="B509">
        <v>6</v>
      </c>
      <c r="E509" t="s">
        <v>8221</v>
      </c>
      <c r="F509">
        <v>1</v>
      </c>
    </row>
    <row r="510" spans="1:6" x14ac:dyDescent="0.25">
      <c r="A510" t="s">
        <v>8219</v>
      </c>
      <c r="B510">
        <v>83</v>
      </c>
      <c r="E510" t="s">
        <v>8221</v>
      </c>
      <c r="F510">
        <v>312</v>
      </c>
    </row>
    <row r="511" spans="1:6" x14ac:dyDescent="0.25">
      <c r="A511" t="s">
        <v>8219</v>
      </c>
      <c r="B511">
        <v>108</v>
      </c>
      <c r="E511" t="s">
        <v>8221</v>
      </c>
      <c r="F511">
        <v>1</v>
      </c>
    </row>
    <row r="512" spans="1:6" x14ac:dyDescent="0.25">
      <c r="A512" t="s">
        <v>8219</v>
      </c>
      <c r="B512">
        <v>25</v>
      </c>
      <c r="E512" t="s">
        <v>8221</v>
      </c>
      <c r="F512">
        <v>3</v>
      </c>
    </row>
    <row r="513" spans="1:6" x14ac:dyDescent="0.25">
      <c r="A513" t="s">
        <v>8219</v>
      </c>
      <c r="B513">
        <v>549</v>
      </c>
      <c r="E513" t="s">
        <v>8221</v>
      </c>
      <c r="F513">
        <v>4</v>
      </c>
    </row>
    <row r="514" spans="1:6" x14ac:dyDescent="0.25">
      <c r="A514" t="s">
        <v>8219</v>
      </c>
      <c r="B514">
        <v>222</v>
      </c>
      <c r="E514" t="s">
        <v>8221</v>
      </c>
      <c r="F514">
        <v>10</v>
      </c>
    </row>
    <row r="515" spans="1:6" x14ac:dyDescent="0.25">
      <c r="A515" t="s">
        <v>8219</v>
      </c>
      <c r="B515">
        <v>183</v>
      </c>
      <c r="E515" t="s">
        <v>8221</v>
      </c>
      <c r="F515">
        <v>8</v>
      </c>
    </row>
    <row r="516" spans="1:6" x14ac:dyDescent="0.25">
      <c r="A516" t="s">
        <v>8219</v>
      </c>
      <c r="B516">
        <v>89</v>
      </c>
      <c r="E516" t="s">
        <v>8221</v>
      </c>
      <c r="F516">
        <v>3</v>
      </c>
    </row>
    <row r="517" spans="1:6" x14ac:dyDescent="0.25">
      <c r="A517" t="s">
        <v>8219</v>
      </c>
      <c r="B517">
        <v>253</v>
      </c>
      <c r="E517" t="s">
        <v>8221</v>
      </c>
      <c r="F517">
        <v>1</v>
      </c>
    </row>
    <row r="518" spans="1:6" x14ac:dyDescent="0.25">
      <c r="A518" t="s">
        <v>8219</v>
      </c>
      <c r="B518">
        <v>140</v>
      </c>
      <c r="E518" t="s">
        <v>8221</v>
      </c>
      <c r="F518">
        <v>0</v>
      </c>
    </row>
    <row r="519" spans="1:6" x14ac:dyDescent="0.25">
      <c r="A519" t="s">
        <v>8219</v>
      </c>
      <c r="B519">
        <v>103</v>
      </c>
      <c r="E519" t="s">
        <v>8221</v>
      </c>
      <c r="F519">
        <v>5</v>
      </c>
    </row>
    <row r="520" spans="1:6" x14ac:dyDescent="0.25">
      <c r="A520" t="s">
        <v>8219</v>
      </c>
      <c r="B520">
        <v>138</v>
      </c>
      <c r="E520" t="s">
        <v>8221</v>
      </c>
      <c r="F520">
        <v>0</v>
      </c>
    </row>
    <row r="521" spans="1:6" x14ac:dyDescent="0.25">
      <c r="A521" t="s">
        <v>8219</v>
      </c>
      <c r="B521">
        <v>191</v>
      </c>
      <c r="E521" t="s">
        <v>8221</v>
      </c>
      <c r="F521">
        <v>3</v>
      </c>
    </row>
    <row r="522" spans="1:6" x14ac:dyDescent="0.25">
      <c r="A522" t="s">
        <v>8219</v>
      </c>
      <c r="B522">
        <v>45</v>
      </c>
      <c r="E522" t="s">
        <v>8221</v>
      </c>
      <c r="F522">
        <v>7</v>
      </c>
    </row>
    <row r="523" spans="1:6" x14ac:dyDescent="0.25">
      <c r="A523" t="s">
        <v>8219</v>
      </c>
      <c r="B523">
        <v>17</v>
      </c>
      <c r="E523" t="s">
        <v>8221</v>
      </c>
      <c r="F523">
        <v>0</v>
      </c>
    </row>
    <row r="524" spans="1:6" x14ac:dyDescent="0.25">
      <c r="A524" t="s">
        <v>8219</v>
      </c>
      <c r="B524">
        <v>31</v>
      </c>
      <c r="E524" t="s">
        <v>8221</v>
      </c>
      <c r="F524">
        <v>2</v>
      </c>
    </row>
    <row r="525" spans="1:6" x14ac:dyDescent="0.25">
      <c r="A525" t="s">
        <v>8219</v>
      </c>
      <c r="B525">
        <v>50</v>
      </c>
      <c r="E525" t="s">
        <v>8221</v>
      </c>
      <c r="F525">
        <v>23</v>
      </c>
    </row>
    <row r="526" spans="1:6" x14ac:dyDescent="0.25">
      <c r="A526" t="s">
        <v>8219</v>
      </c>
      <c r="B526">
        <v>59</v>
      </c>
      <c r="E526" t="s">
        <v>8221</v>
      </c>
      <c r="F526">
        <v>1</v>
      </c>
    </row>
    <row r="527" spans="1:6" x14ac:dyDescent="0.25">
      <c r="A527" t="s">
        <v>8219</v>
      </c>
      <c r="B527">
        <v>81</v>
      </c>
      <c r="E527" t="s">
        <v>8221</v>
      </c>
      <c r="F527">
        <v>2</v>
      </c>
    </row>
    <row r="528" spans="1:6" x14ac:dyDescent="0.25">
      <c r="A528" t="s">
        <v>8219</v>
      </c>
      <c r="B528">
        <v>508</v>
      </c>
      <c r="E528" t="s">
        <v>8221</v>
      </c>
      <c r="F528">
        <v>3</v>
      </c>
    </row>
    <row r="529" spans="1:6" x14ac:dyDescent="0.25">
      <c r="A529" t="s">
        <v>8219</v>
      </c>
      <c r="B529">
        <v>74</v>
      </c>
      <c r="E529" t="s">
        <v>8221</v>
      </c>
      <c r="F529">
        <v>0</v>
      </c>
    </row>
    <row r="530" spans="1:6" x14ac:dyDescent="0.25">
      <c r="A530" t="s">
        <v>8219</v>
      </c>
      <c r="B530">
        <v>141</v>
      </c>
      <c r="E530" t="s">
        <v>8221</v>
      </c>
      <c r="F530">
        <v>13</v>
      </c>
    </row>
    <row r="531" spans="1:6" x14ac:dyDescent="0.25">
      <c r="A531" t="s">
        <v>8219</v>
      </c>
      <c r="B531">
        <v>711</v>
      </c>
      <c r="E531" t="s">
        <v>8221</v>
      </c>
      <c r="F531">
        <v>1</v>
      </c>
    </row>
    <row r="532" spans="1:6" x14ac:dyDescent="0.25">
      <c r="A532" t="s">
        <v>8219</v>
      </c>
      <c r="B532">
        <v>141</v>
      </c>
      <c r="E532" t="s">
        <v>8221</v>
      </c>
      <c r="F532">
        <v>1</v>
      </c>
    </row>
    <row r="533" spans="1:6" x14ac:dyDescent="0.25">
      <c r="A533" t="s">
        <v>8219</v>
      </c>
      <c r="B533">
        <v>109</v>
      </c>
      <c r="E533" t="s">
        <v>8221</v>
      </c>
      <c r="F533">
        <v>1</v>
      </c>
    </row>
    <row r="534" spans="1:6" x14ac:dyDescent="0.25">
      <c r="A534" t="s">
        <v>8219</v>
      </c>
      <c r="B534">
        <v>361</v>
      </c>
      <c r="E534" t="s">
        <v>8221</v>
      </c>
      <c r="F534">
        <v>6</v>
      </c>
    </row>
    <row r="535" spans="1:6" x14ac:dyDescent="0.25">
      <c r="A535" t="s">
        <v>8219</v>
      </c>
      <c r="B535">
        <v>176</v>
      </c>
      <c r="E535" t="s">
        <v>8221</v>
      </c>
      <c r="F535">
        <v>39</v>
      </c>
    </row>
    <row r="536" spans="1:6" x14ac:dyDescent="0.25">
      <c r="A536" t="s">
        <v>8219</v>
      </c>
      <c r="B536">
        <v>670</v>
      </c>
      <c r="E536" t="s">
        <v>8221</v>
      </c>
      <c r="F536">
        <v>4</v>
      </c>
    </row>
    <row r="537" spans="1:6" x14ac:dyDescent="0.25">
      <c r="A537" t="s">
        <v>8219</v>
      </c>
      <c r="B537">
        <v>96</v>
      </c>
      <c r="E537" t="s">
        <v>8221</v>
      </c>
      <c r="F537">
        <v>1</v>
      </c>
    </row>
    <row r="538" spans="1:6" x14ac:dyDescent="0.25">
      <c r="A538" t="s">
        <v>8219</v>
      </c>
      <c r="B538">
        <v>74</v>
      </c>
      <c r="E538" t="s">
        <v>8221</v>
      </c>
      <c r="F538">
        <v>0</v>
      </c>
    </row>
    <row r="539" spans="1:6" x14ac:dyDescent="0.25">
      <c r="A539" t="s">
        <v>8219</v>
      </c>
      <c r="B539">
        <v>52</v>
      </c>
      <c r="E539" t="s">
        <v>8221</v>
      </c>
      <c r="F539">
        <v>0</v>
      </c>
    </row>
    <row r="540" spans="1:6" x14ac:dyDescent="0.25">
      <c r="A540" t="s">
        <v>8219</v>
      </c>
      <c r="B540">
        <v>105</v>
      </c>
      <c r="E540" t="s">
        <v>8221</v>
      </c>
      <c r="F540">
        <v>0</v>
      </c>
    </row>
    <row r="541" spans="1:6" x14ac:dyDescent="0.25">
      <c r="A541" t="s">
        <v>8219</v>
      </c>
      <c r="B541">
        <v>41</v>
      </c>
      <c r="E541" t="s">
        <v>8221</v>
      </c>
      <c r="F541">
        <v>8</v>
      </c>
    </row>
    <row r="542" spans="1:6" x14ac:dyDescent="0.25">
      <c r="A542" t="s">
        <v>8219</v>
      </c>
      <c r="B542">
        <v>34</v>
      </c>
      <c r="E542" t="s">
        <v>8221</v>
      </c>
      <c r="F542">
        <v>0</v>
      </c>
    </row>
    <row r="543" spans="1:6" x14ac:dyDescent="0.25">
      <c r="A543" t="s">
        <v>8219</v>
      </c>
      <c r="B543">
        <v>66</v>
      </c>
      <c r="E543" t="s">
        <v>8221</v>
      </c>
      <c r="F543">
        <v>1</v>
      </c>
    </row>
    <row r="544" spans="1:6" x14ac:dyDescent="0.25">
      <c r="A544" t="s">
        <v>8219</v>
      </c>
      <c r="B544">
        <v>50</v>
      </c>
      <c r="E544" t="s">
        <v>8221</v>
      </c>
      <c r="F544">
        <v>12</v>
      </c>
    </row>
    <row r="545" spans="1:6" x14ac:dyDescent="0.25">
      <c r="A545" t="s">
        <v>8219</v>
      </c>
      <c r="B545">
        <v>159</v>
      </c>
      <c r="E545" t="s">
        <v>8221</v>
      </c>
      <c r="F545">
        <v>0</v>
      </c>
    </row>
    <row r="546" spans="1:6" x14ac:dyDescent="0.25">
      <c r="A546" t="s">
        <v>8219</v>
      </c>
      <c r="B546">
        <v>182</v>
      </c>
      <c r="E546" t="s">
        <v>8221</v>
      </c>
      <c r="F546">
        <v>3</v>
      </c>
    </row>
    <row r="547" spans="1:6" x14ac:dyDescent="0.25">
      <c r="A547" t="s">
        <v>8219</v>
      </c>
      <c r="B547">
        <v>206</v>
      </c>
      <c r="E547" t="s">
        <v>8221</v>
      </c>
      <c r="F547">
        <v>2</v>
      </c>
    </row>
    <row r="548" spans="1:6" x14ac:dyDescent="0.25">
      <c r="A548" t="s">
        <v>8219</v>
      </c>
      <c r="B548">
        <v>169</v>
      </c>
      <c r="E548" t="s">
        <v>8221</v>
      </c>
      <c r="F548">
        <v>6</v>
      </c>
    </row>
    <row r="549" spans="1:6" x14ac:dyDescent="0.25">
      <c r="A549" t="s">
        <v>8219</v>
      </c>
      <c r="B549">
        <v>31</v>
      </c>
      <c r="E549" t="s">
        <v>8221</v>
      </c>
      <c r="F549">
        <v>0</v>
      </c>
    </row>
    <row r="550" spans="1:6" x14ac:dyDescent="0.25">
      <c r="A550" t="s">
        <v>8219</v>
      </c>
      <c r="B550">
        <v>28</v>
      </c>
      <c r="E550" t="s">
        <v>8221</v>
      </c>
      <c r="F550">
        <v>15</v>
      </c>
    </row>
    <row r="551" spans="1:6" x14ac:dyDescent="0.25">
      <c r="A551" t="s">
        <v>8219</v>
      </c>
      <c r="B551">
        <v>54</v>
      </c>
      <c r="E551" t="s">
        <v>8221</v>
      </c>
      <c r="F551">
        <v>1</v>
      </c>
    </row>
    <row r="552" spans="1:6" x14ac:dyDescent="0.25">
      <c r="A552" t="s">
        <v>8219</v>
      </c>
      <c r="B552">
        <v>467</v>
      </c>
      <c r="E552" t="s">
        <v>8221</v>
      </c>
      <c r="F552">
        <v>3</v>
      </c>
    </row>
    <row r="553" spans="1:6" x14ac:dyDescent="0.25">
      <c r="A553" t="s">
        <v>8219</v>
      </c>
      <c r="B553">
        <v>389</v>
      </c>
      <c r="E553" t="s">
        <v>8221</v>
      </c>
      <c r="F553">
        <v>8</v>
      </c>
    </row>
    <row r="554" spans="1:6" x14ac:dyDescent="0.25">
      <c r="A554" t="s">
        <v>8219</v>
      </c>
      <c r="B554">
        <v>68</v>
      </c>
      <c r="E554" t="s">
        <v>8221</v>
      </c>
      <c r="F554">
        <v>0</v>
      </c>
    </row>
    <row r="555" spans="1:6" x14ac:dyDescent="0.25">
      <c r="A555" t="s">
        <v>8219</v>
      </c>
      <c r="B555">
        <v>413</v>
      </c>
      <c r="E555" t="s">
        <v>8221</v>
      </c>
      <c r="F555">
        <v>3</v>
      </c>
    </row>
    <row r="556" spans="1:6" x14ac:dyDescent="0.25">
      <c r="A556" t="s">
        <v>8219</v>
      </c>
      <c r="B556">
        <v>190</v>
      </c>
      <c r="E556" t="s">
        <v>8221</v>
      </c>
      <c r="F556">
        <v>3</v>
      </c>
    </row>
    <row r="557" spans="1:6" x14ac:dyDescent="0.25">
      <c r="A557" t="s">
        <v>8219</v>
      </c>
      <c r="B557">
        <v>189</v>
      </c>
      <c r="E557" t="s">
        <v>8221</v>
      </c>
      <c r="F557">
        <v>0</v>
      </c>
    </row>
    <row r="558" spans="1:6" x14ac:dyDescent="0.25">
      <c r="A558" t="s">
        <v>8219</v>
      </c>
      <c r="B558">
        <v>130</v>
      </c>
      <c r="E558" t="s">
        <v>8221</v>
      </c>
      <c r="F558">
        <v>19</v>
      </c>
    </row>
    <row r="559" spans="1:6" x14ac:dyDescent="0.25">
      <c r="A559" t="s">
        <v>8219</v>
      </c>
      <c r="B559">
        <v>74</v>
      </c>
      <c r="E559" t="s">
        <v>8221</v>
      </c>
      <c r="F559">
        <v>0</v>
      </c>
    </row>
    <row r="560" spans="1:6" x14ac:dyDescent="0.25">
      <c r="A560" t="s">
        <v>8219</v>
      </c>
      <c r="B560">
        <v>274</v>
      </c>
      <c r="E560" t="s">
        <v>8221</v>
      </c>
      <c r="F560">
        <v>2</v>
      </c>
    </row>
    <row r="561" spans="1:6" x14ac:dyDescent="0.25">
      <c r="A561" t="s">
        <v>8219</v>
      </c>
      <c r="B561">
        <v>22</v>
      </c>
      <c r="E561" t="s">
        <v>8221</v>
      </c>
      <c r="F561">
        <v>0</v>
      </c>
    </row>
    <row r="562" spans="1:6" x14ac:dyDescent="0.25">
      <c r="A562" t="s">
        <v>8219</v>
      </c>
      <c r="B562">
        <v>31</v>
      </c>
      <c r="E562" t="s">
        <v>8221</v>
      </c>
      <c r="F562">
        <v>0</v>
      </c>
    </row>
    <row r="563" spans="1:6" x14ac:dyDescent="0.25">
      <c r="A563" t="s">
        <v>8219</v>
      </c>
      <c r="B563">
        <v>63</v>
      </c>
      <c r="E563" t="s">
        <v>8221</v>
      </c>
      <c r="F563">
        <v>25</v>
      </c>
    </row>
    <row r="564" spans="1:6" x14ac:dyDescent="0.25">
      <c r="A564" t="s">
        <v>8219</v>
      </c>
      <c r="B564">
        <v>20</v>
      </c>
      <c r="E564" t="s">
        <v>8221</v>
      </c>
      <c r="F564">
        <v>8</v>
      </c>
    </row>
    <row r="565" spans="1:6" x14ac:dyDescent="0.25">
      <c r="A565" t="s">
        <v>8219</v>
      </c>
      <c r="B565">
        <v>25</v>
      </c>
      <c r="E565" t="s">
        <v>8221</v>
      </c>
      <c r="F565">
        <v>16</v>
      </c>
    </row>
    <row r="566" spans="1:6" x14ac:dyDescent="0.25">
      <c r="A566" t="s">
        <v>8219</v>
      </c>
      <c r="B566">
        <v>61</v>
      </c>
      <c r="E566" t="s">
        <v>8221</v>
      </c>
      <c r="F566">
        <v>3</v>
      </c>
    </row>
    <row r="567" spans="1:6" x14ac:dyDescent="0.25">
      <c r="A567" t="s">
        <v>8219</v>
      </c>
      <c r="B567">
        <v>52</v>
      </c>
      <c r="E567" t="s">
        <v>8221</v>
      </c>
      <c r="F567">
        <v>3</v>
      </c>
    </row>
    <row r="568" spans="1:6" x14ac:dyDescent="0.25">
      <c r="A568" t="s">
        <v>8219</v>
      </c>
      <c r="B568">
        <v>86</v>
      </c>
      <c r="E568" t="s">
        <v>8221</v>
      </c>
      <c r="F568">
        <v>2</v>
      </c>
    </row>
    <row r="569" spans="1:6" x14ac:dyDescent="0.25">
      <c r="A569" t="s">
        <v>8219</v>
      </c>
      <c r="B569">
        <v>42</v>
      </c>
      <c r="E569" t="s">
        <v>8221</v>
      </c>
      <c r="F569">
        <v>1</v>
      </c>
    </row>
    <row r="570" spans="1:6" x14ac:dyDescent="0.25">
      <c r="A570" t="s">
        <v>8219</v>
      </c>
      <c r="B570">
        <v>52</v>
      </c>
      <c r="E570" t="s">
        <v>8221</v>
      </c>
      <c r="F570">
        <v>0</v>
      </c>
    </row>
    <row r="571" spans="1:6" x14ac:dyDescent="0.25">
      <c r="A571" t="s">
        <v>8219</v>
      </c>
      <c r="B571">
        <v>120</v>
      </c>
      <c r="E571" t="s">
        <v>8221</v>
      </c>
      <c r="F571">
        <v>1</v>
      </c>
    </row>
    <row r="572" spans="1:6" x14ac:dyDescent="0.25">
      <c r="A572" t="s">
        <v>8219</v>
      </c>
      <c r="B572">
        <v>22</v>
      </c>
      <c r="E572" t="s">
        <v>8221</v>
      </c>
      <c r="F572">
        <v>19</v>
      </c>
    </row>
    <row r="573" spans="1:6" x14ac:dyDescent="0.25">
      <c r="A573" t="s">
        <v>8219</v>
      </c>
      <c r="B573">
        <v>64</v>
      </c>
      <c r="E573" t="s">
        <v>8221</v>
      </c>
      <c r="F573">
        <v>9</v>
      </c>
    </row>
    <row r="574" spans="1:6" x14ac:dyDescent="0.25">
      <c r="A574" t="s">
        <v>8219</v>
      </c>
      <c r="B574">
        <v>23</v>
      </c>
      <c r="E574" t="s">
        <v>8221</v>
      </c>
      <c r="F574">
        <v>1</v>
      </c>
    </row>
    <row r="575" spans="1:6" x14ac:dyDescent="0.25">
      <c r="A575" t="s">
        <v>8219</v>
      </c>
      <c r="B575">
        <v>238</v>
      </c>
      <c r="E575" t="s">
        <v>8221</v>
      </c>
      <c r="F575">
        <v>0</v>
      </c>
    </row>
    <row r="576" spans="1:6" x14ac:dyDescent="0.25">
      <c r="A576" t="s">
        <v>8219</v>
      </c>
      <c r="B576">
        <v>33</v>
      </c>
      <c r="E576" t="s">
        <v>8221</v>
      </c>
      <c r="F576">
        <v>1</v>
      </c>
    </row>
    <row r="577" spans="1:6" x14ac:dyDescent="0.25">
      <c r="A577" t="s">
        <v>8219</v>
      </c>
      <c r="B577">
        <v>32</v>
      </c>
      <c r="E577" t="s">
        <v>8221</v>
      </c>
      <c r="F577">
        <v>5</v>
      </c>
    </row>
    <row r="578" spans="1:6" x14ac:dyDescent="0.25">
      <c r="A578" t="s">
        <v>8219</v>
      </c>
      <c r="B578">
        <v>24</v>
      </c>
      <c r="E578" t="s">
        <v>8221</v>
      </c>
      <c r="F578">
        <v>85</v>
      </c>
    </row>
    <row r="579" spans="1:6" x14ac:dyDescent="0.25">
      <c r="A579" t="s">
        <v>8219</v>
      </c>
      <c r="B579">
        <v>29</v>
      </c>
      <c r="E579" t="s">
        <v>8221</v>
      </c>
      <c r="F579">
        <v>3</v>
      </c>
    </row>
    <row r="580" spans="1:6" x14ac:dyDescent="0.25">
      <c r="A580" t="s">
        <v>8219</v>
      </c>
      <c r="B580">
        <v>50</v>
      </c>
      <c r="E580" t="s">
        <v>8221</v>
      </c>
      <c r="F580">
        <v>4</v>
      </c>
    </row>
    <row r="581" spans="1:6" x14ac:dyDescent="0.25">
      <c r="A581" t="s">
        <v>8219</v>
      </c>
      <c r="B581">
        <v>108</v>
      </c>
      <c r="E581" t="s">
        <v>8221</v>
      </c>
      <c r="F581">
        <v>3</v>
      </c>
    </row>
    <row r="582" spans="1:6" x14ac:dyDescent="0.25">
      <c r="A582" t="s">
        <v>8219</v>
      </c>
      <c r="B582">
        <v>139</v>
      </c>
      <c r="E582" t="s">
        <v>8221</v>
      </c>
      <c r="F582">
        <v>5</v>
      </c>
    </row>
    <row r="583" spans="1:6" x14ac:dyDescent="0.25">
      <c r="A583" t="s">
        <v>8219</v>
      </c>
      <c r="B583">
        <v>7</v>
      </c>
      <c r="E583" t="s">
        <v>8221</v>
      </c>
      <c r="F583">
        <v>17</v>
      </c>
    </row>
    <row r="584" spans="1:6" x14ac:dyDescent="0.25">
      <c r="A584" t="s">
        <v>8219</v>
      </c>
      <c r="B584">
        <v>149</v>
      </c>
      <c r="E584" t="s">
        <v>8221</v>
      </c>
      <c r="F584">
        <v>3</v>
      </c>
    </row>
    <row r="585" spans="1:6" x14ac:dyDescent="0.25">
      <c r="A585" t="s">
        <v>8219</v>
      </c>
      <c r="B585">
        <v>31</v>
      </c>
      <c r="E585" t="s">
        <v>8221</v>
      </c>
      <c r="F585">
        <v>2</v>
      </c>
    </row>
    <row r="586" spans="1:6" x14ac:dyDescent="0.25">
      <c r="A586" t="s">
        <v>8219</v>
      </c>
      <c r="B586">
        <v>26</v>
      </c>
      <c r="E586" t="s">
        <v>8221</v>
      </c>
      <c r="F586">
        <v>6</v>
      </c>
    </row>
    <row r="587" spans="1:6" x14ac:dyDescent="0.25">
      <c r="A587" t="s">
        <v>8219</v>
      </c>
      <c r="B587">
        <v>172</v>
      </c>
      <c r="E587" t="s">
        <v>8221</v>
      </c>
      <c r="F587">
        <v>0</v>
      </c>
    </row>
    <row r="588" spans="1:6" x14ac:dyDescent="0.25">
      <c r="A588" t="s">
        <v>8219</v>
      </c>
      <c r="B588">
        <v>78</v>
      </c>
      <c r="E588" t="s">
        <v>8221</v>
      </c>
      <c r="F588">
        <v>1</v>
      </c>
    </row>
    <row r="589" spans="1:6" x14ac:dyDescent="0.25">
      <c r="A589" t="s">
        <v>8219</v>
      </c>
      <c r="B589">
        <v>120</v>
      </c>
      <c r="E589" t="s">
        <v>8221</v>
      </c>
      <c r="F589">
        <v>3</v>
      </c>
    </row>
    <row r="590" spans="1:6" x14ac:dyDescent="0.25">
      <c r="A590" t="s">
        <v>8219</v>
      </c>
      <c r="B590">
        <v>227</v>
      </c>
      <c r="E590" t="s">
        <v>8221</v>
      </c>
      <c r="F590">
        <v>13</v>
      </c>
    </row>
    <row r="591" spans="1:6" x14ac:dyDescent="0.25">
      <c r="A591" t="s">
        <v>8219</v>
      </c>
      <c r="B591">
        <v>42</v>
      </c>
      <c r="E591" t="s">
        <v>8221</v>
      </c>
      <c r="F591">
        <v>1</v>
      </c>
    </row>
    <row r="592" spans="1:6" x14ac:dyDescent="0.25">
      <c r="A592" t="s">
        <v>8219</v>
      </c>
      <c r="B592">
        <v>64</v>
      </c>
      <c r="E592" t="s">
        <v>8221</v>
      </c>
      <c r="F592">
        <v>1</v>
      </c>
    </row>
    <row r="593" spans="1:6" x14ac:dyDescent="0.25">
      <c r="A593" t="s">
        <v>8219</v>
      </c>
      <c r="B593">
        <v>121</v>
      </c>
      <c r="E593" t="s">
        <v>8221</v>
      </c>
      <c r="F593">
        <v>9</v>
      </c>
    </row>
    <row r="594" spans="1:6" x14ac:dyDescent="0.25">
      <c r="A594" t="s">
        <v>8219</v>
      </c>
      <c r="B594">
        <v>87</v>
      </c>
      <c r="E594" t="s">
        <v>8221</v>
      </c>
      <c r="F594">
        <v>0</v>
      </c>
    </row>
    <row r="595" spans="1:6" x14ac:dyDescent="0.25">
      <c r="A595" t="s">
        <v>8219</v>
      </c>
      <c r="B595">
        <v>65</v>
      </c>
      <c r="E595" t="s">
        <v>8221</v>
      </c>
      <c r="F595">
        <v>2</v>
      </c>
    </row>
    <row r="596" spans="1:6" x14ac:dyDescent="0.25">
      <c r="A596" t="s">
        <v>8219</v>
      </c>
      <c r="B596">
        <v>49</v>
      </c>
      <c r="E596" t="s">
        <v>8221</v>
      </c>
      <c r="F596">
        <v>1</v>
      </c>
    </row>
    <row r="597" spans="1:6" x14ac:dyDescent="0.25">
      <c r="A597" t="s">
        <v>8219</v>
      </c>
      <c r="B597">
        <v>19</v>
      </c>
      <c r="E597" t="s">
        <v>8221</v>
      </c>
      <c r="F597">
        <v>10</v>
      </c>
    </row>
    <row r="598" spans="1:6" x14ac:dyDescent="0.25">
      <c r="A598" t="s">
        <v>8219</v>
      </c>
      <c r="B598">
        <v>81</v>
      </c>
      <c r="E598" t="s">
        <v>8221</v>
      </c>
      <c r="F598">
        <v>3</v>
      </c>
    </row>
    <row r="599" spans="1:6" x14ac:dyDescent="0.25">
      <c r="A599" t="s">
        <v>8219</v>
      </c>
      <c r="B599">
        <v>264</v>
      </c>
      <c r="E599" t="s">
        <v>8221</v>
      </c>
      <c r="F599">
        <v>2</v>
      </c>
    </row>
    <row r="600" spans="1:6" x14ac:dyDescent="0.25">
      <c r="A600" t="s">
        <v>8219</v>
      </c>
      <c r="B600">
        <v>25</v>
      </c>
      <c r="E600" t="s">
        <v>8221</v>
      </c>
      <c r="F600">
        <v>2</v>
      </c>
    </row>
    <row r="601" spans="1:6" x14ac:dyDescent="0.25">
      <c r="A601" t="s">
        <v>8219</v>
      </c>
      <c r="B601">
        <v>5</v>
      </c>
      <c r="E601" t="s">
        <v>8221</v>
      </c>
      <c r="F601">
        <v>1</v>
      </c>
    </row>
    <row r="602" spans="1:6" x14ac:dyDescent="0.25">
      <c r="A602" t="s">
        <v>8219</v>
      </c>
      <c r="B602">
        <v>144</v>
      </c>
      <c r="E602" t="s">
        <v>8221</v>
      </c>
      <c r="F602">
        <v>14</v>
      </c>
    </row>
    <row r="603" spans="1:6" x14ac:dyDescent="0.25">
      <c r="A603" t="s">
        <v>8219</v>
      </c>
      <c r="B603">
        <v>92</v>
      </c>
      <c r="E603" t="s">
        <v>8221</v>
      </c>
      <c r="F603">
        <v>0</v>
      </c>
    </row>
    <row r="604" spans="1:6" x14ac:dyDescent="0.25">
      <c r="A604" t="s">
        <v>8219</v>
      </c>
      <c r="B604">
        <v>147</v>
      </c>
      <c r="E604" t="s">
        <v>8221</v>
      </c>
      <c r="F604">
        <v>0</v>
      </c>
    </row>
    <row r="605" spans="1:6" x14ac:dyDescent="0.25">
      <c r="A605" t="s">
        <v>8219</v>
      </c>
      <c r="B605">
        <v>90</v>
      </c>
      <c r="E605" t="s">
        <v>8221</v>
      </c>
      <c r="F605">
        <v>4</v>
      </c>
    </row>
    <row r="606" spans="1:6" x14ac:dyDescent="0.25">
      <c r="A606" t="s">
        <v>8219</v>
      </c>
      <c r="B606">
        <v>87</v>
      </c>
      <c r="E606" t="s">
        <v>8221</v>
      </c>
      <c r="F606">
        <v>3</v>
      </c>
    </row>
    <row r="607" spans="1:6" x14ac:dyDescent="0.25">
      <c r="A607" t="s">
        <v>8219</v>
      </c>
      <c r="B607">
        <v>406</v>
      </c>
      <c r="E607" t="s">
        <v>8221</v>
      </c>
      <c r="F607">
        <v>0</v>
      </c>
    </row>
    <row r="608" spans="1:6" x14ac:dyDescent="0.25">
      <c r="A608" t="s">
        <v>8219</v>
      </c>
      <c r="B608">
        <v>20</v>
      </c>
      <c r="E608" t="s">
        <v>8221</v>
      </c>
      <c r="F608">
        <v>5</v>
      </c>
    </row>
    <row r="609" spans="1:6" x14ac:dyDescent="0.25">
      <c r="A609" t="s">
        <v>8219</v>
      </c>
      <c r="B609">
        <v>70</v>
      </c>
      <c r="E609" t="s">
        <v>8221</v>
      </c>
      <c r="F609">
        <v>47</v>
      </c>
    </row>
    <row r="610" spans="1:6" x14ac:dyDescent="0.25">
      <c r="A610" t="s">
        <v>8219</v>
      </c>
      <c r="B610">
        <v>16</v>
      </c>
      <c r="E610" t="s">
        <v>8221</v>
      </c>
      <c r="F610">
        <v>0</v>
      </c>
    </row>
    <row r="611" spans="1:6" x14ac:dyDescent="0.25">
      <c r="A611" t="s">
        <v>8219</v>
      </c>
      <c r="B611">
        <v>52</v>
      </c>
      <c r="E611" t="s">
        <v>8221</v>
      </c>
      <c r="F611">
        <v>10</v>
      </c>
    </row>
    <row r="612" spans="1:6" x14ac:dyDescent="0.25">
      <c r="A612" t="s">
        <v>8219</v>
      </c>
      <c r="B612">
        <v>66</v>
      </c>
      <c r="E612" t="s">
        <v>8221</v>
      </c>
      <c r="F612">
        <v>11</v>
      </c>
    </row>
    <row r="613" spans="1:6" x14ac:dyDescent="0.25">
      <c r="A613" t="s">
        <v>8219</v>
      </c>
      <c r="B613">
        <v>109</v>
      </c>
      <c r="E613" t="s">
        <v>8221</v>
      </c>
      <c r="F613">
        <v>2</v>
      </c>
    </row>
    <row r="614" spans="1:6" x14ac:dyDescent="0.25">
      <c r="A614" t="s">
        <v>8219</v>
      </c>
      <c r="B614">
        <v>168</v>
      </c>
      <c r="E614" t="s">
        <v>8221</v>
      </c>
      <c r="F614">
        <v>2</v>
      </c>
    </row>
    <row r="615" spans="1:6" x14ac:dyDescent="0.25">
      <c r="A615" t="s">
        <v>8219</v>
      </c>
      <c r="B615">
        <v>31</v>
      </c>
      <c r="E615" t="s">
        <v>8221</v>
      </c>
      <c r="F615">
        <v>22</v>
      </c>
    </row>
    <row r="616" spans="1:6" x14ac:dyDescent="0.25">
      <c r="A616" t="s">
        <v>8219</v>
      </c>
      <c r="B616">
        <v>133</v>
      </c>
      <c r="E616" t="s">
        <v>8221</v>
      </c>
      <c r="F616">
        <v>8</v>
      </c>
    </row>
    <row r="617" spans="1:6" x14ac:dyDescent="0.25">
      <c r="A617" t="s">
        <v>8219</v>
      </c>
      <c r="B617">
        <v>151</v>
      </c>
      <c r="E617" t="s">
        <v>8221</v>
      </c>
      <c r="F617">
        <v>6</v>
      </c>
    </row>
    <row r="618" spans="1:6" x14ac:dyDescent="0.25">
      <c r="A618" t="s">
        <v>8219</v>
      </c>
      <c r="B618">
        <v>5</v>
      </c>
      <c r="E618" t="s">
        <v>8221</v>
      </c>
      <c r="F618">
        <v>1</v>
      </c>
    </row>
    <row r="619" spans="1:6" x14ac:dyDescent="0.25">
      <c r="A619" t="s">
        <v>8219</v>
      </c>
      <c r="B619">
        <v>73</v>
      </c>
      <c r="E619" t="s">
        <v>8221</v>
      </c>
      <c r="F619">
        <v>3</v>
      </c>
    </row>
    <row r="620" spans="1:6" x14ac:dyDescent="0.25">
      <c r="A620" t="s">
        <v>8219</v>
      </c>
      <c r="B620">
        <v>148</v>
      </c>
      <c r="E620" t="s">
        <v>8221</v>
      </c>
      <c r="F620">
        <v>0</v>
      </c>
    </row>
    <row r="621" spans="1:6" x14ac:dyDescent="0.25">
      <c r="A621" t="s">
        <v>8219</v>
      </c>
      <c r="B621">
        <v>93</v>
      </c>
      <c r="E621" t="s">
        <v>8221</v>
      </c>
      <c r="F621">
        <v>0</v>
      </c>
    </row>
    <row r="622" spans="1:6" x14ac:dyDescent="0.25">
      <c r="A622" t="s">
        <v>8219</v>
      </c>
      <c r="B622">
        <v>63</v>
      </c>
      <c r="E622" t="s">
        <v>8221</v>
      </c>
      <c r="F622">
        <v>0</v>
      </c>
    </row>
    <row r="623" spans="1:6" x14ac:dyDescent="0.25">
      <c r="A623" t="s">
        <v>8219</v>
      </c>
      <c r="B623">
        <v>134</v>
      </c>
      <c r="E623" t="s">
        <v>8221</v>
      </c>
      <c r="F623">
        <v>0</v>
      </c>
    </row>
    <row r="624" spans="1:6" x14ac:dyDescent="0.25">
      <c r="A624" t="s">
        <v>8219</v>
      </c>
      <c r="B624">
        <v>14</v>
      </c>
      <c r="E624" t="s">
        <v>8221</v>
      </c>
      <c r="F624">
        <v>0</v>
      </c>
    </row>
    <row r="625" spans="1:6" x14ac:dyDescent="0.25">
      <c r="A625" t="s">
        <v>8219</v>
      </c>
      <c r="B625">
        <v>78</v>
      </c>
      <c r="E625" t="s">
        <v>8221</v>
      </c>
      <c r="F625">
        <v>3</v>
      </c>
    </row>
    <row r="626" spans="1:6" x14ac:dyDescent="0.25">
      <c r="A626" t="s">
        <v>8219</v>
      </c>
      <c r="B626">
        <v>112</v>
      </c>
      <c r="E626" t="s">
        <v>8221</v>
      </c>
      <c r="F626">
        <v>0</v>
      </c>
    </row>
    <row r="627" spans="1:6" x14ac:dyDescent="0.25">
      <c r="A627" t="s">
        <v>8219</v>
      </c>
      <c r="B627">
        <v>34</v>
      </c>
      <c r="E627" t="s">
        <v>8221</v>
      </c>
      <c r="F627">
        <v>0</v>
      </c>
    </row>
    <row r="628" spans="1:6" x14ac:dyDescent="0.25">
      <c r="A628" t="s">
        <v>8219</v>
      </c>
      <c r="B628">
        <v>19</v>
      </c>
      <c r="E628" t="s">
        <v>8221</v>
      </c>
      <c r="F628">
        <v>1</v>
      </c>
    </row>
    <row r="629" spans="1:6" x14ac:dyDescent="0.25">
      <c r="A629" t="s">
        <v>8219</v>
      </c>
      <c r="B629">
        <v>13</v>
      </c>
      <c r="E629" t="s">
        <v>8221</v>
      </c>
      <c r="F629">
        <v>6</v>
      </c>
    </row>
    <row r="630" spans="1:6" x14ac:dyDescent="0.25">
      <c r="A630" t="s">
        <v>8219</v>
      </c>
      <c r="B630">
        <v>104</v>
      </c>
      <c r="E630" t="s">
        <v>8221</v>
      </c>
      <c r="F630">
        <v>1</v>
      </c>
    </row>
    <row r="631" spans="1:6" x14ac:dyDescent="0.25">
      <c r="A631" t="s">
        <v>8219</v>
      </c>
      <c r="B631">
        <v>52</v>
      </c>
      <c r="E631" t="s">
        <v>8221</v>
      </c>
      <c r="F631">
        <v>2</v>
      </c>
    </row>
    <row r="632" spans="1:6" x14ac:dyDescent="0.25">
      <c r="A632" t="s">
        <v>8219</v>
      </c>
      <c r="B632">
        <v>17</v>
      </c>
      <c r="E632" t="s">
        <v>8221</v>
      </c>
      <c r="F632">
        <v>0</v>
      </c>
    </row>
    <row r="633" spans="1:6" x14ac:dyDescent="0.25">
      <c r="A633" t="s">
        <v>8219</v>
      </c>
      <c r="B633">
        <v>82</v>
      </c>
      <c r="E633" t="s">
        <v>8221</v>
      </c>
      <c r="F633">
        <v>3</v>
      </c>
    </row>
    <row r="634" spans="1:6" x14ac:dyDescent="0.25">
      <c r="A634" t="s">
        <v>8219</v>
      </c>
      <c r="B634">
        <v>73</v>
      </c>
      <c r="E634" t="s">
        <v>8221</v>
      </c>
      <c r="F634">
        <v>3</v>
      </c>
    </row>
    <row r="635" spans="1:6" x14ac:dyDescent="0.25">
      <c r="A635" t="s">
        <v>8219</v>
      </c>
      <c r="B635">
        <v>158</v>
      </c>
      <c r="E635" t="s">
        <v>8221</v>
      </c>
      <c r="F635">
        <v>0</v>
      </c>
    </row>
    <row r="636" spans="1:6" x14ac:dyDescent="0.25">
      <c r="A636" t="s">
        <v>8219</v>
      </c>
      <c r="B636">
        <v>65</v>
      </c>
      <c r="E636" t="s">
        <v>8221</v>
      </c>
      <c r="F636">
        <v>6</v>
      </c>
    </row>
    <row r="637" spans="1:6" x14ac:dyDescent="0.25">
      <c r="A637" t="s">
        <v>8219</v>
      </c>
      <c r="B637">
        <v>184</v>
      </c>
      <c r="E637" t="s">
        <v>8221</v>
      </c>
      <c r="F637">
        <v>0</v>
      </c>
    </row>
    <row r="638" spans="1:6" x14ac:dyDescent="0.25">
      <c r="A638" t="s">
        <v>8219</v>
      </c>
      <c r="B638">
        <v>34</v>
      </c>
      <c r="E638" t="s">
        <v>8221</v>
      </c>
      <c r="F638">
        <v>19</v>
      </c>
    </row>
    <row r="639" spans="1:6" x14ac:dyDescent="0.25">
      <c r="A639" t="s">
        <v>8219</v>
      </c>
      <c r="B639">
        <v>240</v>
      </c>
      <c r="E639" t="s">
        <v>8221</v>
      </c>
      <c r="F639">
        <v>1</v>
      </c>
    </row>
    <row r="640" spans="1:6" x14ac:dyDescent="0.25">
      <c r="A640" t="s">
        <v>8219</v>
      </c>
      <c r="B640">
        <v>113</v>
      </c>
      <c r="E640" t="s">
        <v>8221</v>
      </c>
      <c r="F640">
        <v>2</v>
      </c>
    </row>
    <row r="641" spans="1:6" x14ac:dyDescent="0.25">
      <c r="A641" t="s">
        <v>8219</v>
      </c>
      <c r="B641">
        <v>66</v>
      </c>
      <c r="E641" t="s">
        <v>8221</v>
      </c>
      <c r="F641">
        <v>0</v>
      </c>
    </row>
    <row r="642" spans="1:6" x14ac:dyDescent="0.25">
      <c r="A642" t="s">
        <v>8219</v>
      </c>
      <c r="B642">
        <v>340</v>
      </c>
      <c r="E642" t="s">
        <v>8221</v>
      </c>
      <c r="F642">
        <v>11</v>
      </c>
    </row>
    <row r="643" spans="1:6" x14ac:dyDescent="0.25">
      <c r="A643" t="s">
        <v>8219</v>
      </c>
      <c r="B643">
        <v>150</v>
      </c>
      <c r="E643" t="s">
        <v>8221</v>
      </c>
      <c r="F643">
        <v>0</v>
      </c>
    </row>
    <row r="644" spans="1:6" x14ac:dyDescent="0.25">
      <c r="A644" t="s">
        <v>8219</v>
      </c>
      <c r="B644">
        <v>25</v>
      </c>
      <c r="E644" t="s">
        <v>8221</v>
      </c>
      <c r="F644">
        <v>0</v>
      </c>
    </row>
    <row r="645" spans="1:6" x14ac:dyDescent="0.25">
      <c r="A645" t="s">
        <v>8219</v>
      </c>
      <c r="B645">
        <v>234</v>
      </c>
      <c r="E645" t="s">
        <v>8221</v>
      </c>
      <c r="F645">
        <v>1</v>
      </c>
    </row>
    <row r="646" spans="1:6" x14ac:dyDescent="0.25">
      <c r="A646" t="s">
        <v>8219</v>
      </c>
      <c r="B646">
        <v>2602</v>
      </c>
      <c r="E646" t="s">
        <v>8221</v>
      </c>
      <c r="F646">
        <v>3</v>
      </c>
    </row>
    <row r="647" spans="1:6" x14ac:dyDescent="0.25">
      <c r="A647" t="s">
        <v>8219</v>
      </c>
      <c r="B647">
        <v>248</v>
      </c>
      <c r="E647" t="s">
        <v>8221</v>
      </c>
      <c r="F647">
        <v>1</v>
      </c>
    </row>
    <row r="648" spans="1:6" x14ac:dyDescent="0.25">
      <c r="A648" t="s">
        <v>8219</v>
      </c>
      <c r="B648">
        <v>600</v>
      </c>
      <c r="E648" t="s">
        <v>8221</v>
      </c>
      <c r="F648">
        <v>15</v>
      </c>
    </row>
    <row r="649" spans="1:6" x14ac:dyDescent="0.25">
      <c r="A649" t="s">
        <v>8219</v>
      </c>
      <c r="B649">
        <v>293</v>
      </c>
      <c r="E649" t="s">
        <v>8221</v>
      </c>
      <c r="F649">
        <v>2</v>
      </c>
    </row>
    <row r="650" spans="1:6" x14ac:dyDescent="0.25">
      <c r="A650" t="s">
        <v>8219</v>
      </c>
      <c r="B650">
        <v>321</v>
      </c>
      <c r="E650" t="s">
        <v>8221</v>
      </c>
      <c r="F650">
        <v>1</v>
      </c>
    </row>
    <row r="651" spans="1:6" x14ac:dyDescent="0.25">
      <c r="A651" t="s">
        <v>8219</v>
      </c>
      <c r="B651">
        <v>81</v>
      </c>
      <c r="E651" t="s">
        <v>8221</v>
      </c>
      <c r="F651">
        <v>1</v>
      </c>
    </row>
    <row r="652" spans="1:6" x14ac:dyDescent="0.25">
      <c r="A652" t="s">
        <v>8219</v>
      </c>
      <c r="B652">
        <v>343</v>
      </c>
      <c r="E652" t="s">
        <v>8221</v>
      </c>
      <c r="F652">
        <v>0</v>
      </c>
    </row>
    <row r="653" spans="1:6" x14ac:dyDescent="0.25">
      <c r="A653" t="s">
        <v>8219</v>
      </c>
      <c r="B653">
        <v>336</v>
      </c>
      <c r="E653" t="s">
        <v>8221</v>
      </c>
      <c r="F653">
        <v>1</v>
      </c>
    </row>
    <row r="654" spans="1:6" x14ac:dyDescent="0.25">
      <c r="A654" t="s">
        <v>8219</v>
      </c>
      <c r="B654">
        <v>47</v>
      </c>
      <c r="E654" t="s">
        <v>8221</v>
      </c>
      <c r="F654">
        <v>11</v>
      </c>
    </row>
    <row r="655" spans="1:6" x14ac:dyDescent="0.25">
      <c r="A655" t="s">
        <v>8219</v>
      </c>
      <c r="B655">
        <v>76</v>
      </c>
      <c r="E655" t="s">
        <v>8221</v>
      </c>
      <c r="F655">
        <v>0</v>
      </c>
    </row>
    <row r="656" spans="1:6" x14ac:dyDescent="0.25">
      <c r="A656" t="s">
        <v>8219</v>
      </c>
      <c r="B656">
        <v>441</v>
      </c>
      <c r="E656" t="s">
        <v>8221</v>
      </c>
      <c r="F656">
        <v>1</v>
      </c>
    </row>
    <row r="657" spans="1:6" x14ac:dyDescent="0.25">
      <c r="A657" t="s">
        <v>8219</v>
      </c>
      <c r="B657">
        <v>916</v>
      </c>
      <c r="E657" t="s">
        <v>8221</v>
      </c>
      <c r="F657">
        <v>6</v>
      </c>
    </row>
    <row r="658" spans="1:6" x14ac:dyDescent="0.25">
      <c r="A658" t="s">
        <v>8219</v>
      </c>
      <c r="B658">
        <v>369</v>
      </c>
      <c r="E658" t="s">
        <v>8221</v>
      </c>
      <c r="F658">
        <v>7</v>
      </c>
    </row>
    <row r="659" spans="1:6" x14ac:dyDescent="0.25">
      <c r="A659" t="s">
        <v>8219</v>
      </c>
      <c r="B659">
        <v>20242</v>
      </c>
      <c r="E659" t="s">
        <v>8221</v>
      </c>
      <c r="F659">
        <v>0</v>
      </c>
    </row>
    <row r="660" spans="1:6" x14ac:dyDescent="0.25">
      <c r="A660" t="s">
        <v>8219</v>
      </c>
      <c r="B660">
        <v>71</v>
      </c>
      <c r="E660" t="s">
        <v>8221</v>
      </c>
      <c r="F660">
        <v>16</v>
      </c>
    </row>
    <row r="661" spans="1:6" x14ac:dyDescent="0.25">
      <c r="A661" t="s">
        <v>8219</v>
      </c>
      <c r="B661">
        <v>635</v>
      </c>
      <c r="E661" t="s">
        <v>8221</v>
      </c>
      <c r="F661">
        <v>0</v>
      </c>
    </row>
    <row r="662" spans="1:6" x14ac:dyDescent="0.25">
      <c r="A662" t="s">
        <v>8219</v>
      </c>
      <c r="B662">
        <v>885</v>
      </c>
      <c r="E662" t="s">
        <v>8221</v>
      </c>
      <c r="F662">
        <v>0</v>
      </c>
    </row>
    <row r="663" spans="1:6" x14ac:dyDescent="0.25">
      <c r="A663" t="s">
        <v>8219</v>
      </c>
      <c r="B663">
        <v>329</v>
      </c>
      <c r="E663" t="s">
        <v>8221</v>
      </c>
      <c r="F663">
        <v>0</v>
      </c>
    </row>
    <row r="664" spans="1:6" x14ac:dyDescent="0.25">
      <c r="A664" t="s">
        <v>8219</v>
      </c>
      <c r="B664">
        <v>71</v>
      </c>
      <c r="E664" t="s">
        <v>8221</v>
      </c>
      <c r="F664">
        <v>12</v>
      </c>
    </row>
    <row r="665" spans="1:6" x14ac:dyDescent="0.25">
      <c r="A665" t="s">
        <v>8219</v>
      </c>
      <c r="B665">
        <v>269</v>
      </c>
      <c r="E665" t="s">
        <v>8221</v>
      </c>
      <c r="F665">
        <v>1</v>
      </c>
    </row>
    <row r="666" spans="1:6" x14ac:dyDescent="0.25">
      <c r="A666" t="s">
        <v>8219</v>
      </c>
      <c r="B666">
        <v>345</v>
      </c>
      <c r="E666" t="s">
        <v>8221</v>
      </c>
      <c r="F666">
        <v>3</v>
      </c>
    </row>
    <row r="667" spans="1:6" x14ac:dyDescent="0.25">
      <c r="A667" t="s">
        <v>8219</v>
      </c>
      <c r="B667">
        <v>43</v>
      </c>
      <c r="E667" t="s">
        <v>8221</v>
      </c>
      <c r="F667">
        <v>1</v>
      </c>
    </row>
    <row r="668" spans="1:6" x14ac:dyDescent="0.25">
      <c r="A668" t="s">
        <v>8219</v>
      </c>
      <c r="B668">
        <v>33</v>
      </c>
      <c r="E668" t="s">
        <v>8221</v>
      </c>
      <c r="F668">
        <v>4</v>
      </c>
    </row>
    <row r="669" spans="1:6" x14ac:dyDescent="0.25">
      <c r="A669" t="s">
        <v>8219</v>
      </c>
      <c r="B669">
        <v>211</v>
      </c>
      <c r="E669" t="s">
        <v>8221</v>
      </c>
      <c r="F669">
        <v>1</v>
      </c>
    </row>
    <row r="670" spans="1:6" x14ac:dyDescent="0.25">
      <c r="A670" t="s">
        <v>8219</v>
      </c>
      <c r="B670">
        <v>196</v>
      </c>
      <c r="E670" t="s">
        <v>8221</v>
      </c>
      <c r="F670">
        <v>3</v>
      </c>
    </row>
    <row r="671" spans="1:6" x14ac:dyDescent="0.25">
      <c r="A671" t="s">
        <v>8219</v>
      </c>
      <c r="B671">
        <v>405</v>
      </c>
      <c r="E671" t="s">
        <v>8221</v>
      </c>
      <c r="F671">
        <v>1</v>
      </c>
    </row>
    <row r="672" spans="1:6" x14ac:dyDescent="0.25">
      <c r="A672" t="s">
        <v>8219</v>
      </c>
      <c r="B672">
        <v>206</v>
      </c>
      <c r="E672" t="s">
        <v>8221</v>
      </c>
      <c r="F672">
        <v>0</v>
      </c>
    </row>
    <row r="673" spans="1:6" x14ac:dyDescent="0.25">
      <c r="A673" t="s">
        <v>8219</v>
      </c>
      <c r="B673">
        <v>335</v>
      </c>
      <c r="E673" t="s">
        <v>8221</v>
      </c>
      <c r="F673">
        <v>12</v>
      </c>
    </row>
    <row r="674" spans="1:6" x14ac:dyDescent="0.25">
      <c r="A674" t="s">
        <v>8219</v>
      </c>
      <c r="B674">
        <v>215</v>
      </c>
      <c r="E674" t="s">
        <v>8221</v>
      </c>
      <c r="F674">
        <v>0</v>
      </c>
    </row>
    <row r="675" spans="1:6" x14ac:dyDescent="0.25">
      <c r="A675" t="s">
        <v>8219</v>
      </c>
      <c r="B675">
        <v>176</v>
      </c>
      <c r="E675" t="s">
        <v>8221</v>
      </c>
      <c r="F675">
        <v>1</v>
      </c>
    </row>
    <row r="676" spans="1:6" x14ac:dyDescent="0.25">
      <c r="A676" t="s">
        <v>8219</v>
      </c>
      <c r="B676">
        <v>555</v>
      </c>
      <c r="E676" t="s">
        <v>8221</v>
      </c>
      <c r="F676">
        <v>0</v>
      </c>
    </row>
    <row r="677" spans="1:6" x14ac:dyDescent="0.25">
      <c r="A677" t="s">
        <v>8219</v>
      </c>
      <c r="B677">
        <v>116</v>
      </c>
      <c r="E677" t="s">
        <v>8221</v>
      </c>
      <c r="F677">
        <v>0</v>
      </c>
    </row>
    <row r="678" spans="1:6" x14ac:dyDescent="0.25">
      <c r="A678" t="s">
        <v>8219</v>
      </c>
      <c r="B678">
        <v>615</v>
      </c>
      <c r="E678" t="s">
        <v>8221</v>
      </c>
      <c r="F678">
        <v>2</v>
      </c>
    </row>
    <row r="679" spans="1:6" x14ac:dyDescent="0.25">
      <c r="A679" t="s">
        <v>8219</v>
      </c>
      <c r="B679">
        <v>236</v>
      </c>
      <c r="E679" t="s">
        <v>8221</v>
      </c>
      <c r="F679">
        <v>92</v>
      </c>
    </row>
    <row r="680" spans="1:6" x14ac:dyDescent="0.25">
      <c r="A680" t="s">
        <v>8219</v>
      </c>
      <c r="B680">
        <v>145</v>
      </c>
      <c r="E680" t="s">
        <v>8221</v>
      </c>
      <c r="F680">
        <v>0</v>
      </c>
    </row>
    <row r="681" spans="1:6" x14ac:dyDescent="0.25">
      <c r="A681" t="s">
        <v>8219</v>
      </c>
      <c r="B681">
        <v>167</v>
      </c>
      <c r="E681" t="s">
        <v>8221</v>
      </c>
      <c r="F681">
        <v>3</v>
      </c>
    </row>
    <row r="682" spans="1:6" x14ac:dyDescent="0.25">
      <c r="A682" t="s">
        <v>8219</v>
      </c>
      <c r="B682">
        <v>235</v>
      </c>
      <c r="E682" t="s">
        <v>8221</v>
      </c>
      <c r="F682">
        <v>10</v>
      </c>
    </row>
    <row r="683" spans="1:6" x14ac:dyDescent="0.25">
      <c r="A683" t="s">
        <v>8219</v>
      </c>
      <c r="B683">
        <v>452</v>
      </c>
      <c r="E683" t="s">
        <v>8221</v>
      </c>
      <c r="F683">
        <v>7</v>
      </c>
    </row>
    <row r="684" spans="1:6" x14ac:dyDescent="0.25">
      <c r="A684" t="s">
        <v>8219</v>
      </c>
      <c r="B684">
        <v>241</v>
      </c>
      <c r="E684" t="s">
        <v>8221</v>
      </c>
      <c r="F684">
        <v>3</v>
      </c>
    </row>
    <row r="685" spans="1:6" x14ac:dyDescent="0.25">
      <c r="A685" t="s">
        <v>8219</v>
      </c>
      <c r="B685">
        <v>28</v>
      </c>
      <c r="E685" t="s">
        <v>8221</v>
      </c>
      <c r="F685">
        <v>0</v>
      </c>
    </row>
    <row r="686" spans="1:6" x14ac:dyDescent="0.25">
      <c r="A686" t="s">
        <v>8219</v>
      </c>
      <c r="B686">
        <v>140</v>
      </c>
      <c r="E686" t="s">
        <v>8221</v>
      </c>
      <c r="F686">
        <v>1</v>
      </c>
    </row>
    <row r="687" spans="1:6" x14ac:dyDescent="0.25">
      <c r="A687" t="s">
        <v>8219</v>
      </c>
      <c r="B687">
        <v>280</v>
      </c>
      <c r="E687" t="s">
        <v>8221</v>
      </c>
      <c r="F687">
        <v>0</v>
      </c>
    </row>
    <row r="688" spans="1:6" x14ac:dyDescent="0.25">
      <c r="A688" t="s">
        <v>8219</v>
      </c>
      <c r="B688">
        <v>70</v>
      </c>
      <c r="E688" t="s">
        <v>8221</v>
      </c>
      <c r="F688">
        <v>9</v>
      </c>
    </row>
    <row r="689" spans="1:6" x14ac:dyDescent="0.25">
      <c r="A689" t="s">
        <v>8219</v>
      </c>
      <c r="B689">
        <v>160</v>
      </c>
      <c r="E689" t="s">
        <v>8221</v>
      </c>
      <c r="F689">
        <v>2</v>
      </c>
    </row>
    <row r="690" spans="1:6" x14ac:dyDescent="0.25">
      <c r="A690" t="s">
        <v>8219</v>
      </c>
      <c r="B690">
        <v>141</v>
      </c>
      <c r="E690" t="s">
        <v>8221</v>
      </c>
      <c r="F690">
        <v>1</v>
      </c>
    </row>
    <row r="691" spans="1:6" x14ac:dyDescent="0.25">
      <c r="A691" t="s">
        <v>8219</v>
      </c>
      <c r="B691">
        <v>874</v>
      </c>
      <c r="E691" t="s">
        <v>8221</v>
      </c>
      <c r="F691">
        <v>2</v>
      </c>
    </row>
    <row r="692" spans="1:6" x14ac:dyDescent="0.25">
      <c r="A692" t="s">
        <v>8219</v>
      </c>
      <c r="B692">
        <v>73</v>
      </c>
      <c r="E692" t="s">
        <v>8221</v>
      </c>
      <c r="F692">
        <v>11</v>
      </c>
    </row>
    <row r="693" spans="1:6" x14ac:dyDescent="0.25">
      <c r="A693" t="s">
        <v>8219</v>
      </c>
      <c r="B693">
        <v>294</v>
      </c>
      <c r="E693" t="s">
        <v>8221</v>
      </c>
      <c r="F693">
        <v>0</v>
      </c>
    </row>
    <row r="694" spans="1:6" x14ac:dyDescent="0.25">
      <c r="A694" t="s">
        <v>8219</v>
      </c>
      <c r="B694">
        <v>740</v>
      </c>
      <c r="E694" t="s">
        <v>8221</v>
      </c>
      <c r="F694">
        <v>0</v>
      </c>
    </row>
    <row r="695" spans="1:6" x14ac:dyDescent="0.25">
      <c r="A695" t="s">
        <v>8219</v>
      </c>
      <c r="B695">
        <v>369</v>
      </c>
      <c r="E695" t="s">
        <v>8221</v>
      </c>
      <c r="F695">
        <v>9</v>
      </c>
    </row>
    <row r="696" spans="1:6" x14ac:dyDescent="0.25">
      <c r="A696" t="s">
        <v>8219</v>
      </c>
      <c r="B696">
        <v>110</v>
      </c>
      <c r="E696" t="s">
        <v>8221</v>
      </c>
      <c r="F696">
        <v>0</v>
      </c>
    </row>
    <row r="697" spans="1:6" x14ac:dyDescent="0.25">
      <c r="A697" t="s">
        <v>8219</v>
      </c>
      <c r="B697">
        <v>455</v>
      </c>
      <c r="E697" t="s">
        <v>8221</v>
      </c>
      <c r="F697">
        <v>4</v>
      </c>
    </row>
    <row r="698" spans="1:6" x14ac:dyDescent="0.25">
      <c r="A698" t="s">
        <v>8219</v>
      </c>
      <c r="B698">
        <v>224</v>
      </c>
      <c r="E698" t="s">
        <v>8221</v>
      </c>
      <c r="F698">
        <v>1</v>
      </c>
    </row>
    <row r="699" spans="1:6" x14ac:dyDescent="0.25">
      <c r="A699" t="s">
        <v>8219</v>
      </c>
      <c r="B699">
        <v>46</v>
      </c>
      <c r="E699" t="s">
        <v>8221</v>
      </c>
      <c r="F699">
        <v>2</v>
      </c>
    </row>
    <row r="700" spans="1:6" x14ac:dyDescent="0.25">
      <c r="A700" t="s">
        <v>8219</v>
      </c>
      <c r="B700">
        <v>284</v>
      </c>
      <c r="E700" t="s">
        <v>8221</v>
      </c>
      <c r="F700">
        <v>0</v>
      </c>
    </row>
    <row r="701" spans="1:6" x14ac:dyDescent="0.25">
      <c r="A701" t="s">
        <v>8219</v>
      </c>
      <c r="B701">
        <v>98</v>
      </c>
      <c r="E701" t="s">
        <v>8221</v>
      </c>
      <c r="F701">
        <v>1</v>
      </c>
    </row>
    <row r="702" spans="1:6" x14ac:dyDescent="0.25">
      <c r="A702" t="s">
        <v>8219</v>
      </c>
      <c r="B702">
        <v>56</v>
      </c>
      <c r="E702" t="s">
        <v>8221</v>
      </c>
      <c r="F702">
        <v>17</v>
      </c>
    </row>
    <row r="703" spans="1:6" x14ac:dyDescent="0.25">
      <c r="A703" t="s">
        <v>8219</v>
      </c>
      <c r="B703">
        <v>32</v>
      </c>
      <c r="E703" t="s">
        <v>8221</v>
      </c>
      <c r="F703">
        <v>2</v>
      </c>
    </row>
    <row r="704" spans="1:6" x14ac:dyDescent="0.25">
      <c r="A704" t="s">
        <v>8219</v>
      </c>
      <c r="B704">
        <v>30</v>
      </c>
      <c r="E704" t="s">
        <v>8221</v>
      </c>
      <c r="F704">
        <v>3</v>
      </c>
    </row>
    <row r="705" spans="1:6" x14ac:dyDescent="0.25">
      <c r="A705" t="s">
        <v>8219</v>
      </c>
      <c r="B705">
        <v>70</v>
      </c>
      <c r="E705" t="s">
        <v>8221</v>
      </c>
      <c r="F705">
        <v>41</v>
      </c>
    </row>
    <row r="706" spans="1:6" x14ac:dyDescent="0.25">
      <c r="A706" t="s">
        <v>8219</v>
      </c>
      <c r="B706">
        <v>44</v>
      </c>
      <c r="E706" t="s">
        <v>8221</v>
      </c>
      <c r="F706">
        <v>2</v>
      </c>
    </row>
    <row r="707" spans="1:6" x14ac:dyDescent="0.25">
      <c r="A707" t="s">
        <v>8219</v>
      </c>
      <c r="B707">
        <v>92</v>
      </c>
      <c r="E707" t="s">
        <v>8221</v>
      </c>
      <c r="F707">
        <v>3</v>
      </c>
    </row>
    <row r="708" spans="1:6" x14ac:dyDescent="0.25">
      <c r="A708" t="s">
        <v>8219</v>
      </c>
      <c r="B708">
        <v>205</v>
      </c>
      <c r="E708" t="s">
        <v>8221</v>
      </c>
      <c r="F708">
        <v>8</v>
      </c>
    </row>
    <row r="709" spans="1:6" x14ac:dyDescent="0.25">
      <c r="A709" t="s">
        <v>8219</v>
      </c>
      <c r="B709">
        <v>23</v>
      </c>
      <c r="E709" t="s">
        <v>8221</v>
      </c>
      <c r="F709">
        <v>0</v>
      </c>
    </row>
    <row r="710" spans="1:6" x14ac:dyDescent="0.25">
      <c r="A710" t="s">
        <v>8219</v>
      </c>
      <c r="B710">
        <v>4</v>
      </c>
      <c r="E710" t="s">
        <v>8221</v>
      </c>
      <c r="F710">
        <v>1</v>
      </c>
    </row>
    <row r="711" spans="1:6" x14ac:dyDescent="0.25">
      <c r="A711" t="s">
        <v>8219</v>
      </c>
      <c r="B711">
        <v>112</v>
      </c>
      <c r="E711" t="s">
        <v>8221</v>
      </c>
      <c r="F711">
        <v>3</v>
      </c>
    </row>
    <row r="712" spans="1:6" x14ac:dyDescent="0.25">
      <c r="A712" t="s">
        <v>8219</v>
      </c>
      <c r="B712">
        <v>27</v>
      </c>
      <c r="E712" t="s">
        <v>8221</v>
      </c>
      <c r="F712">
        <v>4</v>
      </c>
    </row>
    <row r="713" spans="1:6" x14ac:dyDescent="0.25">
      <c r="A713" t="s">
        <v>8219</v>
      </c>
      <c r="B713">
        <v>11</v>
      </c>
      <c r="E713" t="s">
        <v>8221</v>
      </c>
      <c r="F713">
        <v>9</v>
      </c>
    </row>
    <row r="714" spans="1:6" x14ac:dyDescent="0.25">
      <c r="A714" t="s">
        <v>8219</v>
      </c>
      <c r="B714">
        <v>26</v>
      </c>
      <c r="E714" t="s">
        <v>8221</v>
      </c>
      <c r="F714">
        <v>16</v>
      </c>
    </row>
    <row r="715" spans="1:6" x14ac:dyDescent="0.25">
      <c r="A715" t="s">
        <v>8219</v>
      </c>
      <c r="B715">
        <v>77</v>
      </c>
      <c r="E715" t="s">
        <v>8221</v>
      </c>
      <c r="F715">
        <v>1</v>
      </c>
    </row>
    <row r="716" spans="1:6" x14ac:dyDescent="0.25">
      <c r="A716" t="s">
        <v>8219</v>
      </c>
      <c r="B716">
        <v>136</v>
      </c>
      <c r="E716" t="s">
        <v>8221</v>
      </c>
      <c r="F716">
        <v>7</v>
      </c>
    </row>
    <row r="717" spans="1:6" x14ac:dyDescent="0.25">
      <c r="A717" t="s">
        <v>8219</v>
      </c>
      <c r="B717">
        <v>157</v>
      </c>
      <c r="E717" t="s">
        <v>8221</v>
      </c>
      <c r="F717">
        <v>0</v>
      </c>
    </row>
    <row r="718" spans="1:6" x14ac:dyDescent="0.25">
      <c r="A718" t="s">
        <v>8219</v>
      </c>
      <c r="B718">
        <v>158</v>
      </c>
      <c r="E718" t="s">
        <v>8221</v>
      </c>
      <c r="F718">
        <v>0</v>
      </c>
    </row>
    <row r="719" spans="1:6" x14ac:dyDescent="0.25">
      <c r="A719" t="s">
        <v>8219</v>
      </c>
      <c r="B719">
        <v>27</v>
      </c>
      <c r="E719" t="s">
        <v>8221</v>
      </c>
      <c r="F719">
        <v>0</v>
      </c>
    </row>
    <row r="720" spans="1:6" x14ac:dyDescent="0.25">
      <c r="A720" t="s">
        <v>8219</v>
      </c>
      <c r="B720">
        <v>23</v>
      </c>
      <c r="E720" t="s">
        <v>8221</v>
      </c>
      <c r="F720">
        <v>0</v>
      </c>
    </row>
    <row r="721" spans="1:6" x14ac:dyDescent="0.25">
      <c r="A721" t="s">
        <v>8219</v>
      </c>
      <c r="B721">
        <v>17</v>
      </c>
      <c r="E721" t="s">
        <v>8221</v>
      </c>
      <c r="F721">
        <v>0</v>
      </c>
    </row>
    <row r="722" spans="1:6" x14ac:dyDescent="0.25">
      <c r="A722" t="s">
        <v>8219</v>
      </c>
      <c r="B722">
        <v>37</v>
      </c>
      <c r="E722" t="s">
        <v>8221</v>
      </c>
      <c r="F722">
        <v>1</v>
      </c>
    </row>
    <row r="723" spans="1:6" x14ac:dyDescent="0.25">
      <c r="A723" t="s">
        <v>8219</v>
      </c>
      <c r="B723">
        <v>65</v>
      </c>
      <c r="E723" t="s">
        <v>8221</v>
      </c>
      <c r="F723">
        <v>2</v>
      </c>
    </row>
    <row r="724" spans="1:6" x14ac:dyDescent="0.25">
      <c r="A724" t="s">
        <v>8219</v>
      </c>
      <c r="B724">
        <v>18</v>
      </c>
      <c r="E724" t="s">
        <v>8221</v>
      </c>
      <c r="F724">
        <v>1</v>
      </c>
    </row>
    <row r="725" spans="1:6" x14ac:dyDescent="0.25">
      <c r="A725" t="s">
        <v>8219</v>
      </c>
      <c r="B725">
        <v>25</v>
      </c>
      <c r="E725" t="s">
        <v>8221</v>
      </c>
      <c r="F725">
        <v>15</v>
      </c>
    </row>
    <row r="726" spans="1:6" x14ac:dyDescent="0.25">
      <c r="A726" t="s">
        <v>8219</v>
      </c>
      <c r="B726">
        <v>104</v>
      </c>
      <c r="E726" t="s">
        <v>8221</v>
      </c>
      <c r="F726">
        <v>1</v>
      </c>
    </row>
    <row r="727" spans="1:6" x14ac:dyDescent="0.25">
      <c r="A727" t="s">
        <v>8219</v>
      </c>
      <c r="B727">
        <v>108</v>
      </c>
      <c r="E727" t="s">
        <v>8221</v>
      </c>
      <c r="F727">
        <v>1</v>
      </c>
    </row>
    <row r="728" spans="1:6" x14ac:dyDescent="0.25">
      <c r="A728" t="s">
        <v>8219</v>
      </c>
      <c r="B728">
        <v>38</v>
      </c>
      <c r="E728" t="s">
        <v>8221</v>
      </c>
      <c r="F728">
        <v>0</v>
      </c>
    </row>
    <row r="729" spans="1:6" x14ac:dyDescent="0.25">
      <c r="A729" t="s">
        <v>8219</v>
      </c>
      <c r="B729">
        <v>88</v>
      </c>
      <c r="E729" t="s">
        <v>8221</v>
      </c>
      <c r="F729">
        <v>39</v>
      </c>
    </row>
    <row r="730" spans="1:6" x14ac:dyDescent="0.25">
      <c r="A730" t="s">
        <v>8219</v>
      </c>
      <c r="B730">
        <v>82</v>
      </c>
      <c r="E730" t="s">
        <v>8221</v>
      </c>
      <c r="F730">
        <v>103</v>
      </c>
    </row>
    <row r="731" spans="1:6" x14ac:dyDescent="0.25">
      <c r="A731" t="s">
        <v>8219</v>
      </c>
      <c r="B731">
        <v>126</v>
      </c>
      <c r="E731" t="s">
        <v>8221</v>
      </c>
      <c r="F731">
        <v>0</v>
      </c>
    </row>
    <row r="732" spans="1:6" x14ac:dyDescent="0.25">
      <c r="A732" t="s">
        <v>8219</v>
      </c>
      <c r="B732">
        <v>133</v>
      </c>
      <c r="E732" t="s">
        <v>8221</v>
      </c>
      <c r="F732">
        <v>39</v>
      </c>
    </row>
    <row r="733" spans="1:6" x14ac:dyDescent="0.25">
      <c r="A733" t="s">
        <v>8219</v>
      </c>
      <c r="B733">
        <v>47</v>
      </c>
      <c r="E733" t="s">
        <v>8221</v>
      </c>
      <c r="F733">
        <v>15</v>
      </c>
    </row>
    <row r="734" spans="1:6" x14ac:dyDescent="0.25">
      <c r="A734" t="s">
        <v>8219</v>
      </c>
      <c r="B734">
        <v>58</v>
      </c>
      <c r="E734" t="s">
        <v>8221</v>
      </c>
      <c r="F734">
        <v>22</v>
      </c>
    </row>
    <row r="735" spans="1:6" x14ac:dyDescent="0.25">
      <c r="A735" t="s">
        <v>8219</v>
      </c>
      <c r="B735">
        <v>32</v>
      </c>
      <c r="E735" t="s">
        <v>8221</v>
      </c>
      <c r="F735">
        <v>92</v>
      </c>
    </row>
    <row r="736" spans="1:6" x14ac:dyDescent="0.25">
      <c r="A736" t="s">
        <v>8219</v>
      </c>
      <c r="B736">
        <v>37</v>
      </c>
      <c r="E736" t="s">
        <v>8221</v>
      </c>
      <c r="F736">
        <v>25</v>
      </c>
    </row>
    <row r="737" spans="1:6" x14ac:dyDescent="0.25">
      <c r="A737" t="s">
        <v>8219</v>
      </c>
      <c r="B737">
        <v>87</v>
      </c>
      <c r="E737" t="s">
        <v>8221</v>
      </c>
      <c r="F737">
        <v>19</v>
      </c>
    </row>
    <row r="738" spans="1:6" x14ac:dyDescent="0.25">
      <c r="A738" t="s">
        <v>8219</v>
      </c>
      <c r="B738">
        <v>15</v>
      </c>
      <c r="E738" t="s">
        <v>8221</v>
      </c>
      <c r="F738">
        <v>19</v>
      </c>
    </row>
    <row r="739" spans="1:6" x14ac:dyDescent="0.25">
      <c r="A739" t="s">
        <v>8219</v>
      </c>
      <c r="B739">
        <v>27</v>
      </c>
      <c r="E739" t="s">
        <v>8221</v>
      </c>
      <c r="F739">
        <v>13</v>
      </c>
    </row>
    <row r="740" spans="1:6" x14ac:dyDescent="0.25">
      <c r="A740" t="s">
        <v>8219</v>
      </c>
      <c r="B740">
        <v>19</v>
      </c>
      <c r="E740" t="s">
        <v>8221</v>
      </c>
      <c r="F740">
        <v>124</v>
      </c>
    </row>
    <row r="741" spans="1:6" x14ac:dyDescent="0.25">
      <c r="A741" t="s">
        <v>8219</v>
      </c>
      <c r="B741">
        <v>17</v>
      </c>
      <c r="E741" t="s">
        <v>8221</v>
      </c>
      <c r="F741">
        <v>4</v>
      </c>
    </row>
    <row r="742" spans="1:6" x14ac:dyDescent="0.25">
      <c r="A742" t="s">
        <v>8219</v>
      </c>
      <c r="B742">
        <v>26</v>
      </c>
      <c r="E742" t="s">
        <v>8221</v>
      </c>
      <c r="F742">
        <v>10</v>
      </c>
    </row>
    <row r="743" spans="1:6" x14ac:dyDescent="0.25">
      <c r="A743" t="s">
        <v>8219</v>
      </c>
      <c r="B743">
        <v>28</v>
      </c>
      <c r="E743" t="s">
        <v>8221</v>
      </c>
      <c r="F743">
        <v>15</v>
      </c>
    </row>
    <row r="744" spans="1:6" x14ac:dyDescent="0.25">
      <c r="A744" t="s">
        <v>8219</v>
      </c>
      <c r="B744">
        <v>37</v>
      </c>
      <c r="E744" t="s">
        <v>8221</v>
      </c>
      <c r="F744">
        <v>38</v>
      </c>
    </row>
    <row r="745" spans="1:6" x14ac:dyDescent="0.25">
      <c r="A745" t="s">
        <v>8219</v>
      </c>
      <c r="B745">
        <v>128</v>
      </c>
      <c r="E745" t="s">
        <v>8221</v>
      </c>
      <c r="F745">
        <v>152</v>
      </c>
    </row>
    <row r="746" spans="1:6" x14ac:dyDescent="0.25">
      <c r="A746" t="s">
        <v>8219</v>
      </c>
      <c r="B746">
        <v>10</v>
      </c>
      <c r="E746" t="s">
        <v>8221</v>
      </c>
      <c r="F746">
        <v>24</v>
      </c>
    </row>
    <row r="747" spans="1:6" x14ac:dyDescent="0.25">
      <c r="A747" t="s">
        <v>8219</v>
      </c>
      <c r="B747">
        <v>83</v>
      </c>
      <c r="E747" t="s">
        <v>8221</v>
      </c>
      <c r="F747">
        <v>76</v>
      </c>
    </row>
    <row r="748" spans="1:6" x14ac:dyDescent="0.25">
      <c r="A748" t="s">
        <v>8219</v>
      </c>
      <c r="B748">
        <v>46</v>
      </c>
      <c r="E748" t="s">
        <v>8221</v>
      </c>
      <c r="F748">
        <v>185</v>
      </c>
    </row>
    <row r="749" spans="1:6" x14ac:dyDescent="0.25">
      <c r="A749" t="s">
        <v>8219</v>
      </c>
      <c r="B749">
        <v>90</v>
      </c>
      <c r="E749" t="s">
        <v>8221</v>
      </c>
      <c r="F749">
        <v>33</v>
      </c>
    </row>
    <row r="750" spans="1:6" x14ac:dyDescent="0.25">
      <c r="A750" t="s">
        <v>8219</v>
      </c>
      <c r="B750">
        <v>81</v>
      </c>
      <c r="E750" t="s">
        <v>8221</v>
      </c>
      <c r="F750">
        <v>108</v>
      </c>
    </row>
    <row r="751" spans="1:6" x14ac:dyDescent="0.25">
      <c r="A751" t="s">
        <v>8219</v>
      </c>
      <c r="B751">
        <v>32</v>
      </c>
      <c r="E751" t="s">
        <v>8221</v>
      </c>
      <c r="F751">
        <v>29</v>
      </c>
    </row>
    <row r="752" spans="1:6" x14ac:dyDescent="0.25">
      <c r="A752" t="s">
        <v>8219</v>
      </c>
      <c r="B752">
        <v>20</v>
      </c>
      <c r="E752" t="s">
        <v>8221</v>
      </c>
      <c r="F752">
        <v>24</v>
      </c>
    </row>
    <row r="753" spans="1:6" x14ac:dyDescent="0.25">
      <c r="A753" t="s">
        <v>8219</v>
      </c>
      <c r="B753">
        <v>70</v>
      </c>
      <c r="E753" t="s">
        <v>8221</v>
      </c>
      <c r="F753">
        <v>4</v>
      </c>
    </row>
    <row r="754" spans="1:6" x14ac:dyDescent="0.25">
      <c r="A754" t="s">
        <v>8219</v>
      </c>
      <c r="B754">
        <v>168</v>
      </c>
      <c r="E754" t="s">
        <v>8221</v>
      </c>
      <c r="F754">
        <v>4</v>
      </c>
    </row>
    <row r="755" spans="1:6" x14ac:dyDescent="0.25">
      <c r="A755" t="s">
        <v>8219</v>
      </c>
      <c r="B755">
        <v>34</v>
      </c>
      <c r="E755" t="s">
        <v>8221</v>
      </c>
      <c r="F755">
        <v>15</v>
      </c>
    </row>
    <row r="756" spans="1:6" x14ac:dyDescent="0.25">
      <c r="A756" t="s">
        <v>8219</v>
      </c>
      <c r="B756">
        <v>48</v>
      </c>
      <c r="E756" t="s">
        <v>8221</v>
      </c>
      <c r="F756">
        <v>4</v>
      </c>
    </row>
    <row r="757" spans="1:6" x14ac:dyDescent="0.25">
      <c r="A757" t="s">
        <v>8219</v>
      </c>
      <c r="B757">
        <v>48</v>
      </c>
      <c r="E757" t="s">
        <v>8221</v>
      </c>
      <c r="F757">
        <v>139</v>
      </c>
    </row>
    <row r="758" spans="1:6" x14ac:dyDescent="0.25">
      <c r="A758" t="s">
        <v>8219</v>
      </c>
      <c r="B758">
        <v>221</v>
      </c>
      <c r="E758" t="s">
        <v>8221</v>
      </c>
      <c r="F758">
        <v>2</v>
      </c>
    </row>
    <row r="759" spans="1:6" x14ac:dyDescent="0.25">
      <c r="A759" t="s">
        <v>8219</v>
      </c>
      <c r="B759">
        <v>107</v>
      </c>
      <c r="E759" t="s">
        <v>8221</v>
      </c>
      <c r="F759">
        <v>18</v>
      </c>
    </row>
    <row r="760" spans="1:6" x14ac:dyDescent="0.25">
      <c r="A760" t="s">
        <v>8219</v>
      </c>
      <c r="B760">
        <v>45</v>
      </c>
      <c r="E760" t="s">
        <v>8221</v>
      </c>
      <c r="F760">
        <v>81</v>
      </c>
    </row>
    <row r="761" spans="1:6" x14ac:dyDescent="0.25">
      <c r="A761" t="s">
        <v>8219</v>
      </c>
      <c r="B761">
        <v>36</v>
      </c>
      <c r="E761" t="s">
        <v>8221</v>
      </c>
      <c r="F761">
        <v>86</v>
      </c>
    </row>
    <row r="762" spans="1:6" x14ac:dyDescent="0.25">
      <c r="A762" t="s">
        <v>8219</v>
      </c>
      <c r="B762">
        <v>101</v>
      </c>
      <c r="E762" t="s">
        <v>8221</v>
      </c>
      <c r="F762">
        <v>140</v>
      </c>
    </row>
    <row r="763" spans="1:6" x14ac:dyDescent="0.25">
      <c r="A763" t="s">
        <v>8219</v>
      </c>
      <c r="B763">
        <v>62</v>
      </c>
      <c r="E763" t="s">
        <v>8221</v>
      </c>
      <c r="F763">
        <v>37</v>
      </c>
    </row>
    <row r="764" spans="1:6" x14ac:dyDescent="0.25">
      <c r="A764" t="s">
        <v>8219</v>
      </c>
      <c r="B764">
        <v>32</v>
      </c>
      <c r="E764" t="s">
        <v>8221</v>
      </c>
      <c r="F764">
        <v>6</v>
      </c>
    </row>
    <row r="765" spans="1:6" x14ac:dyDescent="0.25">
      <c r="A765" t="s">
        <v>8219</v>
      </c>
      <c r="B765">
        <v>89</v>
      </c>
      <c r="E765" t="s">
        <v>8221</v>
      </c>
      <c r="F765">
        <v>113</v>
      </c>
    </row>
    <row r="766" spans="1:6" x14ac:dyDescent="0.25">
      <c r="A766" t="s">
        <v>8219</v>
      </c>
      <c r="B766">
        <v>93</v>
      </c>
      <c r="E766" t="s">
        <v>8221</v>
      </c>
      <c r="F766">
        <v>37</v>
      </c>
    </row>
    <row r="767" spans="1:6" x14ac:dyDescent="0.25">
      <c r="A767" t="s">
        <v>8219</v>
      </c>
      <c r="B767">
        <v>98</v>
      </c>
      <c r="E767" t="s">
        <v>8221</v>
      </c>
      <c r="F767">
        <v>18</v>
      </c>
    </row>
    <row r="768" spans="1:6" x14ac:dyDescent="0.25">
      <c r="A768" t="s">
        <v>8219</v>
      </c>
      <c r="B768">
        <v>82</v>
      </c>
      <c r="E768" t="s">
        <v>8221</v>
      </c>
      <c r="F768">
        <v>75</v>
      </c>
    </row>
    <row r="769" spans="1:6" x14ac:dyDescent="0.25">
      <c r="A769" t="s">
        <v>8219</v>
      </c>
      <c r="B769">
        <v>116</v>
      </c>
      <c r="E769" t="s">
        <v>8221</v>
      </c>
      <c r="F769">
        <v>52</v>
      </c>
    </row>
    <row r="770" spans="1:6" x14ac:dyDescent="0.25">
      <c r="A770" t="s">
        <v>8219</v>
      </c>
      <c r="B770">
        <v>52</v>
      </c>
      <c r="E770" t="s">
        <v>8221</v>
      </c>
      <c r="F770">
        <v>122</v>
      </c>
    </row>
    <row r="771" spans="1:6" x14ac:dyDescent="0.25">
      <c r="A771" t="s">
        <v>8219</v>
      </c>
      <c r="B771">
        <v>23</v>
      </c>
      <c r="E771" t="s">
        <v>8221</v>
      </c>
      <c r="F771">
        <v>8</v>
      </c>
    </row>
    <row r="772" spans="1:6" x14ac:dyDescent="0.25">
      <c r="A772" t="s">
        <v>8219</v>
      </c>
      <c r="B772">
        <v>77</v>
      </c>
      <c r="E772" t="s">
        <v>8221</v>
      </c>
      <c r="F772">
        <v>8</v>
      </c>
    </row>
    <row r="773" spans="1:6" x14ac:dyDescent="0.25">
      <c r="A773" t="s">
        <v>8219</v>
      </c>
      <c r="B773">
        <v>49</v>
      </c>
      <c r="E773" t="s">
        <v>8221</v>
      </c>
      <c r="F773">
        <v>96</v>
      </c>
    </row>
    <row r="774" spans="1:6" x14ac:dyDescent="0.25">
      <c r="A774" t="s">
        <v>8219</v>
      </c>
      <c r="B774">
        <v>59</v>
      </c>
      <c r="E774" t="s">
        <v>8221</v>
      </c>
      <c r="F774">
        <v>9</v>
      </c>
    </row>
    <row r="775" spans="1:6" x14ac:dyDescent="0.25">
      <c r="A775" t="s">
        <v>8219</v>
      </c>
      <c r="B775">
        <v>113</v>
      </c>
      <c r="E775" t="s">
        <v>8221</v>
      </c>
      <c r="F775">
        <v>2</v>
      </c>
    </row>
    <row r="776" spans="1:6" x14ac:dyDescent="0.25">
      <c r="A776" t="s">
        <v>8219</v>
      </c>
      <c r="B776">
        <v>34</v>
      </c>
      <c r="E776" t="s">
        <v>8221</v>
      </c>
      <c r="F776">
        <v>26</v>
      </c>
    </row>
    <row r="777" spans="1:6" x14ac:dyDescent="0.25">
      <c r="A777" t="s">
        <v>8219</v>
      </c>
      <c r="B777">
        <v>42</v>
      </c>
      <c r="E777" t="s">
        <v>8221</v>
      </c>
      <c r="F777">
        <v>23</v>
      </c>
    </row>
    <row r="778" spans="1:6" x14ac:dyDescent="0.25">
      <c r="A778" t="s">
        <v>8219</v>
      </c>
      <c r="B778">
        <v>42</v>
      </c>
      <c r="E778" t="s">
        <v>8221</v>
      </c>
      <c r="F778">
        <v>0</v>
      </c>
    </row>
    <row r="779" spans="1:6" x14ac:dyDescent="0.25">
      <c r="A779" t="s">
        <v>8219</v>
      </c>
      <c r="B779">
        <v>49</v>
      </c>
      <c r="E779" t="s">
        <v>8221</v>
      </c>
      <c r="F779">
        <v>140</v>
      </c>
    </row>
    <row r="780" spans="1:6" x14ac:dyDescent="0.25">
      <c r="A780" t="s">
        <v>8219</v>
      </c>
      <c r="B780">
        <v>56</v>
      </c>
      <c r="E780" t="s">
        <v>8221</v>
      </c>
      <c r="F780">
        <v>0</v>
      </c>
    </row>
    <row r="781" spans="1:6" x14ac:dyDescent="0.25">
      <c r="A781" t="s">
        <v>8219</v>
      </c>
      <c r="B781">
        <v>25</v>
      </c>
      <c r="E781" t="s">
        <v>8221</v>
      </c>
      <c r="F781">
        <v>6</v>
      </c>
    </row>
    <row r="782" spans="1:6" x14ac:dyDescent="0.25">
      <c r="A782" t="s">
        <v>8219</v>
      </c>
      <c r="B782">
        <v>52</v>
      </c>
      <c r="E782" t="s">
        <v>8221</v>
      </c>
      <c r="F782">
        <v>100</v>
      </c>
    </row>
    <row r="783" spans="1:6" x14ac:dyDescent="0.25">
      <c r="A783" t="s">
        <v>8219</v>
      </c>
      <c r="B783">
        <v>34</v>
      </c>
      <c r="E783" t="s">
        <v>8221</v>
      </c>
      <c r="F783">
        <v>0</v>
      </c>
    </row>
    <row r="784" spans="1:6" x14ac:dyDescent="0.25">
      <c r="A784" t="s">
        <v>8219</v>
      </c>
      <c r="B784">
        <v>67</v>
      </c>
      <c r="E784" t="s">
        <v>8221</v>
      </c>
      <c r="F784">
        <v>4</v>
      </c>
    </row>
    <row r="785" spans="1:6" x14ac:dyDescent="0.25">
      <c r="A785" t="s">
        <v>8219</v>
      </c>
      <c r="B785">
        <v>70</v>
      </c>
      <c r="E785" t="s">
        <v>8221</v>
      </c>
      <c r="F785">
        <v>8</v>
      </c>
    </row>
    <row r="786" spans="1:6" x14ac:dyDescent="0.25">
      <c r="A786" t="s">
        <v>8219</v>
      </c>
      <c r="B786">
        <v>89</v>
      </c>
      <c r="E786" t="s">
        <v>8221</v>
      </c>
      <c r="F786">
        <v>0</v>
      </c>
    </row>
    <row r="787" spans="1:6" x14ac:dyDescent="0.25">
      <c r="A787" t="s">
        <v>8219</v>
      </c>
      <c r="B787">
        <v>107</v>
      </c>
      <c r="E787" t="s">
        <v>8221</v>
      </c>
      <c r="F787">
        <v>16</v>
      </c>
    </row>
    <row r="788" spans="1:6" x14ac:dyDescent="0.25">
      <c r="A788" t="s">
        <v>8219</v>
      </c>
      <c r="B788">
        <v>159</v>
      </c>
      <c r="E788" t="s">
        <v>8221</v>
      </c>
      <c r="F788">
        <v>2</v>
      </c>
    </row>
    <row r="789" spans="1:6" x14ac:dyDescent="0.25">
      <c r="A789" t="s">
        <v>8219</v>
      </c>
      <c r="B789">
        <v>181</v>
      </c>
      <c r="E789" t="s">
        <v>8221</v>
      </c>
      <c r="F789">
        <v>48</v>
      </c>
    </row>
    <row r="790" spans="1:6" x14ac:dyDescent="0.25">
      <c r="A790" t="s">
        <v>8219</v>
      </c>
      <c r="B790">
        <v>131</v>
      </c>
      <c r="E790" t="s">
        <v>8221</v>
      </c>
      <c r="F790">
        <v>2</v>
      </c>
    </row>
    <row r="791" spans="1:6" x14ac:dyDescent="0.25">
      <c r="A791" t="s">
        <v>8219</v>
      </c>
      <c r="B791">
        <v>125</v>
      </c>
      <c r="E791" t="s">
        <v>8221</v>
      </c>
      <c r="F791">
        <v>2</v>
      </c>
    </row>
    <row r="792" spans="1:6" x14ac:dyDescent="0.25">
      <c r="A792" t="s">
        <v>8219</v>
      </c>
      <c r="B792">
        <v>61</v>
      </c>
      <c r="E792" t="s">
        <v>8221</v>
      </c>
      <c r="F792">
        <v>1</v>
      </c>
    </row>
    <row r="793" spans="1:6" x14ac:dyDescent="0.25">
      <c r="A793" t="s">
        <v>8219</v>
      </c>
      <c r="B793">
        <v>90</v>
      </c>
      <c r="E793" t="s">
        <v>8221</v>
      </c>
      <c r="F793">
        <v>17</v>
      </c>
    </row>
    <row r="794" spans="1:6" x14ac:dyDescent="0.25">
      <c r="A794" t="s">
        <v>8219</v>
      </c>
      <c r="B794">
        <v>35</v>
      </c>
      <c r="E794" t="s">
        <v>8221</v>
      </c>
      <c r="F794">
        <v>0</v>
      </c>
    </row>
    <row r="795" spans="1:6" x14ac:dyDescent="0.25">
      <c r="A795" t="s">
        <v>8219</v>
      </c>
      <c r="B795">
        <v>90</v>
      </c>
      <c r="E795" t="s">
        <v>8221</v>
      </c>
      <c r="F795">
        <v>11</v>
      </c>
    </row>
    <row r="796" spans="1:6" x14ac:dyDescent="0.25">
      <c r="A796" t="s">
        <v>8219</v>
      </c>
      <c r="B796">
        <v>4</v>
      </c>
      <c r="E796" t="s">
        <v>8221</v>
      </c>
      <c r="F796">
        <v>95</v>
      </c>
    </row>
    <row r="797" spans="1:6" x14ac:dyDescent="0.25">
      <c r="A797" t="s">
        <v>8219</v>
      </c>
      <c r="B797">
        <v>120</v>
      </c>
      <c r="E797" t="s">
        <v>8221</v>
      </c>
      <c r="F797">
        <v>13</v>
      </c>
    </row>
    <row r="798" spans="1:6" x14ac:dyDescent="0.25">
      <c r="A798" t="s">
        <v>8219</v>
      </c>
      <c r="B798">
        <v>14</v>
      </c>
      <c r="E798" t="s">
        <v>8221</v>
      </c>
      <c r="F798">
        <v>2</v>
      </c>
    </row>
    <row r="799" spans="1:6" x14ac:dyDescent="0.25">
      <c r="A799" t="s">
        <v>8219</v>
      </c>
      <c r="B799">
        <v>27</v>
      </c>
      <c r="E799" t="s">
        <v>8221</v>
      </c>
      <c r="F799">
        <v>2</v>
      </c>
    </row>
    <row r="800" spans="1:6" x14ac:dyDescent="0.25">
      <c r="A800" t="s">
        <v>8219</v>
      </c>
      <c r="B800">
        <v>49</v>
      </c>
      <c r="E800" t="s">
        <v>8221</v>
      </c>
      <c r="F800">
        <v>3</v>
      </c>
    </row>
    <row r="801" spans="1:6" x14ac:dyDescent="0.25">
      <c r="A801" t="s">
        <v>8219</v>
      </c>
      <c r="B801">
        <v>102</v>
      </c>
      <c r="E801" t="s">
        <v>8221</v>
      </c>
      <c r="F801">
        <v>0</v>
      </c>
    </row>
    <row r="802" spans="1:6" x14ac:dyDescent="0.25">
      <c r="A802" t="s">
        <v>8219</v>
      </c>
      <c r="B802">
        <v>3</v>
      </c>
      <c r="E802" t="s">
        <v>8221</v>
      </c>
      <c r="F802">
        <v>0</v>
      </c>
    </row>
    <row r="803" spans="1:6" x14ac:dyDescent="0.25">
      <c r="A803" t="s">
        <v>8219</v>
      </c>
      <c r="B803">
        <v>25</v>
      </c>
      <c r="E803" t="s">
        <v>8221</v>
      </c>
      <c r="F803">
        <v>0</v>
      </c>
    </row>
    <row r="804" spans="1:6" x14ac:dyDescent="0.25">
      <c r="A804" t="s">
        <v>8219</v>
      </c>
      <c r="B804">
        <v>118</v>
      </c>
      <c r="E804" t="s">
        <v>8221</v>
      </c>
      <c r="F804">
        <v>2</v>
      </c>
    </row>
    <row r="805" spans="1:6" x14ac:dyDescent="0.25">
      <c r="A805" t="s">
        <v>8219</v>
      </c>
      <c r="B805">
        <v>57</v>
      </c>
      <c r="E805" t="s">
        <v>8221</v>
      </c>
      <c r="F805">
        <v>24</v>
      </c>
    </row>
    <row r="806" spans="1:6" x14ac:dyDescent="0.25">
      <c r="A806" t="s">
        <v>8219</v>
      </c>
      <c r="B806">
        <v>11</v>
      </c>
      <c r="E806" t="s">
        <v>8221</v>
      </c>
      <c r="F806">
        <v>25</v>
      </c>
    </row>
    <row r="807" spans="1:6" x14ac:dyDescent="0.25">
      <c r="A807" t="s">
        <v>8219</v>
      </c>
      <c r="B807">
        <v>33</v>
      </c>
      <c r="E807" t="s">
        <v>8221</v>
      </c>
      <c r="F807">
        <v>3</v>
      </c>
    </row>
    <row r="808" spans="1:6" x14ac:dyDescent="0.25">
      <c r="A808" t="s">
        <v>8219</v>
      </c>
      <c r="B808">
        <v>40</v>
      </c>
      <c r="E808" t="s">
        <v>8221</v>
      </c>
      <c r="F808">
        <v>41</v>
      </c>
    </row>
    <row r="809" spans="1:6" x14ac:dyDescent="0.25">
      <c r="A809" t="s">
        <v>8219</v>
      </c>
      <c r="B809">
        <v>50</v>
      </c>
      <c r="E809" t="s">
        <v>8221</v>
      </c>
      <c r="F809">
        <v>2</v>
      </c>
    </row>
    <row r="810" spans="1:6" x14ac:dyDescent="0.25">
      <c r="A810" t="s">
        <v>8219</v>
      </c>
      <c r="B810">
        <v>38</v>
      </c>
      <c r="E810" t="s">
        <v>8221</v>
      </c>
      <c r="F810">
        <v>4</v>
      </c>
    </row>
    <row r="811" spans="1:6" x14ac:dyDescent="0.25">
      <c r="A811" t="s">
        <v>8219</v>
      </c>
      <c r="B811">
        <v>96</v>
      </c>
      <c r="E811" t="s">
        <v>8221</v>
      </c>
      <c r="F811">
        <v>99</v>
      </c>
    </row>
    <row r="812" spans="1:6" x14ac:dyDescent="0.25">
      <c r="A812" t="s">
        <v>8219</v>
      </c>
      <c r="B812">
        <v>48</v>
      </c>
      <c r="E812" t="s">
        <v>8221</v>
      </c>
      <c r="F812">
        <v>4</v>
      </c>
    </row>
    <row r="813" spans="1:6" x14ac:dyDescent="0.25">
      <c r="A813" t="s">
        <v>8219</v>
      </c>
      <c r="B813">
        <v>33</v>
      </c>
      <c r="E813" t="s">
        <v>8221</v>
      </c>
      <c r="F813">
        <v>4</v>
      </c>
    </row>
    <row r="814" spans="1:6" x14ac:dyDescent="0.25">
      <c r="A814" t="s">
        <v>8219</v>
      </c>
      <c r="B814">
        <v>226</v>
      </c>
      <c r="E814" t="s">
        <v>8221</v>
      </c>
      <c r="F814">
        <v>38</v>
      </c>
    </row>
    <row r="815" spans="1:6" x14ac:dyDescent="0.25">
      <c r="A815" t="s">
        <v>8219</v>
      </c>
      <c r="B815">
        <v>14</v>
      </c>
      <c r="E815" t="s">
        <v>8221</v>
      </c>
      <c r="F815">
        <v>285</v>
      </c>
    </row>
    <row r="816" spans="1:6" x14ac:dyDescent="0.25">
      <c r="A816" t="s">
        <v>8219</v>
      </c>
      <c r="B816">
        <v>20</v>
      </c>
      <c r="E816" t="s">
        <v>8221</v>
      </c>
      <c r="F816">
        <v>1</v>
      </c>
    </row>
    <row r="817" spans="1:6" x14ac:dyDescent="0.25">
      <c r="A817" t="s">
        <v>8219</v>
      </c>
      <c r="B817">
        <v>25</v>
      </c>
      <c r="E817" t="s">
        <v>8221</v>
      </c>
      <c r="F817">
        <v>42</v>
      </c>
    </row>
    <row r="818" spans="1:6" x14ac:dyDescent="0.25">
      <c r="A818" t="s">
        <v>8219</v>
      </c>
      <c r="B818">
        <v>90</v>
      </c>
      <c r="E818" t="s">
        <v>8221</v>
      </c>
      <c r="F818">
        <v>26</v>
      </c>
    </row>
    <row r="819" spans="1:6" x14ac:dyDescent="0.25">
      <c r="A819" t="s">
        <v>8219</v>
      </c>
      <c r="B819">
        <v>11</v>
      </c>
      <c r="E819" t="s">
        <v>8221</v>
      </c>
      <c r="F819">
        <v>2</v>
      </c>
    </row>
    <row r="820" spans="1:6" x14ac:dyDescent="0.25">
      <c r="A820" t="s">
        <v>8219</v>
      </c>
      <c r="B820">
        <v>55</v>
      </c>
      <c r="E820" t="s">
        <v>8221</v>
      </c>
      <c r="F820">
        <v>4</v>
      </c>
    </row>
    <row r="821" spans="1:6" x14ac:dyDescent="0.25">
      <c r="A821" t="s">
        <v>8219</v>
      </c>
      <c r="B821">
        <v>30</v>
      </c>
      <c r="E821" t="s">
        <v>8221</v>
      </c>
      <c r="F821">
        <v>6</v>
      </c>
    </row>
    <row r="822" spans="1:6" x14ac:dyDescent="0.25">
      <c r="A822" t="s">
        <v>8219</v>
      </c>
      <c r="B822">
        <v>28</v>
      </c>
      <c r="E822" t="s">
        <v>8221</v>
      </c>
      <c r="F822">
        <v>70</v>
      </c>
    </row>
    <row r="823" spans="1:6" x14ac:dyDescent="0.25">
      <c r="A823" t="s">
        <v>8219</v>
      </c>
      <c r="B823">
        <v>45</v>
      </c>
      <c r="E823" t="s">
        <v>8221</v>
      </c>
      <c r="F823">
        <v>9</v>
      </c>
    </row>
    <row r="824" spans="1:6" x14ac:dyDescent="0.25">
      <c r="A824" t="s">
        <v>8219</v>
      </c>
      <c r="B824">
        <v>13</v>
      </c>
      <c r="E824" t="s">
        <v>8221</v>
      </c>
      <c r="F824">
        <v>8</v>
      </c>
    </row>
    <row r="825" spans="1:6" x14ac:dyDescent="0.25">
      <c r="A825" t="s">
        <v>8219</v>
      </c>
      <c r="B825">
        <v>40</v>
      </c>
      <c r="E825" t="s">
        <v>8221</v>
      </c>
      <c r="F825">
        <v>105</v>
      </c>
    </row>
    <row r="826" spans="1:6" x14ac:dyDescent="0.25">
      <c r="A826" t="s">
        <v>8219</v>
      </c>
      <c r="B826">
        <v>21</v>
      </c>
      <c r="E826" t="s">
        <v>8221</v>
      </c>
      <c r="F826">
        <v>12</v>
      </c>
    </row>
    <row r="827" spans="1:6" x14ac:dyDescent="0.25">
      <c r="A827" t="s">
        <v>8219</v>
      </c>
      <c r="B827">
        <v>134</v>
      </c>
      <c r="E827" t="s">
        <v>8221</v>
      </c>
      <c r="F827">
        <v>0</v>
      </c>
    </row>
    <row r="828" spans="1:6" x14ac:dyDescent="0.25">
      <c r="A828" t="s">
        <v>8219</v>
      </c>
      <c r="B828">
        <v>20</v>
      </c>
      <c r="E828" t="s">
        <v>8221</v>
      </c>
      <c r="F828">
        <v>16</v>
      </c>
    </row>
    <row r="829" spans="1:6" x14ac:dyDescent="0.25">
      <c r="A829" t="s">
        <v>8219</v>
      </c>
      <c r="B829">
        <v>19</v>
      </c>
      <c r="E829" t="s">
        <v>8221</v>
      </c>
      <c r="F829">
        <v>7</v>
      </c>
    </row>
    <row r="830" spans="1:6" x14ac:dyDescent="0.25">
      <c r="A830" t="s">
        <v>8219</v>
      </c>
      <c r="B830">
        <v>209</v>
      </c>
      <c r="E830" t="s">
        <v>8221</v>
      </c>
      <c r="F830">
        <v>4</v>
      </c>
    </row>
    <row r="831" spans="1:6" x14ac:dyDescent="0.25">
      <c r="A831" t="s">
        <v>8219</v>
      </c>
      <c r="B831">
        <v>38</v>
      </c>
      <c r="E831" t="s">
        <v>8221</v>
      </c>
      <c r="F831">
        <v>1</v>
      </c>
    </row>
    <row r="832" spans="1:6" x14ac:dyDescent="0.25">
      <c r="A832" t="s">
        <v>8219</v>
      </c>
      <c r="B832">
        <v>24</v>
      </c>
      <c r="E832" t="s">
        <v>8221</v>
      </c>
      <c r="F832">
        <v>28</v>
      </c>
    </row>
    <row r="833" spans="1:6" x14ac:dyDescent="0.25">
      <c r="A833" t="s">
        <v>8219</v>
      </c>
      <c r="B833">
        <v>8</v>
      </c>
      <c r="E833" t="s">
        <v>8221</v>
      </c>
      <c r="F833">
        <v>1</v>
      </c>
    </row>
    <row r="834" spans="1:6" x14ac:dyDescent="0.25">
      <c r="A834" t="s">
        <v>8219</v>
      </c>
      <c r="B834">
        <v>179</v>
      </c>
      <c r="E834" t="s">
        <v>8221</v>
      </c>
      <c r="F834">
        <v>1</v>
      </c>
    </row>
    <row r="835" spans="1:6" x14ac:dyDescent="0.25">
      <c r="A835" t="s">
        <v>8219</v>
      </c>
      <c r="B835">
        <v>26</v>
      </c>
      <c r="E835" t="s">
        <v>8221</v>
      </c>
      <c r="F835">
        <v>5</v>
      </c>
    </row>
    <row r="836" spans="1:6" x14ac:dyDescent="0.25">
      <c r="A836" t="s">
        <v>8219</v>
      </c>
      <c r="B836">
        <v>131</v>
      </c>
      <c r="E836" t="s">
        <v>8221</v>
      </c>
      <c r="F836">
        <v>3</v>
      </c>
    </row>
    <row r="837" spans="1:6" x14ac:dyDescent="0.25">
      <c r="A837" t="s">
        <v>8219</v>
      </c>
      <c r="B837">
        <v>14</v>
      </c>
      <c r="E837" t="s">
        <v>8221</v>
      </c>
      <c r="F837">
        <v>2</v>
      </c>
    </row>
    <row r="838" spans="1:6" x14ac:dyDescent="0.25">
      <c r="A838" t="s">
        <v>8219</v>
      </c>
      <c r="B838">
        <v>174</v>
      </c>
      <c r="E838" t="s">
        <v>8221</v>
      </c>
      <c r="F838">
        <v>0</v>
      </c>
    </row>
    <row r="839" spans="1:6" x14ac:dyDescent="0.25">
      <c r="A839" t="s">
        <v>8219</v>
      </c>
      <c r="B839">
        <v>191</v>
      </c>
      <c r="E839" t="s">
        <v>8221</v>
      </c>
      <c r="F839">
        <v>0</v>
      </c>
    </row>
    <row r="840" spans="1:6" x14ac:dyDescent="0.25">
      <c r="A840" t="s">
        <v>8219</v>
      </c>
      <c r="B840">
        <v>38</v>
      </c>
      <c r="E840" t="s">
        <v>8221</v>
      </c>
      <c r="F840">
        <v>3</v>
      </c>
    </row>
    <row r="841" spans="1:6" x14ac:dyDescent="0.25">
      <c r="A841" t="s">
        <v>8219</v>
      </c>
      <c r="B841">
        <v>22</v>
      </c>
      <c r="E841" t="s">
        <v>8221</v>
      </c>
      <c r="F841">
        <v>0</v>
      </c>
    </row>
    <row r="842" spans="1:6" x14ac:dyDescent="0.25">
      <c r="A842" t="s">
        <v>8219</v>
      </c>
      <c r="B842">
        <v>149</v>
      </c>
      <c r="E842" t="s">
        <v>8221</v>
      </c>
      <c r="F842">
        <v>0</v>
      </c>
    </row>
    <row r="843" spans="1:6" x14ac:dyDescent="0.25">
      <c r="A843" t="s">
        <v>8219</v>
      </c>
      <c r="B843">
        <v>56</v>
      </c>
      <c r="E843" t="s">
        <v>8221</v>
      </c>
      <c r="F843">
        <v>3</v>
      </c>
    </row>
    <row r="844" spans="1:6" x14ac:dyDescent="0.25">
      <c r="A844" t="s">
        <v>8219</v>
      </c>
      <c r="B844">
        <v>19</v>
      </c>
      <c r="E844" t="s">
        <v>8221</v>
      </c>
      <c r="F844">
        <v>7</v>
      </c>
    </row>
    <row r="845" spans="1:6" x14ac:dyDescent="0.25">
      <c r="A845" t="s">
        <v>8219</v>
      </c>
      <c r="B845">
        <v>70</v>
      </c>
      <c r="E845" t="s">
        <v>8221</v>
      </c>
      <c r="F845">
        <v>25</v>
      </c>
    </row>
    <row r="846" spans="1:6" x14ac:dyDescent="0.25">
      <c r="A846" t="s">
        <v>8219</v>
      </c>
      <c r="B846">
        <v>81</v>
      </c>
      <c r="E846" t="s">
        <v>8221</v>
      </c>
      <c r="F846">
        <v>10</v>
      </c>
    </row>
    <row r="847" spans="1:6" x14ac:dyDescent="0.25">
      <c r="A847" t="s">
        <v>8219</v>
      </c>
      <c r="B847">
        <v>32</v>
      </c>
      <c r="E847" t="s">
        <v>8221</v>
      </c>
      <c r="F847">
        <v>3</v>
      </c>
    </row>
    <row r="848" spans="1:6" x14ac:dyDescent="0.25">
      <c r="A848" t="s">
        <v>8219</v>
      </c>
      <c r="B848">
        <v>26</v>
      </c>
      <c r="E848" t="s">
        <v>8221</v>
      </c>
      <c r="F848">
        <v>5</v>
      </c>
    </row>
    <row r="849" spans="1:6" x14ac:dyDescent="0.25">
      <c r="A849" t="s">
        <v>8219</v>
      </c>
      <c r="B849">
        <v>105</v>
      </c>
      <c r="E849" t="s">
        <v>8221</v>
      </c>
      <c r="F849">
        <v>5</v>
      </c>
    </row>
    <row r="850" spans="1:6" x14ac:dyDescent="0.25">
      <c r="A850" t="s">
        <v>8219</v>
      </c>
      <c r="B850">
        <v>29</v>
      </c>
      <c r="E850" t="s">
        <v>8221</v>
      </c>
      <c r="F850">
        <v>27</v>
      </c>
    </row>
    <row r="851" spans="1:6" x14ac:dyDescent="0.25">
      <c r="A851" t="s">
        <v>8219</v>
      </c>
      <c r="B851">
        <v>8</v>
      </c>
      <c r="E851" t="s">
        <v>8221</v>
      </c>
      <c r="F851">
        <v>2</v>
      </c>
    </row>
    <row r="852" spans="1:6" x14ac:dyDescent="0.25">
      <c r="A852" t="s">
        <v>8219</v>
      </c>
      <c r="B852">
        <v>89</v>
      </c>
      <c r="E852" t="s">
        <v>8221</v>
      </c>
      <c r="F852">
        <v>236</v>
      </c>
    </row>
    <row r="853" spans="1:6" x14ac:dyDescent="0.25">
      <c r="A853" t="s">
        <v>8219</v>
      </c>
      <c r="B853">
        <v>44</v>
      </c>
      <c r="E853" t="s">
        <v>8221</v>
      </c>
      <c r="F853">
        <v>1</v>
      </c>
    </row>
    <row r="854" spans="1:6" x14ac:dyDescent="0.25">
      <c r="A854" t="s">
        <v>8219</v>
      </c>
      <c r="B854">
        <v>246</v>
      </c>
      <c r="E854" t="s">
        <v>8221</v>
      </c>
      <c r="F854">
        <v>12</v>
      </c>
    </row>
    <row r="855" spans="1:6" x14ac:dyDescent="0.25">
      <c r="A855" t="s">
        <v>8219</v>
      </c>
      <c r="B855">
        <v>120</v>
      </c>
      <c r="E855" t="s">
        <v>8221</v>
      </c>
      <c r="F855">
        <v>4</v>
      </c>
    </row>
    <row r="856" spans="1:6" x14ac:dyDescent="0.25">
      <c r="A856" t="s">
        <v>8219</v>
      </c>
      <c r="B856">
        <v>26</v>
      </c>
      <c r="E856" t="s">
        <v>8221</v>
      </c>
      <c r="F856">
        <v>3</v>
      </c>
    </row>
    <row r="857" spans="1:6" x14ac:dyDescent="0.25">
      <c r="A857" t="s">
        <v>8219</v>
      </c>
      <c r="B857">
        <v>45</v>
      </c>
      <c r="E857" t="s">
        <v>8221</v>
      </c>
      <c r="F857">
        <v>99</v>
      </c>
    </row>
    <row r="858" spans="1:6" x14ac:dyDescent="0.25">
      <c r="A858" t="s">
        <v>8219</v>
      </c>
      <c r="B858">
        <v>20</v>
      </c>
      <c r="E858" t="s">
        <v>8221</v>
      </c>
      <c r="F858">
        <v>3</v>
      </c>
    </row>
    <row r="859" spans="1:6" x14ac:dyDescent="0.25">
      <c r="A859" t="s">
        <v>8219</v>
      </c>
      <c r="B859">
        <v>47</v>
      </c>
      <c r="E859" t="s">
        <v>8221</v>
      </c>
      <c r="F859">
        <v>3</v>
      </c>
    </row>
    <row r="860" spans="1:6" x14ac:dyDescent="0.25">
      <c r="A860" t="s">
        <v>8219</v>
      </c>
      <c r="B860">
        <v>13</v>
      </c>
      <c r="E860" t="s">
        <v>8221</v>
      </c>
      <c r="F860">
        <v>22</v>
      </c>
    </row>
    <row r="861" spans="1:6" x14ac:dyDescent="0.25">
      <c r="A861" t="s">
        <v>8219</v>
      </c>
      <c r="B861">
        <v>183</v>
      </c>
      <c r="E861" t="s">
        <v>8221</v>
      </c>
      <c r="F861">
        <v>4</v>
      </c>
    </row>
    <row r="862" spans="1:6" x14ac:dyDescent="0.25">
      <c r="A862" t="s">
        <v>8219</v>
      </c>
      <c r="B862">
        <v>21</v>
      </c>
      <c r="E862" t="s">
        <v>8221</v>
      </c>
      <c r="F862">
        <v>534</v>
      </c>
    </row>
    <row r="863" spans="1:6" x14ac:dyDescent="0.25">
      <c r="A863" t="s">
        <v>8219</v>
      </c>
      <c r="B863">
        <v>42</v>
      </c>
      <c r="E863" t="s">
        <v>8221</v>
      </c>
      <c r="F863">
        <v>12</v>
      </c>
    </row>
    <row r="864" spans="1:6" x14ac:dyDescent="0.25">
      <c r="A864" t="s">
        <v>8219</v>
      </c>
      <c r="B864">
        <v>54</v>
      </c>
      <c r="E864" t="s">
        <v>8221</v>
      </c>
      <c r="F864">
        <v>56</v>
      </c>
    </row>
    <row r="865" spans="1:6" x14ac:dyDescent="0.25">
      <c r="A865" t="s">
        <v>8219</v>
      </c>
      <c r="B865">
        <v>38</v>
      </c>
      <c r="E865" t="s">
        <v>8221</v>
      </c>
      <c r="F865">
        <v>11</v>
      </c>
    </row>
    <row r="866" spans="1:6" x14ac:dyDescent="0.25">
      <c r="A866" t="s">
        <v>8219</v>
      </c>
      <c r="B866">
        <v>64</v>
      </c>
      <c r="E866" t="s">
        <v>8221</v>
      </c>
      <c r="F866">
        <v>0</v>
      </c>
    </row>
    <row r="867" spans="1:6" x14ac:dyDescent="0.25">
      <c r="A867" t="s">
        <v>8219</v>
      </c>
      <c r="B867">
        <v>13</v>
      </c>
      <c r="E867" t="s">
        <v>8221</v>
      </c>
      <c r="F867">
        <v>12</v>
      </c>
    </row>
    <row r="868" spans="1:6" x14ac:dyDescent="0.25">
      <c r="A868" t="s">
        <v>8219</v>
      </c>
      <c r="B868">
        <v>33</v>
      </c>
      <c r="E868" t="s">
        <v>8221</v>
      </c>
      <c r="F868">
        <v>5</v>
      </c>
    </row>
    <row r="869" spans="1:6" x14ac:dyDescent="0.25">
      <c r="A869" t="s">
        <v>8219</v>
      </c>
      <c r="B869">
        <v>52</v>
      </c>
      <c r="E869" t="s">
        <v>8221</v>
      </c>
      <c r="F869">
        <v>24</v>
      </c>
    </row>
    <row r="870" spans="1:6" x14ac:dyDescent="0.25">
      <c r="A870" t="s">
        <v>8219</v>
      </c>
      <c r="B870">
        <v>107</v>
      </c>
      <c r="E870" t="s">
        <v>8221</v>
      </c>
      <c r="F870">
        <v>89</v>
      </c>
    </row>
    <row r="871" spans="1:6" x14ac:dyDescent="0.25">
      <c r="A871" t="s">
        <v>8219</v>
      </c>
      <c r="B871">
        <v>11</v>
      </c>
      <c r="E871" t="s">
        <v>8221</v>
      </c>
      <c r="F871">
        <v>1</v>
      </c>
    </row>
    <row r="872" spans="1:6" x14ac:dyDescent="0.25">
      <c r="A872" t="s">
        <v>8219</v>
      </c>
      <c r="B872">
        <v>34</v>
      </c>
      <c r="E872" t="s">
        <v>8221</v>
      </c>
      <c r="F872">
        <v>55</v>
      </c>
    </row>
    <row r="873" spans="1:6" x14ac:dyDescent="0.25">
      <c r="A873" t="s">
        <v>8219</v>
      </c>
      <c r="B873">
        <v>75</v>
      </c>
      <c r="E873" t="s">
        <v>8221</v>
      </c>
      <c r="F873">
        <v>2</v>
      </c>
    </row>
    <row r="874" spans="1:6" x14ac:dyDescent="0.25">
      <c r="A874" t="s">
        <v>8219</v>
      </c>
      <c r="B874">
        <v>26</v>
      </c>
      <c r="E874" t="s">
        <v>8221</v>
      </c>
      <c r="F874">
        <v>0</v>
      </c>
    </row>
    <row r="875" spans="1:6" x14ac:dyDescent="0.25">
      <c r="A875" t="s">
        <v>8219</v>
      </c>
      <c r="B875">
        <v>50</v>
      </c>
      <c r="E875" t="s">
        <v>8221</v>
      </c>
      <c r="F875">
        <v>4</v>
      </c>
    </row>
    <row r="876" spans="1:6" x14ac:dyDescent="0.25">
      <c r="A876" t="s">
        <v>8219</v>
      </c>
      <c r="B876">
        <v>80</v>
      </c>
      <c r="E876" t="s">
        <v>8221</v>
      </c>
      <c r="F876">
        <v>6</v>
      </c>
    </row>
    <row r="877" spans="1:6" x14ac:dyDescent="0.25">
      <c r="A877" t="s">
        <v>8219</v>
      </c>
      <c r="B877">
        <v>110</v>
      </c>
      <c r="E877" t="s">
        <v>8221</v>
      </c>
      <c r="F877">
        <v>4</v>
      </c>
    </row>
    <row r="878" spans="1:6" x14ac:dyDescent="0.25">
      <c r="A878" t="s">
        <v>8219</v>
      </c>
      <c r="B878">
        <v>77</v>
      </c>
      <c r="E878" t="s">
        <v>8221</v>
      </c>
      <c r="F878">
        <v>4</v>
      </c>
    </row>
    <row r="879" spans="1:6" x14ac:dyDescent="0.25">
      <c r="A879" t="s">
        <v>8219</v>
      </c>
      <c r="B879">
        <v>50</v>
      </c>
      <c r="E879" t="s">
        <v>8221</v>
      </c>
      <c r="F879">
        <v>2</v>
      </c>
    </row>
    <row r="880" spans="1:6" x14ac:dyDescent="0.25">
      <c r="A880" t="s">
        <v>8219</v>
      </c>
      <c r="B880">
        <v>145</v>
      </c>
      <c r="E880" t="s">
        <v>8221</v>
      </c>
      <c r="F880">
        <v>5</v>
      </c>
    </row>
    <row r="881" spans="1:6" x14ac:dyDescent="0.25">
      <c r="A881" t="s">
        <v>8219</v>
      </c>
      <c r="B881">
        <v>29</v>
      </c>
      <c r="E881" t="s">
        <v>8221</v>
      </c>
      <c r="F881">
        <v>83</v>
      </c>
    </row>
    <row r="882" spans="1:6" x14ac:dyDescent="0.25">
      <c r="A882" t="s">
        <v>8219</v>
      </c>
      <c r="B882">
        <v>114</v>
      </c>
      <c r="E882" t="s">
        <v>8221</v>
      </c>
      <c r="F882">
        <v>57</v>
      </c>
    </row>
    <row r="883" spans="1:6" x14ac:dyDescent="0.25">
      <c r="A883" t="s">
        <v>8219</v>
      </c>
      <c r="B883">
        <v>96</v>
      </c>
      <c r="E883" t="s">
        <v>8221</v>
      </c>
      <c r="F883">
        <v>311</v>
      </c>
    </row>
    <row r="884" spans="1:6" x14ac:dyDescent="0.25">
      <c r="A884" t="s">
        <v>8219</v>
      </c>
      <c r="B884">
        <v>31</v>
      </c>
      <c r="E884" t="s">
        <v>8221</v>
      </c>
      <c r="F884">
        <v>2</v>
      </c>
    </row>
    <row r="885" spans="1:6" x14ac:dyDescent="0.25">
      <c r="A885" t="s">
        <v>8219</v>
      </c>
      <c r="B885">
        <v>4883</v>
      </c>
      <c r="E885" t="s">
        <v>8221</v>
      </c>
      <c r="F885">
        <v>16</v>
      </c>
    </row>
    <row r="886" spans="1:6" x14ac:dyDescent="0.25">
      <c r="A886" t="s">
        <v>8219</v>
      </c>
      <c r="B886">
        <v>95</v>
      </c>
      <c r="E886" t="s">
        <v>8221</v>
      </c>
      <c r="F886">
        <v>9</v>
      </c>
    </row>
    <row r="887" spans="1:6" x14ac:dyDescent="0.25">
      <c r="A887" t="s">
        <v>8219</v>
      </c>
      <c r="B887">
        <v>2478</v>
      </c>
      <c r="E887" t="s">
        <v>8221</v>
      </c>
      <c r="F887">
        <v>1</v>
      </c>
    </row>
    <row r="888" spans="1:6" x14ac:dyDescent="0.25">
      <c r="A888" t="s">
        <v>8219</v>
      </c>
      <c r="B888">
        <v>1789</v>
      </c>
      <c r="E888" t="s">
        <v>8221</v>
      </c>
      <c r="F888">
        <v>12</v>
      </c>
    </row>
    <row r="889" spans="1:6" x14ac:dyDescent="0.25">
      <c r="A889" t="s">
        <v>8219</v>
      </c>
      <c r="B889">
        <v>680</v>
      </c>
      <c r="E889" t="s">
        <v>8221</v>
      </c>
      <c r="F889">
        <v>0</v>
      </c>
    </row>
    <row r="890" spans="1:6" x14ac:dyDescent="0.25">
      <c r="A890" t="s">
        <v>8219</v>
      </c>
      <c r="B890">
        <v>70</v>
      </c>
      <c r="E890" t="s">
        <v>8221</v>
      </c>
      <c r="F890">
        <v>20</v>
      </c>
    </row>
    <row r="891" spans="1:6" x14ac:dyDescent="0.25">
      <c r="A891" t="s">
        <v>8219</v>
      </c>
      <c r="B891">
        <v>23</v>
      </c>
      <c r="E891" t="s">
        <v>8221</v>
      </c>
      <c r="F891">
        <v>16</v>
      </c>
    </row>
    <row r="892" spans="1:6" x14ac:dyDescent="0.25">
      <c r="A892" t="s">
        <v>8219</v>
      </c>
      <c r="B892">
        <v>4245</v>
      </c>
      <c r="E892" t="s">
        <v>8221</v>
      </c>
      <c r="F892">
        <v>33</v>
      </c>
    </row>
    <row r="893" spans="1:6" x14ac:dyDescent="0.25">
      <c r="A893" t="s">
        <v>8219</v>
      </c>
      <c r="B893">
        <v>943</v>
      </c>
      <c r="E893" t="s">
        <v>8221</v>
      </c>
      <c r="F893">
        <v>2</v>
      </c>
    </row>
    <row r="894" spans="1:6" x14ac:dyDescent="0.25">
      <c r="A894" t="s">
        <v>8219</v>
      </c>
      <c r="B894">
        <v>1876</v>
      </c>
      <c r="E894" t="s">
        <v>8221</v>
      </c>
      <c r="F894">
        <v>6</v>
      </c>
    </row>
    <row r="895" spans="1:6" x14ac:dyDescent="0.25">
      <c r="A895" t="s">
        <v>8219</v>
      </c>
      <c r="B895">
        <v>834</v>
      </c>
      <c r="E895" t="s">
        <v>8221</v>
      </c>
      <c r="F895">
        <v>0</v>
      </c>
    </row>
    <row r="896" spans="1:6" x14ac:dyDescent="0.25">
      <c r="A896" t="s">
        <v>8219</v>
      </c>
      <c r="B896">
        <v>682</v>
      </c>
      <c r="E896" t="s">
        <v>8221</v>
      </c>
      <c r="F896">
        <v>3</v>
      </c>
    </row>
    <row r="897" spans="1:6" x14ac:dyDescent="0.25">
      <c r="A897" t="s">
        <v>8219</v>
      </c>
      <c r="B897">
        <v>147</v>
      </c>
      <c r="E897" t="s">
        <v>8221</v>
      </c>
      <c r="F897">
        <v>0</v>
      </c>
    </row>
    <row r="898" spans="1:6" x14ac:dyDescent="0.25">
      <c r="A898" t="s">
        <v>8219</v>
      </c>
      <c r="B898">
        <v>415</v>
      </c>
      <c r="E898" t="s">
        <v>8221</v>
      </c>
      <c r="F898">
        <v>3</v>
      </c>
    </row>
    <row r="899" spans="1:6" x14ac:dyDescent="0.25">
      <c r="A899" t="s">
        <v>8219</v>
      </c>
      <c r="B899">
        <v>290</v>
      </c>
      <c r="E899" t="s">
        <v>8221</v>
      </c>
      <c r="F899">
        <v>13</v>
      </c>
    </row>
    <row r="900" spans="1:6" x14ac:dyDescent="0.25">
      <c r="A900" t="s">
        <v>8219</v>
      </c>
      <c r="B900">
        <v>365</v>
      </c>
      <c r="E900" t="s">
        <v>8221</v>
      </c>
      <c r="F900">
        <v>6</v>
      </c>
    </row>
    <row r="901" spans="1:6" x14ac:dyDescent="0.25">
      <c r="A901" t="s">
        <v>8219</v>
      </c>
      <c r="B901">
        <v>660</v>
      </c>
      <c r="E901" t="s">
        <v>8221</v>
      </c>
      <c r="F901">
        <v>1</v>
      </c>
    </row>
    <row r="902" spans="1:6" x14ac:dyDescent="0.25">
      <c r="A902" t="s">
        <v>8219</v>
      </c>
      <c r="B902">
        <v>1356</v>
      </c>
      <c r="E902" t="s">
        <v>8221</v>
      </c>
      <c r="F902">
        <v>0</v>
      </c>
    </row>
    <row r="903" spans="1:6" x14ac:dyDescent="0.25">
      <c r="A903" t="s">
        <v>8219</v>
      </c>
      <c r="B903">
        <v>424</v>
      </c>
      <c r="E903" t="s">
        <v>8221</v>
      </c>
      <c r="F903">
        <v>5</v>
      </c>
    </row>
    <row r="904" spans="1:6" x14ac:dyDescent="0.25">
      <c r="A904" t="s">
        <v>8219</v>
      </c>
      <c r="B904">
        <v>33</v>
      </c>
      <c r="E904" t="s">
        <v>8221</v>
      </c>
      <c r="F904">
        <v>0</v>
      </c>
    </row>
    <row r="905" spans="1:6" x14ac:dyDescent="0.25">
      <c r="A905" t="s">
        <v>8219</v>
      </c>
      <c r="B905">
        <v>1633</v>
      </c>
      <c r="E905" t="s">
        <v>8221</v>
      </c>
      <c r="F905">
        <v>36</v>
      </c>
    </row>
    <row r="906" spans="1:6" x14ac:dyDescent="0.25">
      <c r="A906" t="s">
        <v>8219</v>
      </c>
      <c r="B906">
        <v>306</v>
      </c>
      <c r="E906" t="s">
        <v>8221</v>
      </c>
      <c r="F906">
        <v>1</v>
      </c>
    </row>
    <row r="907" spans="1:6" x14ac:dyDescent="0.25">
      <c r="A907" t="s">
        <v>8219</v>
      </c>
      <c r="B907">
        <v>205</v>
      </c>
      <c r="E907" t="s">
        <v>8221</v>
      </c>
      <c r="F907">
        <v>1</v>
      </c>
    </row>
    <row r="908" spans="1:6" x14ac:dyDescent="0.25">
      <c r="A908" t="s">
        <v>8219</v>
      </c>
      <c r="B908">
        <v>1281</v>
      </c>
      <c r="E908" t="s">
        <v>8221</v>
      </c>
      <c r="F908">
        <v>1</v>
      </c>
    </row>
    <row r="909" spans="1:6" x14ac:dyDescent="0.25">
      <c r="A909" t="s">
        <v>8219</v>
      </c>
      <c r="B909">
        <v>103</v>
      </c>
      <c r="E909" t="s">
        <v>8221</v>
      </c>
      <c r="F909">
        <v>9</v>
      </c>
    </row>
    <row r="910" spans="1:6" x14ac:dyDescent="0.25">
      <c r="A910" t="s">
        <v>8219</v>
      </c>
      <c r="B910">
        <v>1513</v>
      </c>
      <c r="E910" t="s">
        <v>8221</v>
      </c>
      <c r="F910">
        <v>1</v>
      </c>
    </row>
    <row r="911" spans="1:6" x14ac:dyDescent="0.25">
      <c r="A911" t="s">
        <v>8219</v>
      </c>
      <c r="B911">
        <v>405</v>
      </c>
      <c r="E911" t="s">
        <v>8221</v>
      </c>
      <c r="F911">
        <v>0</v>
      </c>
    </row>
    <row r="912" spans="1:6" x14ac:dyDescent="0.25">
      <c r="A912" t="s">
        <v>8219</v>
      </c>
      <c r="B912">
        <v>510</v>
      </c>
      <c r="E912" t="s">
        <v>8221</v>
      </c>
      <c r="F912">
        <v>1</v>
      </c>
    </row>
    <row r="913" spans="1:6" x14ac:dyDescent="0.25">
      <c r="A913" t="s">
        <v>8219</v>
      </c>
      <c r="B913">
        <v>1887</v>
      </c>
      <c r="E913" t="s">
        <v>8221</v>
      </c>
      <c r="F913">
        <v>1</v>
      </c>
    </row>
    <row r="914" spans="1:6" x14ac:dyDescent="0.25">
      <c r="A914" t="s">
        <v>8219</v>
      </c>
      <c r="B914">
        <v>701</v>
      </c>
      <c r="E914" t="s">
        <v>8221</v>
      </c>
      <c r="F914">
        <v>4</v>
      </c>
    </row>
    <row r="915" spans="1:6" x14ac:dyDescent="0.25">
      <c r="A915" t="s">
        <v>8219</v>
      </c>
      <c r="B915">
        <v>3863</v>
      </c>
      <c r="E915" t="s">
        <v>8221</v>
      </c>
      <c r="F915">
        <v>2</v>
      </c>
    </row>
    <row r="916" spans="1:6" x14ac:dyDescent="0.25">
      <c r="A916" t="s">
        <v>8219</v>
      </c>
      <c r="B916">
        <v>238</v>
      </c>
      <c r="E916" t="s">
        <v>8221</v>
      </c>
      <c r="F916">
        <v>2</v>
      </c>
    </row>
    <row r="917" spans="1:6" x14ac:dyDescent="0.25">
      <c r="A917" t="s">
        <v>8219</v>
      </c>
      <c r="B917">
        <v>2051</v>
      </c>
      <c r="E917" t="s">
        <v>8221</v>
      </c>
      <c r="F917">
        <v>2</v>
      </c>
    </row>
    <row r="918" spans="1:6" x14ac:dyDescent="0.25">
      <c r="A918" t="s">
        <v>8219</v>
      </c>
      <c r="B918">
        <v>402</v>
      </c>
      <c r="E918" t="s">
        <v>8221</v>
      </c>
      <c r="F918">
        <v>0</v>
      </c>
    </row>
    <row r="919" spans="1:6" x14ac:dyDescent="0.25">
      <c r="A919" t="s">
        <v>8219</v>
      </c>
      <c r="B919">
        <v>253</v>
      </c>
      <c r="E919" t="s">
        <v>8221</v>
      </c>
      <c r="F919">
        <v>2</v>
      </c>
    </row>
    <row r="920" spans="1:6" x14ac:dyDescent="0.25">
      <c r="A920" t="s">
        <v>8219</v>
      </c>
      <c r="B920">
        <v>473</v>
      </c>
      <c r="E920" t="s">
        <v>8221</v>
      </c>
      <c r="F920">
        <v>4</v>
      </c>
    </row>
    <row r="921" spans="1:6" x14ac:dyDescent="0.25">
      <c r="A921" t="s">
        <v>8219</v>
      </c>
      <c r="B921">
        <v>821</v>
      </c>
      <c r="E921" t="s">
        <v>8221</v>
      </c>
      <c r="F921">
        <v>2</v>
      </c>
    </row>
    <row r="922" spans="1:6" x14ac:dyDescent="0.25">
      <c r="A922" t="s">
        <v>8219</v>
      </c>
      <c r="B922">
        <v>388</v>
      </c>
      <c r="E922" t="s">
        <v>8221</v>
      </c>
      <c r="F922">
        <v>0</v>
      </c>
    </row>
    <row r="923" spans="1:6" x14ac:dyDescent="0.25">
      <c r="A923" t="s">
        <v>8219</v>
      </c>
      <c r="B923">
        <v>813</v>
      </c>
      <c r="E923" t="s">
        <v>8221</v>
      </c>
      <c r="F923">
        <v>1</v>
      </c>
    </row>
    <row r="924" spans="1:6" x14ac:dyDescent="0.25">
      <c r="A924" t="s">
        <v>8219</v>
      </c>
      <c r="B924">
        <v>1945</v>
      </c>
      <c r="E924" t="s">
        <v>8221</v>
      </c>
      <c r="F924">
        <v>0</v>
      </c>
    </row>
    <row r="925" spans="1:6" x14ac:dyDescent="0.25">
      <c r="A925" t="s">
        <v>8219</v>
      </c>
      <c r="B925">
        <v>1637</v>
      </c>
      <c r="E925" t="s">
        <v>8221</v>
      </c>
      <c r="F925">
        <v>2</v>
      </c>
    </row>
    <row r="926" spans="1:6" x14ac:dyDescent="0.25">
      <c r="A926" t="s">
        <v>8219</v>
      </c>
      <c r="B926">
        <v>1375</v>
      </c>
      <c r="E926" t="s">
        <v>8221</v>
      </c>
      <c r="F926">
        <v>7</v>
      </c>
    </row>
    <row r="927" spans="1:6" x14ac:dyDescent="0.25">
      <c r="A927" t="s">
        <v>8219</v>
      </c>
      <c r="B927">
        <v>17</v>
      </c>
      <c r="E927" t="s">
        <v>8221</v>
      </c>
      <c r="F927">
        <v>5</v>
      </c>
    </row>
    <row r="928" spans="1:6" x14ac:dyDescent="0.25">
      <c r="A928" t="s">
        <v>8219</v>
      </c>
      <c r="B928">
        <v>354</v>
      </c>
      <c r="E928" t="s">
        <v>8221</v>
      </c>
      <c r="F928">
        <v>0</v>
      </c>
    </row>
    <row r="929" spans="1:6" x14ac:dyDescent="0.25">
      <c r="A929" t="s">
        <v>8219</v>
      </c>
      <c r="B929">
        <v>191</v>
      </c>
      <c r="E929" t="s">
        <v>8221</v>
      </c>
      <c r="F929">
        <v>0</v>
      </c>
    </row>
    <row r="930" spans="1:6" x14ac:dyDescent="0.25">
      <c r="A930" t="s">
        <v>8219</v>
      </c>
      <c r="B930">
        <v>303</v>
      </c>
      <c r="E930" t="s">
        <v>8221</v>
      </c>
      <c r="F930">
        <v>0</v>
      </c>
    </row>
    <row r="931" spans="1:6" x14ac:dyDescent="0.25">
      <c r="A931" t="s">
        <v>8219</v>
      </c>
      <c r="B931">
        <v>137</v>
      </c>
      <c r="E931" t="s">
        <v>8221</v>
      </c>
      <c r="F931">
        <v>2</v>
      </c>
    </row>
    <row r="932" spans="1:6" x14ac:dyDescent="0.25">
      <c r="A932" t="s">
        <v>8219</v>
      </c>
      <c r="B932">
        <v>41</v>
      </c>
      <c r="E932" t="s">
        <v>8221</v>
      </c>
      <c r="F932">
        <v>0</v>
      </c>
    </row>
    <row r="933" spans="1:6" x14ac:dyDescent="0.25">
      <c r="A933" t="s">
        <v>8219</v>
      </c>
      <c r="B933">
        <v>398</v>
      </c>
      <c r="E933" t="s">
        <v>8221</v>
      </c>
      <c r="F933">
        <v>0</v>
      </c>
    </row>
    <row r="934" spans="1:6" x14ac:dyDescent="0.25">
      <c r="A934" t="s">
        <v>8219</v>
      </c>
      <c r="B934">
        <v>1737</v>
      </c>
      <c r="E934" t="s">
        <v>8221</v>
      </c>
      <c r="F934">
        <v>28</v>
      </c>
    </row>
    <row r="935" spans="1:6" x14ac:dyDescent="0.25">
      <c r="A935" t="s">
        <v>8219</v>
      </c>
      <c r="B935">
        <v>971</v>
      </c>
      <c r="E935" t="s">
        <v>8221</v>
      </c>
      <c r="F935">
        <v>2</v>
      </c>
    </row>
    <row r="936" spans="1:6" x14ac:dyDescent="0.25">
      <c r="A936" t="s">
        <v>8219</v>
      </c>
      <c r="B936">
        <v>183</v>
      </c>
      <c r="E936" t="s">
        <v>8221</v>
      </c>
      <c r="F936">
        <v>0</v>
      </c>
    </row>
    <row r="937" spans="1:6" x14ac:dyDescent="0.25">
      <c r="A937" t="s">
        <v>8219</v>
      </c>
      <c r="B937">
        <v>4562</v>
      </c>
      <c r="E937" t="s">
        <v>8221</v>
      </c>
      <c r="F937">
        <v>0</v>
      </c>
    </row>
    <row r="938" spans="1:6" x14ac:dyDescent="0.25">
      <c r="A938" t="s">
        <v>8219</v>
      </c>
      <c r="B938">
        <v>26457</v>
      </c>
      <c r="E938" t="s">
        <v>8221</v>
      </c>
      <c r="F938">
        <v>0</v>
      </c>
    </row>
    <row r="939" spans="1:6" x14ac:dyDescent="0.25">
      <c r="A939" t="s">
        <v>8219</v>
      </c>
      <c r="B939">
        <v>162</v>
      </c>
      <c r="E939" t="s">
        <v>8221</v>
      </c>
      <c r="F939">
        <v>4</v>
      </c>
    </row>
    <row r="940" spans="1:6" x14ac:dyDescent="0.25">
      <c r="A940" t="s">
        <v>8219</v>
      </c>
      <c r="B940">
        <v>479</v>
      </c>
      <c r="E940" t="s">
        <v>8221</v>
      </c>
      <c r="F940">
        <v>12</v>
      </c>
    </row>
    <row r="941" spans="1:6" x14ac:dyDescent="0.25">
      <c r="A941" t="s">
        <v>8219</v>
      </c>
      <c r="B941">
        <v>426</v>
      </c>
      <c r="E941" t="s">
        <v>8221</v>
      </c>
      <c r="F941">
        <v>0</v>
      </c>
    </row>
    <row r="942" spans="1:6" x14ac:dyDescent="0.25">
      <c r="A942" t="s">
        <v>8219</v>
      </c>
      <c r="B942">
        <v>450</v>
      </c>
      <c r="E942" t="s">
        <v>8221</v>
      </c>
      <c r="F942">
        <v>33</v>
      </c>
    </row>
    <row r="943" spans="1:6" x14ac:dyDescent="0.25">
      <c r="A943" t="s">
        <v>8219</v>
      </c>
      <c r="B943">
        <v>1780</v>
      </c>
      <c r="E943" t="s">
        <v>8221</v>
      </c>
      <c r="F943">
        <v>0</v>
      </c>
    </row>
    <row r="944" spans="1:6" x14ac:dyDescent="0.25">
      <c r="A944" t="s">
        <v>8219</v>
      </c>
      <c r="B944">
        <v>122</v>
      </c>
      <c r="E944" t="s">
        <v>8221</v>
      </c>
      <c r="F944">
        <v>4</v>
      </c>
    </row>
    <row r="945" spans="1:6" x14ac:dyDescent="0.25">
      <c r="A945" t="s">
        <v>8219</v>
      </c>
      <c r="B945">
        <v>95</v>
      </c>
      <c r="E945" t="s">
        <v>8221</v>
      </c>
      <c r="F945">
        <v>0</v>
      </c>
    </row>
    <row r="946" spans="1:6" x14ac:dyDescent="0.25">
      <c r="A946" t="s">
        <v>8219</v>
      </c>
      <c r="B946">
        <v>325</v>
      </c>
      <c r="E946" t="s">
        <v>8221</v>
      </c>
      <c r="F946">
        <v>11</v>
      </c>
    </row>
    <row r="947" spans="1:6" x14ac:dyDescent="0.25">
      <c r="A947" t="s">
        <v>8219</v>
      </c>
      <c r="B947">
        <v>353</v>
      </c>
      <c r="E947" t="s">
        <v>8221</v>
      </c>
      <c r="F947">
        <v>1</v>
      </c>
    </row>
    <row r="948" spans="1:6" x14ac:dyDescent="0.25">
      <c r="A948" t="s">
        <v>8219</v>
      </c>
      <c r="B948">
        <v>105</v>
      </c>
      <c r="E948" t="s">
        <v>8221</v>
      </c>
      <c r="F948">
        <v>5</v>
      </c>
    </row>
    <row r="949" spans="1:6" x14ac:dyDescent="0.25">
      <c r="A949" t="s">
        <v>8219</v>
      </c>
      <c r="B949">
        <v>729</v>
      </c>
      <c r="E949" t="s">
        <v>8221</v>
      </c>
      <c r="F949">
        <v>0</v>
      </c>
    </row>
    <row r="950" spans="1:6" x14ac:dyDescent="0.25">
      <c r="A950" t="s">
        <v>8219</v>
      </c>
      <c r="B950">
        <v>454</v>
      </c>
      <c r="E950" t="s">
        <v>8221</v>
      </c>
      <c r="F950">
        <v>1</v>
      </c>
    </row>
    <row r="951" spans="1:6" x14ac:dyDescent="0.25">
      <c r="A951" t="s">
        <v>8219</v>
      </c>
      <c r="B951">
        <v>539</v>
      </c>
      <c r="E951" t="s">
        <v>8221</v>
      </c>
      <c r="F951">
        <v>1</v>
      </c>
    </row>
    <row r="952" spans="1:6" x14ac:dyDescent="0.25">
      <c r="A952" t="s">
        <v>8219</v>
      </c>
      <c r="B952">
        <v>79</v>
      </c>
      <c r="E952" t="s">
        <v>8221</v>
      </c>
      <c r="F952">
        <v>6</v>
      </c>
    </row>
    <row r="953" spans="1:6" x14ac:dyDescent="0.25">
      <c r="A953" t="s">
        <v>8219</v>
      </c>
      <c r="B953">
        <v>94</v>
      </c>
      <c r="E953" t="s">
        <v>8221</v>
      </c>
      <c r="F953">
        <v>8</v>
      </c>
    </row>
    <row r="954" spans="1:6" x14ac:dyDescent="0.25">
      <c r="A954" t="s">
        <v>8219</v>
      </c>
      <c r="B954">
        <v>625</v>
      </c>
      <c r="E954" t="s">
        <v>8221</v>
      </c>
      <c r="F954">
        <v>1</v>
      </c>
    </row>
    <row r="955" spans="1:6" x14ac:dyDescent="0.25">
      <c r="A955" t="s">
        <v>8219</v>
      </c>
      <c r="B955">
        <v>508</v>
      </c>
      <c r="E955" t="s">
        <v>8221</v>
      </c>
      <c r="F955">
        <v>0</v>
      </c>
    </row>
    <row r="956" spans="1:6" x14ac:dyDescent="0.25">
      <c r="A956" t="s">
        <v>8219</v>
      </c>
      <c r="B956">
        <v>531</v>
      </c>
      <c r="E956" t="s">
        <v>8221</v>
      </c>
      <c r="F956">
        <v>2</v>
      </c>
    </row>
    <row r="957" spans="1:6" x14ac:dyDescent="0.25">
      <c r="A957" t="s">
        <v>8219</v>
      </c>
      <c r="B957">
        <v>158</v>
      </c>
      <c r="E957" t="s">
        <v>8221</v>
      </c>
      <c r="F957">
        <v>1</v>
      </c>
    </row>
    <row r="958" spans="1:6" x14ac:dyDescent="0.25">
      <c r="A958" t="s">
        <v>8219</v>
      </c>
      <c r="B958">
        <v>508</v>
      </c>
      <c r="E958" t="s">
        <v>8221</v>
      </c>
      <c r="F958">
        <v>0</v>
      </c>
    </row>
    <row r="959" spans="1:6" x14ac:dyDescent="0.25">
      <c r="A959" t="s">
        <v>8219</v>
      </c>
      <c r="B959">
        <v>644</v>
      </c>
      <c r="E959" t="s">
        <v>8221</v>
      </c>
      <c r="F959">
        <v>1</v>
      </c>
    </row>
    <row r="960" spans="1:6" x14ac:dyDescent="0.25">
      <c r="A960" t="s">
        <v>8219</v>
      </c>
      <c r="B960">
        <v>848</v>
      </c>
      <c r="E960" t="s">
        <v>8221</v>
      </c>
      <c r="F960">
        <v>19</v>
      </c>
    </row>
    <row r="961" spans="1:6" x14ac:dyDescent="0.25">
      <c r="A961" t="s">
        <v>8219</v>
      </c>
      <c r="B961">
        <v>429</v>
      </c>
      <c r="E961" t="s">
        <v>8221</v>
      </c>
      <c r="F961">
        <v>27</v>
      </c>
    </row>
    <row r="962" spans="1:6" x14ac:dyDescent="0.25">
      <c r="A962" t="s">
        <v>8219</v>
      </c>
      <c r="B962">
        <v>204</v>
      </c>
      <c r="E962" t="s">
        <v>8221</v>
      </c>
      <c r="F962">
        <v>7</v>
      </c>
    </row>
    <row r="963" spans="1:6" x14ac:dyDescent="0.25">
      <c r="A963" t="s">
        <v>8219</v>
      </c>
      <c r="B963">
        <v>379</v>
      </c>
      <c r="E963" t="s">
        <v>8221</v>
      </c>
      <c r="F963">
        <v>14</v>
      </c>
    </row>
    <row r="964" spans="1:6" x14ac:dyDescent="0.25">
      <c r="A964" t="s">
        <v>8219</v>
      </c>
      <c r="B964">
        <v>271</v>
      </c>
      <c r="E964" t="s">
        <v>8221</v>
      </c>
      <c r="F964">
        <v>5</v>
      </c>
    </row>
    <row r="965" spans="1:6" x14ac:dyDescent="0.25">
      <c r="A965" t="s">
        <v>8219</v>
      </c>
      <c r="B965">
        <v>120</v>
      </c>
      <c r="E965" t="s">
        <v>8221</v>
      </c>
      <c r="F965">
        <v>30</v>
      </c>
    </row>
    <row r="966" spans="1:6" x14ac:dyDescent="0.25">
      <c r="A966" t="s">
        <v>8219</v>
      </c>
      <c r="B966">
        <v>140</v>
      </c>
      <c r="E966" t="s">
        <v>8221</v>
      </c>
      <c r="F966">
        <v>1</v>
      </c>
    </row>
    <row r="967" spans="1:6" x14ac:dyDescent="0.25">
      <c r="A967" t="s">
        <v>8219</v>
      </c>
      <c r="B967">
        <v>193</v>
      </c>
      <c r="E967" t="s">
        <v>8221</v>
      </c>
      <c r="F967">
        <v>0</v>
      </c>
    </row>
    <row r="968" spans="1:6" x14ac:dyDescent="0.25">
      <c r="A968" t="s">
        <v>8219</v>
      </c>
      <c r="B968">
        <v>180</v>
      </c>
      <c r="E968" t="s">
        <v>8221</v>
      </c>
      <c r="F968">
        <v>60</v>
      </c>
    </row>
    <row r="969" spans="1:6" x14ac:dyDescent="0.25">
      <c r="A969" t="s">
        <v>8219</v>
      </c>
      <c r="B969">
        <v>263</v>
      </c>
      <c r="E969" t="s">
        <v>8221</v>
      </c>
      <c r="F969">
        <v>84</v>
      </c>
    </row>
    <row r="970" spans="1:6" x14ac:dyDescent="0.25">
      <c r="A970" t="s">
        <v>8219</v>
      </c>
      <c r="B970">
        <v>217</v>
      </c>
      <c r="E970" t="s">
        <v>8221</v>
      </c>
      <c r="F970">
        <v>47</v>
      </c>
    </row>
    <row r="971" spans="1:6" x14ac:dyDescent="0.25">
      <c r="A971" t="s">
        <v>8219</v>
      </c>
      <c r="B971">
        <v>443</v>
      </c>
      <c r="E971" t="s">
        <v>8221</v>
      </c>
      <c r="F971">
        <v>66</v>
      </c>
    </row>
    <row r="972" spans="1:6" x14ac:dyDescent="0.25">
      <c r="A972" t="s">
        <v>8219</v>
      </c>
      <c r="B972">
        <v>1373</v>
      </c>
      <c r="E972" t="s">
        <v>8221</v>
      </c>
      <c r="F972">
        <v>171</v>
      </c>
    </row>
    <row r="973" spans="1:6" x14ac:dyDescent="0.25">
      <c r="A973" t="s">
        <v>8219</v>
      </c>
      <c r="B973">
        <v>742</v>
      </c>
      <c r="E973" t="s">
        <v>8221</v>
      </c>
      <c r="F973">
        <v>29</v>
      </c>
    </row>
    <row r="974" spans="1:6" x14ac:dyDescent="0.25">
      <c r="A974" t="s">
        <v>8219</v>
      </c>
      <c r="B974">
        <v>170</v>
      </c>
      <c r="E974" t="s">
        <v>8221</v>
      </c>
      <c r="F974">
        <v>9</v>
      </c>
    </row>
    <row r="975" spans="1:6" x14ac:dyDescent="0.25">
      <c r="A975" t="s">
        <v>8219</v>
      </c>
      <c r="B975">
        <v>242</v>
      </c>
      <c r="E975" t="s">
        <v>8221</v>
      </c>
      <c r="F975">
        <v>27</v>
      </c>
    </row>
    <row r="976" spans="1:6" x14ac:dyDescent="0.25">
      <c r="A976" t="s">
        <v>8219</v>
      </c>
      <c r="B976">
        <v>541</v>
      </c>
      <c r="E976" t="s">
        <v>8221</v>
      </c>
      <c r="F976">
        <v>2</v>
      </c>
    </row>
    <row r="977" spans="1:6" x14ac:dyDescent="0.25">
      <c r="A977" t="s">
        <v>8219</v>
      </c>
      <c r="B977">
        <v>121</v>
      </c>
      <c r="E977" t="s">
        <v>8221</v>
      </c>
      <c r="F977">
        <v>3</v>
      </c>
    </row>
    <row r="978" spans="1:6" x14ac:dyDescent="0.25">
      <c r="A978" t="s">
        <v>8219</v>
      </c>
      <c r="B978">
        <v>621</v>
      </c>
      <c r="E978" t="s">
        <v>8221</v>
      </c>
      <c r="F978">
        <v>4</v>
      </c>
    </row>
    <row r="979" spans="1:6" x14ac:dyDescent="0.25">
      <c r="A979" t="s">
        <v>8219</v>
      </c>
      <c r="B979">
        <v>101</v>
      </c>
      <c r="E979" t="s">
        <v>8221</v>
      </c>
      <c r="F979">
        <v>2</v>
      </c>
    </row>
    <row r="980" spans="1:6" x14ac:dyDescent="0.25">
      <c r="A980" t="s">
        <v>8219</v>
      </c>
      <c r="B980">
        <v>554</v>
      </c>
      <c r="E980" t="s">
        <v>8221</v>
      </c>
      <c r="F980">
        <v>20</v>
      </c>
    </row>
    <row r="981" spans="1:6" x14ac:dyDescent="0.25">
      <c r="A981" t="s">
        <v>8219</v>
      </c>
      <c r="B981">
        <v>666</v>
      </c>
      <c r="E981" t="s">
        <v>8221</v>
      </c>
      <c r="F981">
        <v>3</v>
      </c>
    </row>
    <row r="982" spans="1:6" x14ac:dyDescent="0.25">
      <c r="A982" t="s">
        <v>8219</v>
      </c>
      <c r="B982">
        <v>410</v>
      </c>
      <c r="E982" t="s">
        <v>8221</v>
      </c>
      <c r="F982">
        <v>4</v>
      </c>
    </row>
    <row r="983" spans="1:6" x14ac:dyDescent="0.25">
      <c r="A983" t="s">
        <v>8219</v>
      </c>
      <c r="B983">
        <v>375</v>
      </c>
      <c r="E983" t="s">
        <v>8221</v>
      </c>
      <c r="F983">
        <v>1</v>
      </c>
    </row>
    <row r="984" spans="1:6" x14ac:dyDescent="0.25">
      <c r="A984" t="s">
        <v>8219</v>
      </c>
      <c r="B984">
        <v>1364</v>
      </c>
      <c r="E984" t="s">
        <v>8221</v>
      </c>
      <c r="F984">
        <v>0</v>
      </c>
    </row>
    <row r="985" spans="1:6" x14ac:dyDescent="0.25">
      <c r="A985" t="s">
        <v>8219</v>
      </c>
      <c r="B985">
        <v>35</v>
      </c>
      <c r="E985" t="s">
        <v>8221</v>
      </c>
      <c r="F985">
        <v>0</v>
      </c>
    </row>
    <row r="986" spans="1:6" x14ac:dyDescent="0.25">
      <c r="A986" t="s">
        <v>8219</v>
      </c>
      <c r="B986">
        <v>203</v>
      </c>
      <c r="E986" t="s">
        <v>8221</v>
      </c>
      <c r="F986">
        <v>14</v>
      </c>
    </row>
    <row r="987" spans="1:6" x14ac:dyDescent="0.25">
      <c r="A987" t="s">
        <v>8219</v>
      </c>
      <c r="B987">
        <v>49</v>
      </c>
      <c r="E987" t="s">
        <v>8221</v>
      </c>
      <c r="F987">
        <v>1</v>
      </c>
    </row>
    <row r="988" spans="1:6" x14ac:dyDescent="0.25">
      <c r="A988" t="s">
        <v>8219</v>
      </c>
      <c r="B988">
        <v>5812</v>
      </c>
      <c r="E988" t="s">
        <v>8221</v>
      </c>
      <c r="F988">
        <v>118</v>
      </c>
    </row>
    <row r="989" spans="1:6" x14ac:dyDescent="0.25">
      <c r="A989" t="s">
        <v>8219</v>
      </c>
      <c r="B989">
        <v>1556</v>
      </c>
      <c r="E989" t="s">
        <v>8221</v>
      </c>
      <c r="F989">
        <v>2</v>
      </c>
    </row>
    <row r="990" spans="1:6" x14ac:dyDescent="0.25">
      <c r="A990" t="s">
        <v>8219</v>
      </c>
      <c r="B990">
        <v>65</v>
      </c>
      <c r="E990" t="s">
        <v>8221</v>
      </c>
      <c r="F990">
        <v>1</v>
      </c>
    </row>
    <row r="991" spans="1:6" x14ac:dyDescent="0.25">
      <c r="A991" t="s">
        <v>8219</v>
      </c>
      <c r="B991">
        <v>10</v>
      </c>
      <c r="E991" t="s">
        <v>8221</v>
      </c>
      <c r="F991">
        <v>3</v>
      </c>
    </row>
    <row r="992" spans="1:6" x14ac:dyDescent="0.25">
      <c r="A992" t="s">
        <v>8219</v>
      </c>
      <c r="B992">
        <v>76</v>
      </c>
      <c r="E992" t="s">
        <v>8221</v>
      </c>
      <c r="F992">
        <v>1</v>
      </c>
    </row>
    <row r="993" spans="1:6" x14ac:dyDescent="0.25">
      <c r="A993" t="s">
        <v>8219</v>
      </c>
      <c r="B993">
        <v>263</v>
      </c>
      <c r="E993" t="s">
        <v>8221</v>
      </c>
      <c r="F993">
        <v>3</v>
      </c>
    </row>
    <row r="994" spans="1:6" x14ac:dyDescent="0.25">
      <c r="A994" t="s">
        <v>8219</v>
      </c>
      <c r="B994">
        <v>1530</v>
      </c>
      <c r="E994" t="s">
        <v>8221</v>
      </c>
      <c r="F994">
        <v>38</v>
      </c>
    </row>
    <row r="995" spans="1:6" x14ac:dyDescent="0.25">
      <c r="A995" t="s">
        <v>8219</v>
      </c>
      <c r="B995">
        <v>278</v>
      </c>
      <c r="E995" t="s">
        <v>8221</v>
      </c>
      <c r="F995">
        <v>52</v>
      </c>
    </row>
    <row r="996" spans="1:6" x14ac:dyDescent="0.25">
      <c r="A996" t="s">
        <v>8219</v>
      </c>
      <c r="B996">
        <v>350</v>
      </c>
      <c r="E996" t="s">
        <v>8221</v>
      </c>
      <c r="F996">
        <v>2</v>
      </c>
    </row>
    <row r="997" spans="1:6" x14ac:dyDescent="0.25">
      <c r="A997" t="s">
        <v>8219</v>
      </c>
      <c r="B997">
        <v>470</v>
      </c>
      <c r="E997" t="s">
        <v>8221</v>
      </c>
      <c r="F997">
        <v>0</v>
      </c>
    </row>
    <row r="998" spans="1:6" x14ac:dyDescent="0.25">
      <c r="A998" t="s">
        <v>8219</v>
      </c>
      <c r="B998">
        <v>3</v>
      </c>
      <c r="E998" t="s">
        <v>8221</v>
      </c>
      <c r="F998">
        <v>4</v>
      </c>
    </row>
    <row r="999" spans="1:6" x14ac:dyDescent="0.25">
      <c r="A999" t="s">
        <v>8219</v>
      </c>
      <c r="B999">
        <v>8200</v>
      </c>
      <c r="E999" t="s">
        <v>8221</v>
      </c>
      <c r="F999">
        <v>4</v>
      </c>
    </row>
    <row r="1000" spans="1:6" x14ac:dyDescent="0.25">
      <c r="A1000" t="s">
        <v>8219</v>
      </c>
      <c r="B1000">
        <v>8359</v>
      </c>
      <c r="E1000" t="s">
        <v>8221</v>
      </c>
      <c r="F1000">
        <v>18</v>
      </c>
    </row>
    <row r="1001" spans="1:6" x14ac:dyDescent="0.25">
      <c r="A1001" t="s">
        <v>8219</v>
      </c>
      <c r="B1001">
        <v>188</v>
      </c>
      <c r="E1001" t="s">
        <v>8221</v>
      </c>
      <c r="F1001">
        <v>0</v>
      </c>
    </row>
    <row r="1002" spans="1:6" x14ac:dyDescent="0.25">
      <c r="A1002" t="s">
        <v>8219</v>
      </c>
      <c r="B1002">
        <v>48</v>
      </c>
      <c r="E1002" t="s">
        <v>8221</v>
      </c>
      <c r="F1002">
        <v>22</v>
      </c>
    </row>
    <row r="1003" spans="1:6" x14ac:dyDescent="0.25">
      <c r="A1003" t="s">
        <v>8219</v>
      </c>
      <c r="B1003">
        <v>607</v>
      </c>
      <c r="E1003" t="s">
        <v>8221</v>
      </c>
      <c r="F1003">
        <v>49</v>
      </c>
    </row>
    <row r="1004" spans="1:6" x14ac:dyDescent="0.25">
      <c r="A1004" t="s">
        <v>8219</v>
      </c>
      <c r="B1004">
        <v>50</v>
      </c>
      <c r="E1004" t="s">
        <v>8221</v>
      </c>
      <c r="F1004">
        <v>19</v>
      </c>
    </row>
    <row r="1005" spans="1:6" x14ac:dyDescent="0.25">
      <c r="A1005" t="s">
        <v>8219</v>
      </c>
      <c r="B1005">
        <v>55</v>
      </c>
      <c r="E1005" t="s">
        <v>8221</v>
      </c>
      <c r="F1005">
        <v>4</v>
      </c>
    </row>
    <row r="1006" spans="1:6" x14ac:dyDescent="0.25">
      <c r="A1006" t="s">
        <v>8219</v>
      </c>
      <c r="B1006">
        <v>38</v>
      </c>
      <c r="E1006" t="s">
        <v>8221</v>
      </c>
      <c r="F1006">
        <v>4</v>
      </c>
    </row>
    <row r="1007" spans="1:6" x14ac:dyDescent="0.25">
      <c r="A1007" t="s">
        <v>8219</v>
      </c>
      <c r="B1007">
        <v>25</v>
      </c>
      <c r="E1007" t="s">
        <v>8221</v>
      </c>
      <c r="F1007">
        <v>2</v>
      </c>
    </row>
    <row r="1008" spans="1:6" x14ac:dyDescent="0.25">
      <c r="A1008" t="s">
        <v>8219</v>
      </c>
      <c r="B1008">
        <v>46</v>
      </c>
      <c r="E1008" t="s">
        <v>8221</v>
      </c>
      <c r="F1008">
        <v>0</v>
      </c>
    </row>
    <row r="1009" spans="1:6" x14ac:dyDescent="0.25">
      <c r="A1009" t="s">
        <v>8219</v>
      </c>
      <c r="B1009">
        <v>83</v>
      </c>
      <c r="E1009" t="s">
        <v>8221</v>
      </c>
      <c r="F1009">
        <v>0</v>
      </c>
    </row>
    <row r="1010" spans="1:6" x14ac:dyDescent="0.25">
      <c r="A1010" t="s">
        <v>8219</v>
      </c>
      <c r="B1010">
        <v>35</v>
      </c>
      <c r="E1010" t="s">
        <v>8221</v>
      </c>
      <c r="F1010">
        <v>14</v>
      </c>
    </row>
    <row r="1011" spans="1:6" x14ac:dyDescent="0.25">
      <c r="A1011" t="s">
        <v>8219</v>
      </c>
      <c r="B1011">
        <v>25</v>
      </c>
      <c r="E1011" t="s">
        <v>8221</v>
      </c>
      <c r="F1011">
        <v>8</v>
      </c>
    </row>
    <row r="1012" spans="1:6" x14ac:dyDescent="0.25">
      <c r="A1012" t="s">
        <v>8219</v>
      </c>
      <c r="B1012">
        <v>75</v>
      </c>
      <c r="E1012" t="s">
        <v>8221</v>
      </c>
      <c r="F1012">
        <v>0</v>
      </c>
    </row>
    <row r="1013" spans="1:6" x14ac:dyDescent="0.25">
      <c r="A1013" t="s">
        <v>8219</v>
      </c>
      <c r="B1013">
        <v>62</v>
      </c>
      <c r="E1013" t="s">
        <v>8221</v>
      </c>
      <c r="F1013">
        <v>15</v>
      </c>
    </row>
    <row r="1014" spans="1:6" x14ac:dyDescent="0.25">
      <c r="A1014" t="s">
        <v>8219</v>
      </c>
      <c r="B1014">
        <v>160</v>
      </c>
      <c r="E1014" t="s">
        <v>8221</v>
      </c>
      <c r="F1014">
        <v>33</v>
      </c>
    </row>
    <row r="1015" spans="1:6" x14ac:dyDescent="0.25">
      <c r="A1015" t="s">
        <v>8219</v>
      </c>
      <c r="B1015">
        <v>246</v>
      </c>
      <c r="E1015" t="s">
        <v>8221</v>
      </c>
      <c r="F1015">
        <v>2</v>
      </c>
    </row>
    <row r="1016" spans="1:6" x14ac:dyDescent="0.25">
      <c r="A1016" t="s">
        <v>8219</v>
      </c>
      <c r="B1016">
        <v>55</v>
      </c>
      <c r="E1016" t="s">
        <v>8221</v>
      </c>
      <c r="F1016">
        <v>6</v>
      </c>
    </row>
    <row r="1017" spans="1:6" x14ac:dyDescent="0.25">
      <c r="A1017" t="s">
        <v>8219</v>
      </c>
      <c r="B1017">
        <v>23</v>
      </c>
      <c r="E1017" t="s">
        <v>8221</v>
      </c>
      <c r="F1017">
        <v>2</v>
      </c>
    </row>
    <row r="1018" spans="1:6" x14ac:dyDescent="0.25">
      <c r="A1018" t="s">
        <v>8219</v>
      </c>
      <c r="B1018">
        <v>72</v>
      </c>
      <c r="E1018" t="s">
        <v>8221</v>
      </c>
      <c r="F1018">
        <v>0</v>
      </c>
    </row>
    <row r="1019" spans="1:6" x14ac:dyDescent="0.25">
      <c r="A1019" t="s">
        <v>8219</v>
      </c>
      <c r="B1019">
        <v>22</v>
      </c>
      <c r="E1019" t="s">
        <v>8221</v>
      </c>
      <c r="F1019">
        <v>4</v>
      </c>
    </row>
    <row r="1020" spans="1:6" x14ac:dyDescent="0.25">
      <c r="A1020" t="s">
        <v>8219</v>
      </c>
      <c r="B1020">
        <v>14</v>
      </c>
      <c r="E1020" t="s">
        <v>8221</v>
      </c>
      <c r="F1020">
        <v>1</v>
      </c>
    </row>
    <row r="1021" spans="1:6" x14ac:dyDescent="0.25">
      <c r="A1021" t="s">
        <v>8219</v>
      </c>
      <c r="B1021">
        <v>38</v>
      </c>
      <c r="E1021" t="s">
        <v>8221</v>
      </c>
      <c r="F1021">
        <v>3</v>
      </c>
    </row>
    <row r="1022" spans="1:6" x14ac:dyDescent="0.25">
      <c r="A1022" t="s">
        <v>8219</v>
      </c>
      <c r="B1022">
        <v>32</v>
      </c>
      <c r="E1022" t="s">
        <v>8221</v>
      </c>
      <c r="F1022">
        <v>4</v>
      </c>
    </row>
    <row r="1023" spans="1:6" x14ac:dyDescent="0.25">
      <c r="A1023" t="s">
        <v>8219</v>
      </c>
      <c r="B1023">
        <v>63</v>
      </c>
      <c r="E1023" t="s">
        <v>8221</v>
      </c>
      <c r="F1023">
        <v>0</v>
      </c>
    </row>
    <row r="1024" spans="1:6" x14ac:dyDescent="0.25">
      <c r="A1024" t="s">
        <v>8219</v>
      </c>
      <c r="B1024">
        <v>27</v>
      </c>
      <c r="E1024" t="s">
        <v>8221</v>
      </c>
      <c r="F1024">
        <v>4</v>
      </c>
    </row>
    <row r="1025" spans="1:6" x14ac:dyDescent="0.25">
      <c r="A1025" t="s">
        <v>8219</v>
      </c>
      <c r="B1025">
        <v>44</v>
      </c>
      <c r="E1025" t="s">
        <v>8221</v>
      </c>
      <c r="F1025">
        <v>3</v>
      </c>
    </row>
    <row r="1026" spans="1:6" x14ac:dyDescent="0.25">
      <c r="A1026" t="s">
        <v>8219</v>
      </c>
      <c r="B1026">
        <v>38</v>
      </c>
      <c r="E1026" t="s">
        <v>8221</v>
      </c>
      <c r="F1026">
        <v>34</v>
      </c>
    </row>
    <row r="1027" spans="1:6" x14ac:dyDescent="0.25">
      <c r="A1027" t="s">
        <v>8219</v>
      </c>
      <c r="B1027">
        <v>115</v>
      </c>
      <c r="E1027" t="s">
        <v>8221</v>
      </c>
      <c r="F1027">
        <v>2</v>
      </c>
    </row>
    <row r="1028" spans="1:6" x14ac:dyDescent="0.25">
      <c r="A1028" t="s">
        <v>8219</v>
      </c>
      <c r="B1028">
        <v>37</v>
      </c>
      <c r="E1028" t="s">
        <v>8221</v>
      </c>
      <c r="F1028">
        <v>33</v>
      </c>
    </row>
    <row r="1029" spans="1:6" x14ac:dyDescent="0.25">
      <c r="A1029" t="s">
        <v>8219</v>
      </c>
      <c r="B1029">
        <v>99</v>
      </c>
      <c r="E1029" t="s">
        <v>8221</v>
      </c>
      <c r="F1029">
        <v>0</v>
      </c>
    </row>
    <row r="1030" spans="1:6" x14ac:dyDescent="0.25">
      <c r="A1030" t="s">
        <v>8219</v>
      </c>
      <c r="B1030">
        <v>44</v>
      </c>
      <c r="E1030" t="s">
        <v>8221</v>
      </c>
      <c r="F1030">
        <v>0</v>
      </c>
    </row>
    <row r="1031" spans="1:6" x14ac:dyDescent="0.25">
      <c r="A1031" t="s">
        <v>8219</v>
      </c>
      <c r="B1031">
        <v>58</v>
      </c>
      <c r="E1031" t="s">
        <v>8221</v>
      </c>
      <c r="F1031">
        <v>1</v>
      </c>
    </row>
    <row r="1032" spans="1:6" x14ac:dyDescent="0.25">
      <c r="A1032" t="s">
        <v>8219</v>
      </c>
      <c r="B1032">
        <v>191</v>
      </c>
      <c r="E1032" t="s">
        <v>8221</v>
      </c>
      <c r="F1032">
        <v>13</v>
      </c>
    </row>
    <row r="1033" spans="1:6" x14ac:dyDescent="0.25">
      <c r="A1033" t="s">
        <v>8219</v>
      </c>
      <c r="B1033">
        <v>40</v>
      </c>
      <c r="E1033" t="s">
        <v>8221</v>
      </c>
      <c r="F1033">
        <v>2</v>
      </c>
    </row>
    <row r="1034" spans="1:6" x14ac:dyDescent="0.25">
      <c r="A1034" t="s">
        <v>8219</v>
      </c>
      <c r="B1034">
        <v>38</v>
      </c>
      <c r="E1034" t="s">
        <v>8221</v>
      </c>
      <c r="F1034">
        <v>36</v>
      </c>
    </row>
    <row r="1035" spans="1:6" x14ac:dyDescent="0.25">
      <c r="A1035" t="s">
        <v>8219</v>
      </c>
      <c r="B1035">
        <v>39</v>
      </c>
      <c r="E1035" t="s">
        <v>8221</v>
      </c>
      <c r="F1035">
        <v>1</v>
      </c>
    </row>
    <row r="1036" spans="1:6" x14ac:dyDescent="0.25">
      <c r="A1036" t="s">
        <v>8219</v>
      </c>
      <c r="B1036">
        <v>11</v>
      </c>
      <c r="E1036" t="s">
        <v>8221</v>
      </c>
      <c r="F1036">
        <v>15</v>
      </c>
    </row>
    <row r="1037" spans="1:6" x14ac:dyDescent="0.25">
      <c r="A1037" t="s">
        <v>8219</v>
      </c>
      <c r="B1037">
        <v>107</v>
      </c>
      <c r="E1037" t="s">
        <v>8221</v>
      </c>
      <c r="F1037">
        <v>1</v>
      </c>
    </row>
    <row r="1038" spans="1:6" x14ac:dyDescent="0.25">
      <c r="A1038" t="s">
        <v>8219</v>
      </c>
      <c r="B1038">
        <v>147</v>
      </c>
      <c r="E1038" t="s">
        <v>8221</v>
      </c>
      <c r="F1038">
        <v>0</v>
      </c>
    </row>
    <row r="1039" spans="1:6" x14ac:dyDescent="0.25">
      <c r="A1039" t="s">
        <v>8219</v>
      </c>
      <c r="B1039">
        <v>36</v>
      </c>
      <c r="E1039" t="s">
        <v>8221</v>
      </c>
      <c r="F1039">
        <v>1</v>
      </c>
    </row>
    <row r="1040" spans="1:6" x14ac:dyDescent="0.25">
      <c r="A1040" t="s">
        <v>8219</v>
      </c>
      <c r="B1040">
        <v>92</v>
      </c>
      <c r="E1040" t="s">
        <v>8221</v>
      </c>
      <c r="F1040">
        <v>0</v>
      </c>
    </row>
    <row r="1041" spans="1:6" x14ac:dyDescent="0.25">
      <c r="A1041" t="s">
        <v>8219</v>
      </c>
      <c r="B1041">
        <v>35</v>
      </c>
      <c r="E1041" t="s">
        <v>8221</v>
      </c>
      <c r="F1041">
        <v>0</v>
      </c>
    </row>
    <row r="1042" spans="1:6" x14ac:dyDescent="0.25">
      <c r="A1042" t="s">
        <v>8219</v>
      </c>
      <c r="B1042">
        <v>17</v>
      </c>
      <c r="E1042" t="s">
        <v>8221</v>
      </c>
      <c r="F1042">
        <v>1</v>
      </c>
    </row>
    <row r="1043" spans="1:6" x14ac:dyDescent="0.25">
      <c r="A1043" t="s">
        <v>8219</v>
      </c>
      <c r="B1043">
        <v>22</v>
      </c>
      <c r="E1043" t="s">
        <v>8221</v>
      </c>
      <c r="F1043">
        <v>39</v>
      </c>
    </row>
    <row r="1044" spans="1:6" x14ac:dyDescent="0.25">
      <c r="A1044" t="s">
        <v>8219</v>
      </c>
      <c r="B1044">
        <v>69</v>
      </c>
      <c r="E1044" t="s">
        <v>8221</v>
      </c>
      <c r="F1044">
        <v>0</v>
      </c>
    </row>
    <row r="1045" spans="1:6" x14ac:dyDescent="0.25">
      <c r="A1045" t="s">
        <v>8219</v>
      </c>
      <c r="B1045">
        <v>13</v>
      </c>
      <c r="E1045" t="s">
        <v>8221</v>
      </c>
      <c r="F1045">
        <v>0</v>
      </c>
    </row>
    <row r="1046" spans="1:6" x14ac:dyDescent="0.25">
      <c r="A1046" t="s">
        <v>8219</v>
      </c>
      <c r="B1046">
        <v>58</v>
      </c>
      <c r="E1046" t="s">
        <v>8221</v>
      </c>
      <c r="F1046">
        <v>3</v>
      </c>
    </row>
    <row r="1047" spans="1:6" x14ac:dyDescent="0.25">
      <c r="A1047" t="s">
        <v>8219</v>
      </c>
      <c r="B1047">
        <v>44</v>
      </c>
      <c r="E1047" t="s">
        <v>8221</v>
      </c>
      <c r="F1047">
        <v>1</v>
      </c>
    </row>
    <row r="1048" spans="1:6" x14ac:dyDescent="0.25">
      <c r="A1048" t="s">
        <v>8219</v>
      </c>
      <c r="B1048">
        <v>83</v>
      </c>
      <c r="E1048" t="s">
        <v>8221</v>
      </c>
      <c r="F1048">
        <v>13</v>
      </c>
    </row>
    <row r="1049" spans="1:6" x14ac:dyDescent="0.25">
      <c r="A1049" t="s">
        <v>8219</v>
      </c>
      <c r="B1049">
        <v>117</v>
      </c>
      <c r="E1049" t="s">
        <v>8221</v>
      </c>
      <c r="F1049">
        <v>0</v>
      </c>
    </row>
    <row r="1050" spans="1:6" x14ac:dyDescent="0.25">
      <c r="A1050" t="s">
        <v>8219</v>
      </c>
      <c r="B1050">
        <v>32</v>
      </c>
      <c r="E1050" t="s">
        <v>8221</v>
      </c>
      <c r="F1050">
        <v>6</v>
      </c>
    </row>
    <row r="1051" spans="1:6" x14ac:dyDescent="0.25">
      <c r="A1051" t="s">
        <v>8219</v>
      </c>
      <c r="B1051">
        <v>8</v>
      </c>
      <c r="E1051" t="s">
        <v>8221</v>
      </c>
      <c r="F1051">
        <v>0</v>
      </c>
    </row>
    <row r="1052" spans="1:6" x14ac:dyDescent="0.25">
      <c r="A1052" t="s">
        <v>8219</v>
      </c>
      <c r="B1052">
        <v>340</v>
      </c>
      <c r="E1052" t="s">
        <v>8221</v>
      </c>
      <c r="F1052">
        <v>14</v>
      </c>
    </row>
    <row r="1053" spans="1:6" x14ac:dyDescent="0.25">
      <c r="A1053" t="s">
        <v>8219</v>
      </c>
      <c r="B1053">
        <v>7</v>
      </c>
      <c r="E1053" t="s">
        <v>8221</v>
      </c>
      <c r="F1053">
        <v>5</v>
      </c>
    </row>
    <row r="1054" spans="1:6" x14ac:dyDescent="0.25">
      <c r="A1054" t="s">
        <v>8219</v>
      </c>
      <c r="B1054">
        <v>19</v>
      </c>
      <c r="E1054" t="s">
        <v>8221</v>
      </c>
      <c r="F1054">
        <v>6</v>
      </c>
    </row>
    <row r="1055" spans="1:6" x14ac:dyDescent="0.25">
      <c r="A1055" t="s">
        <v>8219</v>
      </c>
      <c r="B1055">
        <v>47</v>
      </c>
      <c r="E1055" t="s">
        <v>8221</v>
      </c>
      <c r="F1055">
        <v>15</v>
      </c>
    </row>
    <row r="1056" spans="1:6" x14ac:dyDescent="0.25">
      <c r="A1056" t="s">
        <v>8219</v>
      </c>
      <c r="B1056">
        <v>13</v>
      </c>
      <c r="E1056" t="s">
        <v>8221</v>
      </c>
      <c r="F1056">
        <v>0</v>
      </c>
    </row>
    <row r="1057" spans="1:6" x14ac:dyDescent="0.25">
      <c r="A1057" t="s">
        <v>8219</v>
      </c>
      <c r="B1057">
        <v>90</v>
      </c>
      <c r="E1057" t="s">
        <v>8221</v>
      </c>
      <c r="F1057">
        <v>1</v>
      </c>
    </row>
    <row r="1058" spans="1:6" x14ac:dyDescent="0.25">
      <c r="A1058" t="s">
        <v>8219</v>
      </c>
      <c r="B1058">
        <v>63</v>
      </c>
      <c r="E1058" t="s">
        <v>8221</v>
      </c>
      <c r="F1058">
        <v>9</v>
      </c>
    </row>
    <row r="1059" spans="1:6" x14ac:dyDescent="0.25">
      <c r="A1059" t="s">
        <v>8219</v>
      </c>
      <c r="B1059">
        <v>26</v>
      </c>
      <c r="E1059" t="s">
        <v>8221</v>
      </c>
      <c r="F1059">
        <v>3</v>
      </c>
    </row>
    <row r="1060" spans="1:6" x14ac:dyDescent="0.25">
      <c r="A1060" t="s">
        <v>8219</v>
      </c>
      <c r="B1060">
        <v>71</v>
      </c>
      <c r="E1060" t="s">
        <v>8221</v>
      </c>
      <c r="F1060">
        <v>3</v>
      </c>
    </row>
    <row r="1061" spans="1:6" x14ac:dyDescent="0.25">
      <c r="A1061" t="s">
        <v>8219</v>
      </c>
      <c r="B1061">
        <v>38</v>
      </c>
      <c r="E1061" t="s">
        <v>8221</v>
      </c>
      <c r="F1061">
        <v>1</v>
      </c>
    </row>
    <row r="1062" spans="1:6" x14ac:dyDescent="0.25">
      <c r="A1062" t="s">
        <v>8219</v>
      </c>
      <c r="B1062">
        <v>859</v>
      </c>
      <c r="E1062" t="s">
        <v>8221</v>
      </c>
      <c r="F1062">
        <v>3</v>
      </c>
    </row>
    <row r="1063" spans="1:6" x14ac:dyDescent="0.25">
      <c r="A1063" t="s">
        <v>8219</v>
      </c>
      <c r="B1063">
        <v>21</v>
      </c>
      <c r="E1063" t="s">
        <v>8221</v>
      </c>
      <c r="F1063">
        <v>0</v>
      </c>
    </row>
    <row r="1064" spans="1:6" x14ac:dyDescent="0.25">
      <c r="A1064" t="s">
        <v>8219</v>
      </c>
      <c r="B1064">
        <v>78</v>
      </c>
      <c r="E1064" t="s">
        <v>8221</v>
      </c>
      <c r="F1064">
        <v>2</v>
      </c>
    </row>
    <row r="1065" spans="1:6" x14ac:dyDescent="0.25">
      <c r="A1065" t="s">
        <v>8219</v>
      </c>
      <c r="B1065">
        <v>53</v>
      </c>
      <c r="E1065" t="s">
        <v>8221</v>
      </c>
      <c r="F1065">
        <v>10</v>
      </c>
    </row>
    <row r="1066" spans="1:6" x14ac:dyDescent="0.25">
      <c r="A1066" t="s">
        <v>8219</v>
      </c>
      <c r="B1066">
        <v>356</v>
      </c>
      <c r="E1066" t="s">
        <v>8221</v>
      </c>
      <c r="F1066">
        <v>60</v>
      </c>
    </row>
    <row r="1067" spans="1:6" x14ac:dyDescent="0.25">
      <c r="A1067" t="s">
        <v>8219</v>
      </c>
      <c r="B1067">
        <v>279</v>
      </c>
      <c r="E1067" t="s">
        <v>8221</v>
      </c>
      <c r="F1067">
        <v>5</v>
      </c>
    </row>
    <row r="1068" spans="1:6" x14ac:dyDescent="0.25">
      <c r="A1068" t="s">
        <v>8219</v>
      </c>
      <c r="B1068">
        <v>266</v>
      </c>
      <c r="E1068" t="s">
        <v>8221</v>
      </c>
      <c r="F1068">
        <v>9</v>
      </c>
    </row>
    <row r="1069" spans="1:6" x14ac:dyDescent="0.25">
      <c r="A1069" t="s">
        <v>8219</v>
      </c>
      <c r="B1069">
        <v>623</v>
      </c>
      <c r="E1069" t="s">
        <v>8221</v>
      </c>
      <c r="F1069">
        <v>13</v>
      </c>
    </row>
    <row r="1070" spans="1:6" x14ac:dyDescent="0.25">
      <c r="A1070" t="s">
        <v>8219</v>
      </c>
      <c r="B1070">
        <v>392</v>
      </c>
      <c r="E1070" t="s">
        <v>8221</v>
      </c>
      <c r="F1070">
        <v>0</v>
      </c>
    </row>
    <row r="1071" spans="1:6" x14ac:dyDescent="0.25">
      <c r="A1071" t="s">
        <v>8219</v>
      </c>
      <c r="B1071">
        <v>3562</v>
      </c>
      <c r="E1071" t="s">
        <v>8221</v>
      </c>
      <c r="F1071">
        <v>8</v>
      </c>
    </row>
    <row r="1072" spans="1:6" x14ac:dyDescent="0.25">
      <c r="A1072" t="s">
        <v>8219</v>
      </c>
      <c r="B1072">
        <v>514</v>
      </c>
      <c r="E1072" t="s">
        <v>8221</v>
      </c>
      <c r="F1072">
        <v>3</v>
      </c>
    </row>
    <row r="1073" spans="1:6" x14ac:dyDescent="0.25">
      <c r="A1073" t="s">
        <v>8219</v>
      </c>
      <c r="B1073">
        <v>88</v>
      </c>
      <c r="E1073" t="s">
        <v>8221</v>
      </c>
      <c r="F1073">
        <v>3</v>
      </c>
    </row>
    <row r="1074" spans="1:6" x14ac:dyDescent="0.25">
      <c r="A1074" t="s">
        <v>8219</v>
      </c>
      <c r="B1074">
        <v>537</v>
      </c>
      <c r="E1074" t="s">
        <v>8221</v>
      </c>
      <c r="F1074">
        <v>0</v>
      </c>
    </row>
    <row r="1075" spans="1:6" x14ac:dyDescent="0.25">
      <c r="A1075" t="s">
        <v>8219</v>
      </c>
      <c r="B1075">
        <v>25</v>
      </c>
      <c r="E1075" t="s">
        <v>8221</v>
      </c>
      <c r="F1075">
        <v>6</v>
      </c>
    </row>
    <row r="1076" spans="1:6" x14ac:dyDescent="0.25">
      <c r="A1076" t="s">
        <v>8219</v>
      </c>
      <c r="B1076">
        <v>3238</v>
      </c>
      <c r="E1076" t="s">
        <v>8221</v>
      </c>
      <c r="F1076">
        <v>4</v>
      </c>
    </row>
    <row r="1077" spans="1:6" x14ac:dyDescent="0.25">
      <c r="A1077" t="s">
        <v>8219</v>
      </c>
      <c r="B1077">
        <v>897</v>
      </c>
      <c r="E1077" t="s">
        <v>8221</v>
      </c>
      <c r="F1077">
        <v>1</v>
      </c>
    </row>
    <row r="1078" spans="1:6" x14ac:dyDescent="0.25">
      <c r="A1078" t="s">
        <v>8219</v>
      </c>
      <c r="B1078">
        <v>878</v>
      </c>
      <c r="E1078" t="s">
        <v>8221</v>
      </c>
      <c r="F1078">
        <v>29</v>
      </c>
    </row>
    <row r="1079" spans="1:6" x14ac:dyDescent="0.25">
      <c r="A1079" t="s">
        <v>8219</v>
      </c>
      <c r="B1079">
        <v>115</v>
      </c>
      <c r="E1079" t="s">
        <v>8221</v>
      </c>
      <c r="F1079">
        <v>0</v>
      </c>
    </row>
    <row r="1080" spans="1:6" x14ac:dyDescent="0.25">
      <c r="A1080" t="s">
        <v>8219</v>
      </c>
      <c r="B1080">
        <v>234</v>
      </c>
      <c r="E1080" t="s">
        <v>8221</v>
      </c>
      <c r="F1080">
        <v>4</v>
      </c>
    </row>
    <row r="1081" spans="1:6" x14ac:dyDescent="0.25">
      <c r="A1081" t="s">
        <v>8219</v>
      </c>
      <c r="B1081">
        <v>4330</v>
      </c>
      <c r="E1081" t="s">
        <v>8221</v>
      </c>
      <c r="F1081">
        <v>5</v>
      </c>
    </row>
    <row r="1082" spans="1:6" x14ac:dyDescent="0.25">
      <c r="A1082" t="s">
        <v>8219</v>
      </c>
      <c r="B1082">
        <v>651</v>
      </c>
      <c r="E1082" t="s">
        <v>8221</v>
      </c>
      <c r="F1082">
        <v>4</v>
      </c>
    </row>
    <row r="1083" spans="1:6" x14ac:dyDescent="0.25">
      <c r="A1083" t="s">
        <v>8219</v>
      </c>
      <c r="B1083">
        <v>251</v>
      </c>
      <c r="E1083" t="s">
        <v>8221</v>
      </c>
      <c r="F1083">
        <v>5</v>
      </c>
    </row>
    <row r="1084" spans="1:6" x14ac:dyDescent="0.25">
      <c r="A1084" t="s">
        <v>8219</v>
      </c>
      <c r="B1084">
        <v>263</v>
      </c>
      <c r="E1084" t="s">
        <v>8221</v>
      </c>
      <c r="F1084">
        <v>1</v>
      </c>
    </row>
    <row r="1085" spans="1:6" x14ac:dyDescent="0.25">
      <c r="A1085" t="s">
        <v>8219</v>
      </c>
      <c r="B1085">
        <v>28</v>
      </c>
      <c r="E1085" t="s">
        <v>8221</v>
      </c>
      <c r="F1085">
        <v>1</v>
      </c>
    </row>
    <row r="1086" spans="1:6" x14ac:dyDescent="0.25">
      <c r="A1086" t="s">
        <v>8219</v>
      </c>
      <c r="B1086">
        <v>721</v>
      </c>
      <c r="E1086" t="s">
        <v>8221</v>
      </c>
      <c r="F1086">
        <v>0</v>
      </c>
    </row>
    <row r="1087" spans="1:6" x14ac:dyDescent="0.25">
      <c r="A1087" t="s">
        <v>8219</v>
      </c>
      <c r="B1087">
        <v>50</v>
      </c>
      <c r="E1087" t="s">
        <v>8221</v>
      </c>
      <c r="F1087">
        <v>14</v>
      </c>
    </row>
    <row r="1088" spans="1:6" x14ac:dyDescent="0.25">
      <c r="A1088" t="s">
        <v>8219</v>
      </c>
      <c r="B1088">
        <v>73</v>
      </c>
      <c r="E1088" t="s">
        <v>8221</v>
      </c>
      <c r="F1088">
        <v>3</v>
      </c>
    </row>
    <row r="1089" spans="1:6" x14ac:dyDescent="0.25">
      <c r="A1089" t="s">
        <v>8219</v>
      </c>
      <c r="B1089">
        <v>27</v>
      </c>
      <c r="E1089" t="s">
        <v>8221</v>
      </c>
      <c r="F1089">
        <v>10</v>
      </c>
    </row>
    <row r="1090" spans="1:6" x14ac:dyDescent="0.25">
      <c r="A1090" t="s">
        <v>8219</v>
      </c>
      <c r="B1090">
        <v>34</v>
      </c>
      <c r="E1090" t="s">
        <v>8221</v>
      </c>
      <c r="F1090">
        <v>17</v>
      </c>
    </row>
    <row r="1091" spans="1:6" x14ac:dyDescent="0.25">
      <c r="A1091" t="s">
        <v>8219</v>
      </c>
      <c r="B1091">
        <v>7</v>
      </c>
      <c r="E1091" t="s">
        <v>8221</v>
      </c>
      <c r="F1091">
        <v>2</v>
      </c>
    </row>
    <row r="1092" spans="1:6" x14ac:dyDescent="0.25">
      <c r="A1092" t="s">
        <v>8219</v>
      </c>
      <c r="B1092">
        <v>24</v>
      </c>
      <c r="E1092" t="s">
        <v>8221</v>
      </c>
      <c r="F1092">
        <v>0</v>
      </c>
    </row>
    <row r="1093" spans="1:6" x14ac:dyDescent="0.25">
      <c r="A1093" t="s">
        <v>8219</v>
      </c>
      <c r="B1093">
        <v>15</v>
      </c>
      <c r="E1093" t="s">
        <v>8221</v>
      </c>
      <c r="F1093">
        <v>4</v>
      </c>
    </row>
    <row r="1094" spans="1:6" x14ac:dyDescent="0.25">
      <c r="A1094" t="s">
        <v>8219</v>
      </c>
      <c r="B1094">
        <v>72</v>
      </c>
      <c r="E1094" t="s">
        <v>8221</v>
      </c>
      <c r="F1094">
        <v>12</v>
      </c>
    </row>
    <row r="1095" spans="1:6" x14ac:dyDescent="0.25">
      <c r="A1095" t="s">
        <v>8219</v>
      </c>
      <c r="B1095">
        <v>120</v>
      </c>
      <c r="E1095" t="s">
        <v>8221</v>
      </c>
      <c r="F1095">
        <v>3</v>
      </c>
    </row>
    <row r="1096" spans="1:6" x14ac:dyDescent="0.25">
      <c r="A1096" t="s">
        <v>8219</v>
      </c>
      <c r="B1096">
        <v>123</v>
      </c>
      <c r="E1096" t="s">
        <v>8221</v>
      </c>
      <c r="F1096">
        <v>12</v>
      </c>
    </row>
    <row r="1097" spans="1:6" x14ac:dyDescent="0.25">
      <c r="A1097" t="s">
        <v>8219</v>
      </c>
      <c r="B1097">
        <v>1</v>
      </c>
      <c r="E1097" t="s">
        <v>8221</v>
      </c>
      <c r="F1097">
        <v>0</v>
      </c>
    </row>
    <row r="1098" spans="1:6" x14ac:dyDescent="0.25">
      <c r="A1098" t="s">
        <v>8219</v>
      </c>
      <c r="B1098">
        <v>24</v>
      </c>
      <c r="E1098" t="s">
        <v>8221</v>
      </c>
      <c r="F1098">
        <v>7</v>
      </c>
    </row>
    <row r="1099" spans="1:6" x14ac:dyDescent="0.25">
      <c r="A1099" t="s">
        <v>8219</v>
      </c>
      <c r="B1099">
        <v>33</v>
      </c>
      <c r="E1099" t="s">
        <v>8221</v>
      </c>
      <c r="F1099">
        <v>2</v>
      </c>
    </row>
    <row r="1100" spans="1:6" x14ac:dyDescent="0.25">
      <c r="A1100" t="s">
        <v>8219</v>
      </c>
      <c r="B1100">
        <v>14</v>
      </c>
      <c r="E1100" t="s">
        <v>8221</v>
      </c>
      <c r="F1100">
        <v>1</v>
      </c>
    </row>
    <row r="1101" spans="1:6" x14ac:dyDescent="0.25">
      <c r="A1101" t="s">
        <v>8219</v>
      </c>
      <c r="B1101">
        <v>9</v>
      </c>
      <c r="E1101" t="s">
        <v>8221</v>
      </c>
      <c r="F1101">
        <v>4</v>
      </c>
    </row>
    <row r="1102" spans="1:6" x14ac:dyDescent="0.25">
      <c r="A1102" t="s">
        <v>8219</v>
      </c>
      <c r="B1102">
        <v>76</v>
      </c>
      <c r="E1102" t="s">
        <v>8221</v>
      </c>
      <c r="F1102">
        <v>4</v>
      </c>
    </row>
    <row r="1103" spans="1:6" x14ac:dyDescent="0.25">
      <c r="A1103" t="s">
        <v>8219</v>
      </c>
      <c r="B1103">
        <v>19</v>
      </c>
      <c r="E1103" t="s">
        <v>8221</v>
      </c>
      <c r="F1103">
        <v>17</v>
      </c>
    </row>
    <row r="1104" spans="1:6" x14ac:dyDescent="0.25">
      <c r="A1104" t="s">
        <v>8219</v>
      </c>
      <c r="B1104">
        <v>69</v>
      </c>
      <c r="E1104" t="s">
        <v>8221</v>
      </c>
      <c r="F1104">
        <v>7</v>
      </c>
    </row>
    <row r="1105" spans="1:6" x14ac:dyDescent="0.25">
      <c r="A1105" t="s">
        <v>8219</v>
      </c>
      <c r="B1105">
        <v>218</v>
      </c>
      <c r="E1105" t="s">
        <v>8221</v>
      </c>
      <c r="F1105">
        <v>2</v>
      </c>
    </row>
    <row r="1106" spans="1:6" x14ac:dyDescent="0.25">
      <c r="A1106" t="s">
        <v>8219</v>
      </c>
      <c r="B1106">
        <v>30</v>
      </c>
      <c r="E1106" t="s">
        <v>8221</v>
      </c>
      <c r="F1106">
        <v>5</v>
      </c>
    </row>
    <row r="1107" spans="1:6" x14ac:dyDescent="0.25">
      <c r="A1107" t="s">
        <v>8219</v>
      </c>
      <c r="B1107">
        <v>100</v>
      </c>
      <c r="E1107" t="s">
        <v>8221</v>
      </c>
      <c r="F1107">
        <v>1</v>
      </c>
    </row>
    <row r="1108" spans="1:6" x14ac:dyDescent="0.25">
      <c r="A1108" t="s">
        <v>8219</v>
      </c>
      <c r="B1108">
        <v>296</v>
      </c>
      <c r="E1108" t="s">
        <v>8221</v>
      </c>
      <c r="F1108">
        <v>1</v>
      </c>
    </row>
    <row r="1109" spans="1:6" x14ac:dyDescent="0.25">
      <c r="A1109" t="s">
        <v>8219</v>
      </c>
      <c r="B1109">
        <v>1204</v>
      </c>
      <c r="E1109" t="s">
        <v>8221</v>
      </c>
      <c r="F1109">
        <v>14</v>
      </c>
    </row>
    <row r="1110" spans="1:6" x14ac:dyDescent="0.25">
      <c r="A1110" t="s">
        <v>8219</v>
      </c>
      <c r="B1110">
        <v>321</v>
      </c>
      <c r="E1110" t="s">
        <v>8221</v>
      </c>
      <c r="F1110">
        <v>26</v>
      </c>
    </row>
    <row r="1111" spans="1:6" x14ac:dyDescent="0.25">
      <c r="A1111" t="s">
        <v>8219</v>
      </c>
      <c r="B1111">
        <v>301</v>
      </c>
      <c r="E1111" t="s">
        <v>8221</v>
      </c>
      <c r="F1111">
        <v>2</v>
      </c>
    </row>
    <row r="1112" spans="1:6" x14ac:dyDescent="0.25">
      <c r="A1112" t="s">
        <v>8219</v>
      </c>
      <c r="B1112">
        <v>144</v>
      </c>
      <c r="E1112" t="s">
        <v>8221</v>
      </c>
      <c r="F1112">
        <v>1</v>
      </c>
    </row>
    <row r="1113" spans="1:6" x14ac:dyDescent="0.25">
      <c r="A1113" t="s">
        <v>8219</v>
      </c>
      <c r="B1113">
        <v>539</v>
      </c>
      <c r="E1113" t="s">
        <v>8221</v>
      </c>
      <c r="F1113">
        <v>3</v>
      </c>
    </row>
    <row r="1114" spans="1:6" x14ac:dyDescent="0.25">
      <c r="A1114" t="s">
        <v>8219</v>
      </c>
      <c r="B1114">
        <v>498</v>
      </c>
      <c r="E1114" t="s">
        <v>8221</v>
      </c>
      <c r="F1114">
        <v>7</v>
      </c>
    </row>
    <row r="1115" spans="1:6" x14ac:dyDescent="0.25">
      <c r="A1115" t="s">
        <v>8219</v>
      </c>
      <c r="B1115">
        <v>1113</v>
      </c>
      <c r="E1115" t="s">
        <v>8221</v>
      </c>
      <c r="F1115">
        <v>9</v>
      </c>
    </row>
    <row r="1116" spans="1:6" x14ac:dyDescent="0.25">
      <c r="A1116" t="s">
        <v>8219</v>
      </c>
      <c r="B1116">
        <v>988</v>
      </c>
      <c r="E1116" t="s">
        <v>8221</v>
      </c>
      <c r="F1116">
        <v>20</v>
      </c>
    </row>
    <row r="1117" spans="1:6" x14ac:dyDescent="0.25">
      <c r="A1117" t="s">
        <v>8219</v>
      </c>
      <c r="B1117">
        <v>391</v>
      </c>
      <c r="E1117" t="s">
        <v>8221</v>
      </c>
      <c r="F1117">
        <v>6</v>
      </c>
    </row>
    <row r="1118" spans="1:6" x14ac:dyDescent="0.25">
      <c r="A1118" t="s">
        <v>8219</v>
      </c>
      <c r="B1118">
        <v>28</v>
      </c>
      <c r="E1118" t="s">
        <v>8221</v>
      </c>
      <c r="F1118">
        <v>13</v>
      </c>
    </row>
    <row r="1119" spans="1:6" x14ac:dyDescent="0.25">
      <c r="A1119" t="s">
        <v>8219</v>
      </c>
      <c r="B1119">
        <v>147</v>
      </c>
      <c r="E1119" t="s">
        <v>8221</v>
      </c>
      <c r="F1119">
        <v>1</v>
      </c>
    </row>
    <row r="1120" spans="1:6" x14ac:dyDescent="0.25">
      <c r="A1120" t="s">
        <v>8219</v>
      </c>
      <c r="B1120">
        <v>680</v>
      </c>
      <c r="E1120" t="s">
        <v>8221</v>
      </c>
      <c r="F1120">
        <v>202</v>
      </c>
    </row>
    <row r="1121" spans="1:6" x14ac:dyDescent="0.25">
      <c r="A1121" t="s">
        <v>8219</v>
      </c>
      <c r="B1121">
        <v>983</v>
      </c>
      <c r="E1121" t="s">
        <v>8221</v>
      </c>
      <c r="F1121">
        <v>0</v>
      </c>
    </row>
    <row r="1122" spans="1:6" x14ac:dyDescent="0.25">
      <c r="A1122" t="s">
        <v>8219</v>
      </c>
      <c r="B1122">
        <v>79</v>
      </c>
      <c r="E1122" t="s">
        <v>8221</v>
      </c>
      <c r="F1122">
        <v>1</v>
      </c>
    </row>
    <row r="1123" spans="1:6" x14ac:dyDescent="0.25">
      <c r="A1123" t="s">
        <v>8219</v>
      </c>
      <c r="B1123">
        <v>426</v>
      </c>
      <c r="E1123" t="s">
        <v>8221</v>
      </c>
      <c r="F1123">
        <v>0</v>
      </c>
    </row>
    <row r="1124" spans="1:6" x14ac:dyDescent="0.25">
      <c r="A1124" t="s">
        <v>8219</v>
      </c>
      <c r="B1124">
        <v>96</v>
      </c>
      <c r="E1124" t="s">
        <v>8221</v>
      </c>
      <c r="F1124">
        <v>2</v>
      </c>
    </row>
    <row r="1125" spans="1:6" x14ac:dyDescent="0.25">
      <c r="A1125" t="s">
        <v>8219</v>
      </c>
      <c r="B1125">
        <v>163</v>
      </c>
      <c r="E1125" t="s">
        <v>8221</v>
      </c>
      <c r="F1125">
        <v>13</v>
      </c>
    </row>
    <row r="1126" spans="1:6" x14ac:dyDescent="0.25">
      <c r="A1126" t="s">
        <v>8219</v>
      </c>
      <c r="B1126">
        <v>2525</v>
      </c>
      <c r="E1126" t="s">
        <v>8221</v>
      </c>
      <c r="F1126">
        <v>9</v>
      </c>
    </row>
    <row r="1127" spans="1:6" x14ac:dyDescent="0.25">
      <c r="A1127" t="s">
        <v>8219</v>
      </c>
      <c r="B1127">
        <v>2035</v>
      </c>
      <c r="E1127" t="s">
        <v>8221</v>
      </c>
      <c r="F1127">
        <v>2</v>
      </c>
    </row>
    <row r="1128" spans="1:6" x14ac:dyDescent="0.25">
      <c r="A1128" t="s">
        <v>8219</v>
      </c>
      <c r="B1128">
        <v>290</v>
      </c>
      <c r="E1128" t="s">
        <v>8221</v>
      </c>
      <c r="F1128">
        <v>0</v>
      </c>
    </row>
    <row r="1129" spans="1:6" x14ac:dyDescent="0.25">
      <c r="A1129" t="s">
        <v>8219</v>
      </c>
      <c r="B1129">
        <v>1980</v>
      </c>
      <c r="E1129" t="s">
        <v>8221</v>
      </c>
      <c r="F1129">
        <v>35</v>
      </c>
    </row>
    <row r="1130" spans="1:6" x14ac:dyDescent="0.25">
      <c r="A1130" t="s">
        <v>8219</v>
      </c>
      <c r="B1130">
        <v>57</v>
      </c>
      <c r="E1130" t="s">
        <v>8221</v>
      </c>
      <c r="F1130">
        <v>2</v>
      </c>
    </row>
    <row r="1131" spans="1:6" x14ac:dyDescent="0.25">
      <c r="A1131" t="s">
        <v>8219</v>
      </c>
      <c r="B1131">
        <v>380</v>
      </c>
      <c r="E1131" t="s">
        <v>8221</v>
      </c>
      <c r="F1131">
        <v>3</v>
      </c>
    </row>
    <row r="1132" spans="1:6" x14ac:dyDescent="0.25">
      <c r="A1132" t="s">
        <v>8219</v>
      </c>
      <c r="B1132">
        <v>128</v>
      </c>
      <c r="E1132" t="s">
        <v>8221</v>
      </c>
      <c r="F1132">
        <v>0</v>
      </c>
    </row>
    <row r="1133" spans="1:6" x14ac:dyDescent="0.25">
      <c r="A1133" t="s">
        <v>8219</v>
      </c>
      <c r="B1133">
        <v>180</v>
      </c>
      <c r="E1133" t="s">
        <v>8221</v>
      </c>
      <c r="F1133">
        <v>1</v>
      </c>
    </row>
    <row r="1134" spans="1:6" x14ac:dyDescent="0.25">
      <c r="A1134" t="s">
        <v>8219</v>
      </c>
      <c r="B1134">
        <v>571</v>
      </c>
      <c r="E1134" t="s">
        <v>8221</v>
      </c>
      <c r="F1134">
        <v>0</v>
      </c>
    </row>
    <row r="1135" spans="1:6" x14ac:dyDescent="0.25">
      <c r="A1135" t="s">
        <v>8219</v>
      </c>
      <c r="B1135">
        <v>480</v>
      </c>
      <c r="E1135" t="s">
        <v>8221</v>
      </c>
      <c r="F1135">
        <v>0</v>
      </c>
    </row>
    <row r="1136" spans="1:6" x14ac:dyDescent="0.25">
      <c r="A1136" t="s">
        <v>8219</v>
      </c>
      <c r="B1136">
        <v>249</v>
      </c>
      <c r="E1136" t="s">
        <v>8221</v>
      </c>
      <c r="F1136">
        <v>3</v>
      </c>
    </row>
    <row r="1137" spans="1:6" x14ac:dyDescent="0.25">
      <c r="A1137" t="s">
        <v>8219</v>
      </c>
      <c r="B1137">
        <v>84</v>
      </c>
      <c r="E1137" t="s">
        <v>8221</v>
      </c>
      <c r="F1137">
        <v>11</v>
      </c>
    </row>
    <row r="1138" spans="1:6" x14ac:dyDescent="0.25">
      <c r="A1138" t="s">
        <v>8219</v>
      </c>
      <c r="B1138">
        <v>197</v>
      </c>
      <c r="E1138" t="s">
        <v>8221</v>
      </c>
      <c r="F1138">
        <v>6</v>
      </c>
    </row>
    <row r="1139" spans="1:6" x14ac:dyDescent="0.25">
      <c r="A1139" t="s">
        <v>8219</v>
      </c>
      <c r="B1139">
        <v>271</v>
      </c>
      <c r="E1139" t="s">
        <v>8221</v>
      </c>
      <c r="F1139">
        <v>0</v>
      </c>
    </row>
    <row r="1140" spans="1:6" x14ac:dyDescent="0.25">
      <c r="A1140" t="s">
        <v>8219</v>
      </c>
      <c r="B1140">
        <v>50</v>
      </c>
      <c r="E1140" t="s">
        <v>8221</v>
      </c>
      <c r="F1140">
        <v>67</v>
      </c>
    </row>
    <row r="1141" spans="1:6" x14ac:dyDescent="0.25">
      <c r="A1141" t="s">
        <v>8219</v>
      </c>
      <c r="B1141">
        <v>169</v>
      </c>
      <c r="E1141" t="s">
        <v>8221</v>
      </c>
      <c r="F1141">
        <v>23</v>
      </c>
    </row>
    <row r="1142" spans="1:6" x14ac:dyDescent="0.25">
      <c r="A1142" t="s">
        <v>8219</v>
      </c>
      <c r="B1142">
        <v>205</v>
      </c>
      <c r="E1142" t="s">
        <v>8221</v>
      </c>
      <c r="F1142">
        <v>72</v>
      </c>
    </row>
    <row r="1143" spans="1:6" x14ac:dyDescent="0.25">
      <c r="A1143" t="s">
        <v>8219</v>
      </c>
      <c r="B1143">
        <v>206</v>
      </c>
      <c r="E1143" t="s">
        <v>8221</v>
      </c>
      <c r="F1143">
        <v>2</v>
      </c>
    </row>
    <row r="1144" spans="1:6" x14ac:dyDescent="0.25">
      <c r="A1144" t="s">
        <v>8219</v>
      </c>
      <c r="B1144">
        <v>84</v>
      </c>
      <c r="E1144" t="s">
        <v>8221</v>
      </c>
      <c r="F1144">
        <v>15</v>
      </c>
    </row>
    <row r="1145" spans="1:6" x14ac:dyDescent="0.25">
      <c r="A1145" t="s">
        <v>8219</v>
      </c>
      <c r="B1145">
        <v>210</v>
      </c>
      <c r="E1145" t="s">
        <v>8221</v>
      </c>
      <c r="F1145">
        <v>1</v>
      </c>
    </row>
    <row r="1146" spans="1:6" x14ac:dyDescent="0.25">
      <c r="A1146" t="s">
        <v>8219</v>
      </c>
      <c r="B1146">
        <v>181</v>
      </c>
      <c r="E1146" t="s">
        <v>8221</v>
      </c>
      <c r="F1146">
        <v>2</v>
      </c>
    </row>
    <row r="1147" spans="1:6" x14ac:dyDescent="0.25">
      <c r="A1147" t="s">
        <v>8219</v>
      </c>
      <c r="B1147">
        <v>60</v>
      </c>
      <c r="E1147" t="s">
        <v>8221</v>
      </c>
      <c r="F1147">
        <v>7</v>
      </c>
    </row>
    <row r="1148" spans="1:6" x14ac:dyDescent="0.25">
      <c r="A1148" t="s">
        <v>8219</v>
      </c>
      <c r="B1148">
        <v>445</v>
      </c>
      <c r="E1148" t="s">
        <v>8221</v>
      </c>
      <c r="F1148">
        <v>16</v>
      </c>
    </row>
    <row r="1149" spans="1:6" x14ac:dyDescent="0.25">
      <c r="A1149" t="s">
        <v>8219</v>
      </c>
      <c r="B1149">
        <v>17</v>
      </c>
      <c r="E1149" t="s">
        <v>8221</v>
      </c>
      <c r="F1149">
        <v>117</v>
      </c>
    </row>
    <row r="1150" spans="1:6" x14ac:dyDescent="0.25">
      <c r="A1150" t="s">
        <v>8219</v>
      </c>
      <c r="B1150">
        <v>194</v>
      </c>
      <c r="E1150" t="s">
        <v>8221</v>
      </c>
      <c r="F1150">
        <v>2</v>
      </c>
    </row>
    <row r="1151" spans="1:6" x14ac:dyDescent="0.25">
      <c r="A1151" t="s">
        <v>8219</v>
      </c>
      <c r="B1151">
        <v>404</v>
      </c>
      <c r="E1151" t="s">
        <v>8221</v>
      </c>
      <c r="F1151">
        <v>7</v>
      </c>
    </row>
    <row r="1152" spans="1:6" x14ac:dyDescent="0.25">
      <c r="A1152" t="s">
        <v>8219</v>
      </c>
      <c r="B1152">
        <v>194</v>
      </c>
      <c r="E1152" t="s">
        <v>8221</v>
      </c>
      <c r="F1152">
        <v>3</v>
      </c>
    </row>
    <row r="1153" spans="1:6" x14ac:dyDescent="0.25">
      <c r="A1153" t="s">
        <v>8219</v>
      </c>
      <c r="B1153">
        <v>902</v>
      </c>
      <c r="E1153" t="s">
        <v>8221</v>
      </c>
      <c r="F1153">
        <v>20</v>
      </c>
    </row>
    <row r="1154" spans="1:6" x14ac:dyDescent="0.25">
      <c r="A1154" t="s">
        <v>8219</v>
      </c>
      <c r="B1154">
        <v>1670</v>
      </c>
      <c r="E1154" t="s">
        <v>8221</v>
      </c>
      <c r="F1154">
        <v>50</v>
      </c>
    </row>
    <row r="1155" spans="1:6" x14ac:dyDescent="0.25">
      <c r="A1155" t="s">
        <v>8219</v>
      </c>
      <c r="B1155">
        <v>1328</v>
      </c>
      <c r="E1155" t="s">
        <v>8221</v>
      </c>
      <c r="F1155">
        <v>2</v>
      </c>
    </row>
    <row r="1156" spans="1:6" x14ac:dyDescent="0.25">
      <c r="A1156" t="s">
        <v>8219</v>
      </c>
      <c r="B1156">
        <v>944</v>
      </c>
      <c r="E1156" t="s">
        <v>8221</v>
      </c>
      <c r="F1156">
        <v>3</v>
      </c>
    </row>
    <row r="1157" spans="1:6" x14ac:dyDescent="0.25">
      <c r="A1157" t="s">
        <v>8219</v>
      </c>
      <c r="B1157">
        <v>147</v>
      </c>
      <c r="E1157" t="s">
        <v>8221</v>
      </c>
      <c r="F1157">
        <v>27</v>
      </c>
    </row>
    <row r="1158" spans="1:6" x14ac:dyDescent="0.25">
      <c r="A1158" t="s">
        <v>8219</v>
      </c>
      <c r="B1158">
        <v>99</v>
      </c>
      <c r="E1158" t="s">
        <v>8221</v>
      </c>
      <c r="F1158">
        <v>7</v>
      </c>
    </row>
    <row r="1159" spans="1:6" x14ac:dyDescent="0.25">
      <c r="A1159" t="s">
        <v>8219</v>
      </c>
      <c r="B1159">
        <v>79</v>
      </c>
      <c r="E1159" t="s">
        <v>8221</v>
      </c>
      <c r="F1159">
        <v>5</v>
      </c>
    </row>
    <row r="1160" spans="1:6" x14ac:dyDescent="0.25">
      <c r="A1160" t="s">
        <v>8219</v>
      </c>
      <c r="B1160">
        <v>75</v>
      </c>
      <c r="E1160" t="s">
        <v>8221</v>
      </c>
      <c r="F1160">
        <v>0</v>
      </c>
    </row>
    <row r="1161" spans="1:6" x14ac:dyDescent="0.25">
      <c r="A1161" t="s">
        <v>8219</v>
      </c>
      <c r="B1161">
        <v>207</v>
      </c>
      <c r="E1161" t="s">
        <v>8221</v>
      </c>
      <c r="F1161">
        <v>3</v>
      </c>
    </row>
    <row r="1162" spans="1:6" x14ac:dyDescent="0.25">
      <c r="A1162" t="s">
        <v>8219</v>
      </c>
      <c r="B1162">
        <v>102</v>
      </c>
      <c r="E1162" t="s">
        <v>8221</v>
      </c>
      <c r="F1162">
        <v>6</v>
      </c>
    </row>
    <row r="1163" spans="1:6" x14ac:dyDescent="0.25">
      <c r="A1163" t="s">
        <v>8219</v>
      </c>
      <c r="B1163">
        <v>32</v>
      </c>
      <c r="E1163" t="s">
        <v>8221</v>
      </c>
      <c r="F1163">
        <v>9</v>
      </c>
    </row>
    <row r="1164" spans="1:6" x14ac:dyDescent="0.25">
      <c r="A1164" t="s">
        <v>8219</v>
      </c>
      <c r="B1164">
        <v>480</v>
      </c>
      <c r="E1164" t="s">
        <v>8221</v>
      </c>
      <c r="F1164">
        <v>3</v>
      </c>
    </row>
    <row r="1165" spans="1:6" x14ac:dyDescent="0.25">
      <c r="A1165" t="s">
        <v>8219</v>
      </c>
      <c r="B1165">
        <v>11</v>
      </c>
      <c r="E1165" t="s">
        <v>8221</v>
      </c>
      <c r="F1165">
        <v>2</v>
      </c>
    </row>
    <row r="1166" spans="1:6" x14ac:dyDescent="0.25">
      <c r="A1166" t="s">
        <v>8219</v>
      </c>
      <c r="B1166">
        <v>12</v>
      </c>
      <c r="E1166" t="s">
        <v>8221</v>
      </c>
      <c r="F1166">
        <v>3</v>
      </c>
    </row>
    <row r="1167" spans="1:6" x14ac:dyDescent="0.25">
      <c r="A1167" t="s">
        <v>8219</v>
      </c>
      <c r="B1167">
        <v>48</v>
      </c>
      <c r="E1167" t="s">
        <v>8221</v>
      </c>
      <c r="F1167">
        <v>45</v>
      </c>
    </row>
    <row r="1168" spans="1:6" x14ac:dyDescent="0.25">
      <c r="A1168" t="s">
        <v>8219</v>
      </c>
      <c r="B1168">
        <v>59</v>
      </c>
      <c r="E1168" t="s">
        <v>8221</v>
      </c>
      <c r="F1168">
        <v>9</v>
      </c>
    </row>
    <row r="1169" spans="1:6" x14ac:dyDescent="0.25">
      <c r="A1169" t="s">
        <v>8219</v>
      </c>
      <c r="B1169">
        <v>79</v>
      </c>
      <c r="E1169" t="s">
        <v>8221</v>
      </c>
      <c r="F1169">
        <v>9</v>
      </c>
    </row>
    <row r="1170" spans="1:6" x14ac:dyDescent="0.25">
      <c r="A1170" t="s">
        <v>8219</v>
      </c>
      <c r="B1170">
        <v>14</v>
      </c>
      <c r="E1170" t="s">
        <v>8221</v>
      </c>
      <c r="F1170">
        <v>21</v>
      </c>
    </row>
    <row r="1171" spans="1:6" x14ac:dyDescent="0.25">
      <c r="A1171" t="s">
        <v>8219</v>
      </c>
      <c r="B1171">
        <v>106</v>
      </c>
      <c r="E1171" t="s">
        <v>8221</v>
      </c>
      <c r="F1171">
        <v>17</v>
      </c>
    </row>
    <row r="1172" spans="1:6" x14ac:dyDescent="0.25">
      <c r="A1172" t="s">
        <v>8219</v>
      </c>
      <c r="B1172">
        <v>25</v>
      </c>
      <c r="E1172" t="s">
        <v>8221</v>
      </c>
      <c r="F1172">
        <v>1</v>
      </c>
    </row>
    <row r="1173" spans="1:6" x14ac:dyDescent="0.25">
      <c r="A1173" t="s">
        <v>8219</v>
      </c>
      <c r="B1173">
        <v>25</v>
      </c>
      <c r="E1173" t="s">
        <v>8221</v>
      </c>
      <c r="F1173">
        <v>1</v>
      </c>
    </row>
    <row r="1174" spans="1:6" x14ac:dyDescent="0.25">
      <c r="A1174" t="s">
        <v>8219</v>
      </c>
      <c r="B1174">
        <v>29</v>
      </c>
      <c r="E1174" t="s">
        <v>8221</v>
      </c>
      <c r="F1174">
        <v>14</v>
      </c>
    </row>
    <row r="1175" spans="1:6" x14ac:dyDescent="0.25">
      <c r="A1175" t="s">
        <v>8219</v>
      </c>
      <c r="B1175">
        <v>43</v>
      </c>
      <c r="E1175" t="s">
        <v>8221</v>
      </c>
      <c r="F1175">
        <v>42</v>
      </c>
    </row>
    <row r="1176" spans="1:6" x14ac:dyDescent="0.25">
      <c r="A1176" t="s">
        <v>8219</v>
      </c>
      <c r="B1176">
        <v>46</v>
      </c>
      <c r="E1176" t="s">
        <v>8221</v>
      </c>
      <c r="F1176">
        <v>27</v>
      </c>
    </row>
    <row r="1177" spans="1:6" x14ac:dyDescent="0.25">
      <c r="A1177" t="s">
        <v>8219</v>
      </c>
      <c r="B1177">
        <v>27</v>
      </c>
      <c r="E1177" t="s">
        <v>8221</v>
      </c>
      <c r="F1177">
        <v>5</v>
      </c>
    </row>
    <row r="1178" spans="1:6" x14ac:dyDescent="0.25">
      <c r="A1178" t="s">
        <v>8219</v>
      </c>
      <c r="B1178">
        <v>112</v>
      </c>
      <c r="E1178" t="s">
        <v>8221</v>
      </c>
      <c r="F1178">
        <v>13</v>
      </c>
    </row>
    <row r="1179" spans="1:6" x14ac:dyDescent="0.25">
      <c r="A1179" t="s">
        <v>8219</v>
      </c>
      <c r="B1179">
        <v>34</v>
      </c>
      <c r="E1179" t="s">
        <v>8221</v>
      </c>
      <c r="F1179">
        <v>12</v>
      </c>
    </row>
    <row r="1180" spans="1:6" x14ac:dyDescent="0.25">
      <c r="A1180" t="s">
        <v>8219</v>
      </c>
      <c r="B1180">
        <v>145</v>
      </c>
      <c r="E1180" t="s">
        <v>8221</v>
      </c>
      <c r="F1180">
        <v>90</v>
      </c>
    </row>
    <row r="1181" spans="1:6" x14ac:dyDescent="0.25">
      <c r="A1181" t="s">
        <v>8219</v>
      </c>
      <c r="B1181">
        <v>19</v>
      </c>
      <c r="E1181" t="s">
        <v>8221</v>
      </c>
      <c r="F1181">
        <v>2</v>
      </c>
    </row>
    <row r="1182" spans="1:6" x14ac:dyDescent="0.25">
      <c r="A1182" t="s">
        <v>8219</v>
      </c>
      <c r="B1182">
        <v>288</v>
      </c>
      <c r="E1182" t="s">
        <v>8221</v>
      </c>
      <c r="F1182">
        <v>5</v>
      </c>
    </row>
    <row r="1183" spans="1:6" x14ac:dyDescent="0.25">
      <c r="A1183" t="s">
        <v>8219</v>
      </c>
      <c r="B1183">
        <v>14</v>
      </c>
      <c r="E1183" t="s">
        <v>8221</v>
      </c>
      <c r="F1183">
        <v>31</v>
      </c>
    </row>
    <row r="1184" spans="1:6" x14ac:dyDescent="0.25">
      <c r="A1184" t="s">
        <v>8219</v>
      </c>
      <c r="B1184">
        <v>7</v>
      </c>
      <c r="E1184" t="s">
        <v>8221</v>
      </c>
      <c r="F1184">
        <v>4</v>
      </c>
    </row>
    <row r="1185" spans="1:6" x14ac:dyDescent="0.25">
      <c r="A1185" t="s">
        <v>8219</v>
      </c>
      <c r="B1185">
        <v>211</v>
      </c>
      <c r="E1185" t="s">
        <v>8221</v>
      </c>
      <c r="F1185">
        <v>29</v>
      </c>
    </row>
    <row r="1186" spans="1:6" x14ac:dyDescent="0.25">
      <c r="A1186" t="s">
        <v>8219</v>
      </c>
      <c r="B1186">
        <v>85</v>
      </c>
      <c r="E1186" t="s">
        <v>8221</v>
      </c>
      <c r="F1186">
        <v>2</v>
      </c>
    </row>
    <row r="1187" spans="1:6" x14ac:dyDescent="0.25">
      <c r="A1187" t="s">
        <v>8219</v>
      </c>
      <c r="B1187">
        <v>103</v>
      </c>
      <c r="E1187" t="s">
        <v>8221</v>
      </c>
      <c r="F1187">
        <v>114</v>
      </c>
    </row>
    <row r="1188" spans="1:6" x14ac:dyDescent="0.25">
      <c r="A1188" t="s">
        <v>8219</v>
      </c>
      <c r="B1188">
        <v>113</v>
      </c>
      <c r="E1188" t="s">
        <v>8221</v>
      </c>
      <c r="F1188">
        <v>1</v>
      </c>
    </row>
    <row r="1189" spans="1:6" x14ac:dyDescent="0.25">
      <c r="A1189" t="s">
        <v>8219</v>
      </c>
      <c r="B1189">
        <v>167</v>
      </c>
      <c r="E1189" t="s">
        <v>8221</v>
      </c>
      <c r="F1189">
        <v>76</v>
      </c>
    </row>
    <row r="1190" spans="1:6" x14ac:dyDescent="0.25">
      <c r="A1190" t="s">
        <v>8219</v>
      </c>
      <c r="B1190">
        <v>73</v>
      </c>
      <c r="E1190" t="s">
        <v>8221</v>
      </c>
      <c r="F1190">
        <v>9</v>
      </c>
    </row>
    <row r="1191" spans="1:6" x14ac:dyDescent="0.25">
      <c r="A1191" t="s">
        <v>8219</v>
      </c>
      <c r="B1191">
        <v>75</v>
      </c>
      <c r="E1191" t="s">
        <v>8221</v>
      </c>
      <c r="F1191">
        <v>37</v>
      </c>
    </row>
    <row r="1192" spans="1:6" x14ac:dyDescent="0.25">
      <c r="A1192" t="s">
        <v>8219</v>
      </c>
      <c r="B1192">
        <v>614</v>
      </c>
      <c r="E1192" t="s">
        <v>8221</v>
      </c>
      <c r="F1192">
        <v>0</v>
      </c>
    </row>
    <row r="1193" spans="1:6" x14ac:dyDescent="0.25">
      <c r="A1193" t="s">
        <v>8219</v>
      </c>
      <c r="B1193">
        <v>107</v>
      </c>
      <c r="E1193" t="s">
        <v>8221</v>
      </c>
      <c r="F1193">
        <v>1</v>
      </c>
    </row>
    <row r="1194" spans="1:6" x14ac:dyDescent="0.25">
      <c r="A1194" t="s">
        <v>8219</v>
      </c>
      <c r="B1194">
        <v>1224</v>
      </c>
      <c r="E1194" t="s">
        <v>8221</v>
      </c>
      <c r="F1194">
        <v>10</v>
      </c>
    </row>
    <row r="1195" spans="1:6" x14ac:dyDescent="0.25">
      <c r="A1195" t="s">
        <v>8219</v>
      </c>
      <c r="B1195">
        <v>104</v>
      </c>
      <c r="E1195" t="s">
        <v>8221</v>
      </c>
      <c r="F1195">
        <v>1</v>
      </c>
    </row>
    <row r="1196" spans="1:6" x14ac:dyDescent="0.25">
      <c r="A1196" t="s">
        <v>8219</v>
      </c>
      <c r="B1196">
        <v>79</v>
      </c>
      <c r="E1196" t="s">
        <v>8221</v>
      </c>
      <c r="F1196">
        <v>2</v>
      </c>
    </row>
    <row r="1197" spans="1:6" x14ac:dyDescent="0.25">
      <c r="A1197" t="s">
        <v>8219</v>
      </c>
      <c r="B1197">
        <v>157</v>
      </c>
      <c r="E1197" t="s">
        <v>8221</v>
      </c>
      <c r="F1197">
        <v>1</v>
      </c>
    </row>
    <row r="1198" spans="1:6" x14ac:dyDescent="0.25">
      <c r="A1198" t="s">
        <v>8219</v>
      </c>
      <c r="B1198">
        <v>50</v>
      </c>
      <c r="E1198" t="s">
        <v>8221</v>
      </c>
      <c r="F1198">
        <v>10</v>
      </c>
    </row>
    <row r="1199" spans="1:6" x14ac:dyDescent="0.25">
      <c r="A1199" t="s">
        <v>8219</v>
      </c>
      <c r="B1199">
        <v>64</v>
      </c>
      <c r="E1199" t="s">
        <v>8221</v>
      </c>
      <c r="F1199">
        <v>9</v>
      </c>
    </row>
    <row r="1200" spans="1:6" x14ac:dyDescent="0.25">
      <c r="A1200" t="s">
        <v>8219</v>
      </c>
      <c r="B1200">
        <v>200</v>
      </c>
      <c r="E1200" t="s">
        <v>8221</v>
      </c>
      <c r="F1200">
        <v>19</v>
      </c>
    </row>
    <row r="1201" spans="1:6" x14ac:dyDescent="0.25">
      <c r="A1201" t="s">
        <v>8219</v>
      </c>
      <c r="B1201">
        <v>22</v>
      </c>
      <c r="E1201" t="s">
        <v>8221</v>
      </c>
      <c r="F1201">
        <v>0</v>
      </c>
    </row>
    <row r="1202" spans="1:6" x14ac:dyDescent="0.25">
      <c r="A1202" t="s">
        <v>8219</v>
      </c>
      <c r="B1202">
        <v>163</v>
      </c>
      <c r="E1202" t="s">
        <v>8221</v>
      </c>
      <c r="F1202">
        <v>4</v>
      </c>
    </row>
    <row r="1203" spans="1:6" x14ac:dyDescent="0.25">
      <c r="A1203" t="s">
        <v>8219</v>
      </c>
      <c r="B1203">
        <v>77</v>
      </c>
      <c r="E1203" t="s">
        <v>8221</v>
      </c>
      <c r="F1203">
        <v>8</v>
      </c>
    </row>
    <row r="1204" spans="1:6" x14ac:dyDescent="0.25">
      <c r="A1204" t="s">
        <v>8219</v>
      </c>
      <c r="B1204">
        <v>89</v>
      </c>
      <c r="E1204" t="s">
        <v>8221</v>
      </c>
      <c r="F1204">
        <v>24</v>
      </c>
    </row>
    <row r="1205" spans="1:6" x14ac:dyDescent="0.25">
      <c r="A1205" t="s">
        <v>8219</v>
      </c>
      <c r="B1205">
        <v>3355</v>
      </c>
      <c r="E1205" t="s">
        <v>8221</v>
      </c>
      <c r="F1205">
        <v>0</v>
      </c>
    </row>
    <row r="1206" spans="1:6" x14ac:dyDescent="0.25">
      <c r="A1206" t="s">
        <v>8219</v>
      </c>
      <c r="B1206">
        <v>537</v>
      </c>
      <c r="E1206" t="s">
        <v>8221</v>
      </c>
      <c r="F1206">
        <v>39</v>
      </c>
    </row>
    <row r="1207" spans="1:6" x14ac:dyDescent="0.25">
      <c r="A1207" t="s">
        <v>8219</v>
      </c>
      <c r="B1207">
        <v>125</v>
      </c>
      <c r="E1207" t="s">
        <v>8221</v>
      </c>
      <c r="F1207">
        <v>6</v>
      </c>
    </row>
    <row r="1208" spans="1:6" x14ac:dyDescent="0.25">
      <c r="A1208" t="s">
        <v>8219</v>
      </c>
      <c r="B1208">
        <v>163</v>
      </c>
      <c r="E1208" t="s">
        <v>8221</v>
      </c>
      <c r="F1208">
        <v>4</v>
      </c>
    </row>
    <row r="1209" spans="1:6" x14ac:dyDescent="0.25">
      <c r="A1209" t="s">
        <v>8219</v>
      </c>
      <c r="B1209">
        <v>283</v>
      </c>
      <c r="E1209" t="s">
        <v>8221</v>
      </c>
      <c r="F1209">
        <v>3</v>
      </c>
    </row>
    <row r="1210" spans="1:6" x14ac:dyDescent="0.25">
      <c r="A1210" t="s">
        <v>8219</v>
      </c>
      <c r="B1210">
        <v>352</v>
      </c>
      <c r="E1210" t="s">
        <v>8221</v>
      </c>
      <c r="F1210">
        <v>53</v>
      </c>
    </row>
    <row r="1211" spans="1:6" x14ac:dyDescent="0.25">
      <c r="A1211" t="s">
        <v>8219</v>
      </c>
      <c r="B1211">
        <v>94</v>
      </c>
      <c r="E1211" t="s">
        <v>8221</v>
      </c>
      <c r="F1211">
        <v>1</v>
      </c>
    </row>
    <row r="1212" spans="1:6" x14ac:dyDescent="0.25">
      <c r="A1212" t="s">
        <v>8219</v>
      </c>
      <c r="B1212">
        <v>67</v>
      </c>
      <c r="E1212" t="s">
        <v>8221</v>
      </c>
      <c r="F1212">
        <v>2</v>
      </c>
    </row>
    <row r="1213" spans="1:6" x14ac:dyDescent="0.25">
      <c r="A1213" t="s">
        <v>8219</v>
      </c>
      <c r="B1213">
        <v>221</v>
      </c>
      <c r="E1213" t="s">
        <v>8221</v>
      </c>
      <c r="F1213">
        <v>25</v>
      </c>
    </row>
    <row r="1214" spans="1:6" x14ac:dyDescent="0.25">
      <c r="A1214" t="s">
        <v>8219</v>
      </c>
      <c r="B1214">
        <v>2165</v>
      </c>
      <c r="E1214" t="s">
        <v>8221</v>
      </c>
      <c r="F1214">
        <v>6</v>
      </c>
    </row>
    <row r="1215" spans="1:6" x14ac:dyDescent="0.25">
      <c r="A1215" t="s">
        <v>8219</v>
      </c>
      <c r="B1215">
        <v>179</v>
      </c>
      <c r="E1215" t="s">
        <v>8221</v>
      </c>
      <c r="F1215">
        <v>0</v>
      </c>
    </row>
    <row r="1216" spans="1:6" x14ac:dyDescent="0.25">
      <c r="A1216" t="s">
        <v>8219</v>
      </c>
      <c r="B1216">
        <v>123</v>
      </c>
      <c r="E1216" t="s">
        <v>8221</v>
      </c>
      <c r="F1216">
        <v>12</v>
      </c>
    </row>
    <row r="1217" spans="1:6" x14ac:dyDescent="0.25">
      <c r="A1217" t="s">
        <v>8219</v>
      </c>
      <c r="B1217">
        <v>1104</v>
      </c>
      <c r="E1217" t="s">
        <v>8221</v>
      </c>
      <c r="F1217">
        <v>0</v>
      </c>
    </row>
    <row r="1218" spans="1:6" x14ac:dyDescent="0.25">
      <c r="A1218" t="s">
        <v>8219</v>
      </c>
      <c r="B1218">
        <v>403</v>
      </c>
      <c r="E1218" t="s">
        <v>8221</v>
      </c>
      <c r="F1218">
        <v>36</v>
      </c>
    </row>
    <row r="1219" spans="1:6" x14ac:dyDescent="0.25">
      <c r="A1219" t="s">
        <v>8219</v>
      </c>
      <c r="B1219">
        <v>109</v>
      </c>
      <c r="E1219" t="s">
        <v>8221</v>
      </c>
      <c r="F1219">
        <v>0</v>
      </c>
    </row>
    <row r="1220" spans="1:6" x14ac:dyDescent="0.25">
      <c r="A1220" t="s">
        <v>8219</v>
      </c>
      <c r="B1220">
        <v>372</v>
      </c>
      <c r="E1220" t="s">
        <v>8221</v>
      </c>
      <c r="F1220">
        <v>2</v>
      </c>
    </row>
    <row r="1221" spans="1:6" x14ac:dyDescent="0.25">
      <c r="A1221" t="s">
        <v>8219</v>
      </c>
      <c r="B1221">
        <v>311</v>
      </c>
      <c r="E1221" t="s">
        <v>8221</v>
      </c>
      <c r="F1221">
        <v>1</v>
      </c>
    </row>
    <row r="1222" spans="1:6" x14ac:dyDescent="0.25">
      <c r="A1222" t="s">
        <v>8219</v>
      </c>
      <c r="B1222">
        <v>61</v>
      </c>
      <c r="E1222" t="s">
        <v>8221</v>
      </c>
      <c r="F1222">
        <v>59</v>
      </c>
    </row>
    <row r="1223" spans="1:6" x14ac:dyDescent="0.25">
      <c r="A1223" t="s">
        <v>8219</v>
      </c>
      <c r="B1223">
        <v>115</v>
      </c>
      <c r="E1223" t="s">
        <v>8221</v>
      </c>
      <c r="F1223">
        <v>1</v>
      </c>
    </row>
    <row r="1224" spans="1:6" x14ac:dyDescent="0.25">
      <c r="A1224" t="s">
        <v>8219</v>
      </c>
      <c r="B1224">
        <v>111</v>
      </c>
      <c r="E1224" t="s">
        <v>8221</v>
      </c>
      <c r="F1224">
        <v>31</v>
      </c>
    </row>
    <row r="1225" spans="1:6" x14ac:dyDescent="0.25">
      <c r="A1225" t="s">
        <v>8219</v>
      </c>
      <c r="B1225">
        <v>337</v>
      </c>
      <c r="E1225" t="s">
        <v>8221</v>
      </c>
      <c r="F1225">
        <v>18</v>
      </c>
    </row>
    <row r="1226" spans="1:6" x14ac:dyDescent="0.25">
      <c r="A1226" t="s">
        <v>8219</v>
      </c>
      <c r="B1226">
        <v>9</v>
      </c>
      <c r="E1226" t="s">
        <v>8221</v>
      </c>
      <c r="F1226">
        <v>10</v>
      </c>
    </row>
    <row r="1227" spans="1:6" x14ac:dyDescent="0.25">
      <c r="A1227" t="s">
        <v>8219</v>
      </c>
      <c r="B1227">
        <v>120</v>
      </c>
      <c r="E1227" t="s">
        <v>8221</v>
      </c>
      <c r="F1227">
        <v>0</v>
      </c>
    </row>
    <row r="1228" spans="1:6" x14ac:dyDescent="0.25">
      <c r="A1228" t="s">
        <v>8219</v>
      </c>
      <c r="B1228">
        <v>102</v>
      </c>
      <c r="E1228" t="s">
        <v>8221</v>
      </c>
      <c r="F1228">
        <v>14</v>
      </c>
    </row>
    <row r="1229" spans="1:6" x14ac:dyDescent="0.25">
      <c r="A1229" t="s">
        <v>8219</v>
      </c>
      <c r="B1229">
        <v>186</v>
      </c>
      <c r="E1229" t="s">
        <v>8221</v>
      </c>
      <c r="F1229">
        <v>2</v>
      </c>
    </row>
    <row r="1230" spans="1:6" x14ac:dyDescent="0.25">
      <c r="A1230" t="s">
        <v>8219</v>
      </c>
      <c r="B1230">
        <v>15</v>
      </c>
      <c r="E1230" t="s">
        <v>8221</v>
      </c>
      <c r="F1230">
        <v>1</v>
      </c>
    </row>
    <row r="1231" spans="1:6" x14ac:dyDescent="0.25">
      <c r="A1231" t="s">
        <v>8219</v>
      </c>
      <c r="B1231">
        <v>67</v>
      </c>
      <c r="E1231" t="s">
        <v>8221</v>
      </c>
      <c r="F1231">
        <v>3</v>
      </c>
    </row>
    <row r="1232" spans="1:6" x14ac:dyDescent="0.25">
      <c r="A1232" t="s">
        <v>8219</v>
      </c>
      <c r="B1232">
        <v>130</v>
      </c>
      <c r="E1232" t="s">
        <v>8221</v>
      </c>
      <c r="F1232">
        <v>0</v>
      </c>
    </row>
    <row r="1233" spans="1:6" x14ac:dyDescent="0.25">
      <c r="A1233" t="s">
        <v>8219</v>
      </c>
      <c r="B1233">
        <v>16</v>
      </c>
      <c r="E1233" t="s">
        <v>8221</v>
      </c>
      <c r="F1233">
        <v>2</v>
      </c>
    </row>
    <row r="1234" spans="1:6" x14ac:dyDescent="0.25">
      <c r="A1234" t="s">
        <v>8219</v>
      </c>
      <c r="B1234">
        <v>67</v>
      </c>
      <c r="E1234" t="s">
        <v>8221</v>
      </c>
      <c r="F1234">
        <v>0</v>
      </c>
    </row>
    <row r="1235" spans="1:6" x14ac:dyDescent="0.25">
      <c r="A1235" t="s">
        <v>8219</v>
      </c>
      <c r="B1235">
        <v>124</v>
      </c>
      <c r="E1235" t="s">
        <v>8221</v>
      </c>
      <c r="F1235">
        <v>12</v>
      </c>
    </row>
    <row r="1236" spans="1:6" x14ac:dyDescent="0.25">
      <c r="A1236" t="s">
        <v>8219</v>
      </c>
      <c r="B1236">
        <v>80</v>
      </c>
      <c r="E1236" t="s">
        <v>8221</v>
      </c>
      <c r="F1236">
        <v>1</v>
      </c>
    </row>
    <row r="1237" spans="1:6" x14ac:dyDescent="0.25">
      <c r="A1237" t="s">
        <v>8219</v>
      </c>
      <c r="B1237">
        <v>282</v>
      </c>
      <c r="E1237" t="s">
        <v>8221</v>
      </c>
      <c r="F1237">
        <v>8</v>
      </c>
    </row>
    <row r="1238" spans="1:6" x14ac:dyDescent="0.25">
      <c r="A1238" t="s">
        <v>8219</v>
      </c>
      <c r="B1238">
        <v>68</v>
      </c>
      <c r="E1238" t="s">
        <v>8221</v>
      </c>
      <c r="F1238">
        <v>2</v>
      </c>
    </row>
    <row r="1239" spans="1:6" x14ac:dyDescent="0.25">
      <c r="A1239" t="s">
        <v>8219</v>
      </c>
      <c r="B1239">
        <v>86</v>
      </c>
      <c r="E1239" t="s">
        <v>8221</v>
      </c>
      <c r="F1239">
        <v>31</v>
      </c>
    </row>
    <row r="1240" spans="1:6" x14ac:dyDescent="0.25">
      <c r="A1240" t="s">
        <v>8219</v>
      </c>
      <c r="B1240">
        <v>115</v>
      </c>
      <c r="E1240" t="s">
        <v>8221</v>
      </c>
      <c r="F1240">
        <v>5</v>
      </c>
    </row>
    <row r="1241" spans="1:6" x14ac:dyDescent="0.25">
      <c r="A1241" t="s">
        <v>8219</v>
      </c>
      <c r="B1241">
        <v>75</v>
      </c>
      <c r="E1241" t="s">
        <v>8221</v>
      </c>
      <c r="F1241">
        <v>1</v>
      </c>
    </row>
    <row r="1242" spans="1:6" x14ac:dyDescent="0.25">
      <c r="A1242" t="s">
        <v>8219</v>
      </c>
      <c r="B1242">
        <v>43</v>
      </c>
      <c r="E1242" t="s">
        <v>8221</v>
      </c>
      <c r="F1242">
        <v>12</v>
      </c>
    </row>
    <row r="1243" spans="1:6" x14ac:dyDescent="0.25">
      <c r="A1243" t="s">
        <v>8219</v>
      </c>
      <c r="B1243">
        <v>48</v>
      </c>
      <c r="E1243" t="s">
        <v>8221</v>
      </c>
      <c r="F1243">
        <v>4</v>
      </c>
    </row>
    <row r="1244" spans="1:6" x14ac:dyDescent="0.25">
      <c r="A1244" t="s">
        <v>8219</v>
      </c>
      <c r="B1244">
        <v>52</v>
      </c>
      <c r="E1244" t="s">
        <v>8221</v>
      </c>
      <c r="F1244">
        <v>0</v>
      </c>
    </row>
    <row r="1245" spans="1:6" x14ac:dyDescent="0.25">
      <c r="A1245" t="s">
        <v>8219</v>
      </c>
      <c r="B1245">
        <v>43</v>
      </c>
      <c r="E1245" t="s">
        <v>8221</v>
      </c>
      <c r="F1245">
        <v>7</v>
      </c>
    </row>
    <row r="1246" spans="1:6" x14ac:dyDescent="0.25">
      <c r="A1246" t="s">
        <v>8219</v>
      </c>
      <c r="B1246">
        <v>58</v>
      </c>
      <c r="E1246" t="s">
        <v>8221</v>
      </c>
      <c r="F1246">
        <v>2</v>
      </c>
    </row>
    <row r="1247" spans="1:6" x14ac:dyDescent="0.25">
      <c r="A1247" t="s">
        <v>8219</v>
      </c>
      <c r="B1247">
        <v>47</v>
      </c>
      <c r="E1247" t="s">
        <v>8221</v>
      </c>
      <c r="F1247">
        <v>1</v>
      </c>
    </row>
    <row r="1248" spans="1:6" x14ac:dyDescent="0.25">
      <c r="A1248" t="s">
        <v>8219</v>
      </c>
      <c r="B1248">
        <v>36</v>
      </c>
      <c r="E1248" t="s">
        <v>8221</v>
      </c>
      <c r="F1248">
        <v>4</v>
      </c>
    </row>
    <row r="1249" spans="1:6" x14ac:dyDescent="0.25">
      <c r="A1249" t="s">
        <v>8219</v>
      </c>
      <c r="B1249">
        <v>17</v>
      </c>
      <c r="E1249" t="s">
        <v>8221</v>
      </c>
      <c r="F1249">
        <v>6</v>
      </c>
    </row>
    <row r="1250" spans="1:6" x14ac:dyDescent="0.25">
      <c r="A1250" t="s">
        <v>8219</v>
      </c>
      <c r="B1250">
        <v>104</v>
      </c>
      <c r="E1250" t="s">
        <v>8221</v>
      </c>
      <c r="F1250">
        <v>8</v>
      </c>
    </row>
    <row r="1251" spans="1:6" x14ac:dyDescent="0.25">
      <c r="A1251" t="s">
        <v>8219</v>
      </c>
      <c r="B1251">
        <v>47</v>
      </c>
      <c r="E1251" t="s">
        <v>8221</v>
      </c>
      <c r="F1251">
        <v>14</v>
      </c>
    </row>
    <row r="1252" spans="1:6" x14ac:dyDescent="0.25">
      <c r="A1252" t="s">
        <v>8219</v>
      </c>
      <c r="B1252">
        <v>38</v>
      </c>
      <c r="E1252" t="s">
        <v>8221</v>
      </c>
      <c r="F1252">
        <v>0</v>
      </c>
    </row>
    <row r="1253" spans="1:6" x14ac:dyDescent="0.25">
      <c r="A1253" t="s">
        <v>8219</v>
      </c>
      <c r="B1253">
        <v>81</v>
      </c>
      <c r="E1253" t="s">
        <v>8221</v>
      </c>
      <c r="F1253">
        <v>4</v>
      </c>
    </row>
    <row r="1254" spans="1:6" x14ac:dyDescent="0.25">
      <c r="A1254" t="s">
        <v>8219</v>
      </c>
      <c r="B1254">
        <v>55</v>
      </c>
      <c r="E1254" t="s">
        <v>8221</v>
      </c>
      <c r="F1254">
        <v>0</v>
      </c>
    </row>
    <row r="1255" spans="1:6" x14ac:dyDescent="0.25">
      <c r="A1255" t="s">
        <v>8219</v>
      </c>
      <c r="B1255">
        <v>41</v>
      </c>
      <c r="E1255" t="s">
        <v>8221</v>
      </c>
      <c r="F1255">
        <v>0</v>
      </c>
    </row>
    <row r="1256" spans="1:6" x14ac:dyDescent="0.25">
      <c r="A1256" t="s">
        <v>8219</v>
      </c>
      <c r="B1256">
        <v>79</v>
      </c>
      <c r="E1256" t="s">
        <v>8221</v>
      </c>
      <c r="F1256">
        <v>1</v>
      </c>
    </row>
    <row r="1257" spans="1:6" x14ac:dyDescent="0.25">
      <c r="A1257" t="s">
        <v>8219</v>
      </c>
      <c r="B1257">
        <v>16</v>
      </c>
      <c r="E1257" t="s">
        <v>8221</v>
      </c>
      <c r="F1257">
        <v>1</v>
      </c>
    </row>
    <row r="1258" spans="1:6" x14ac:dyDescent="0.25">
      <c r="A1258" t="s">
        <v>8219</v>
      </c>
      <c r="B1258">
        <v>8</v>
      </c>
      <c r="E1258" t="s">
        <v>8221</v>
      </c>
      <c r="F1258">
        <v>1</v>
      </c>
    </row>
    <row r="1259" spans="1:6" x14ac:dyDescent="0.25">
      <c r="A1259" t="s">
        <v>8219</v>
      </c>
      <c r="B1259">
        <v>95</v>
      </c>
      <c r="E1259" t="s">
        <v>8221</v>
      </c>
      <c r="F1259">
        <v>1</v>
      </c>
    </row>
    <row r="1260" spans="1:6" x14ac:dyDescent="0.25">
      <c r="A1260" t="s">
        <v>8219</v>
      </c>
      <c r="B1260">
        <v>25</v>
      </c>
      <c r="E1260" t="s">
        <v>8221</v>
      </c>
      <c r="F1260">
        <v>4</v>
      </c>
    </row>
    <row r="1261" spans="1:6" x14ac:dyDescent="0.25">
      <c r="A1261" t="s">
        <v>8219</v>
      </c>
      <c r="B1261">
        <v>19</v>
      </c>
      <c r="E1261" t="s">
        <v>8221</v>
      </c>
      <c r="F1261">
        <v>0</v>
      </c>
    </row>
    <row r="1262" spans="1:6" x14ac:dyDescent="0.25">
      <c r="A1262" t="s">
        <v>8219</v>
      </c>
      <c r="B1262">
        <v>90</v>
      </c>
      <c r="E1262" t="s">
        <v>8221</v>
      </c>
      <c r="F1262">
        <v>0</v>
      </c>
    </row>
    <row r="1263" spans="1:6" x14ac:dyDescent="0.25">
      <c r="A1263" t="s">
        <v>8219</v>
      </c>
      <c r="B1263">
        <v>41</v>
      </c>
      <c r="E1263" t="s">
        <v>8221</v>
      </c>
      <c r="F1263">
        <v>2</v>
      </c>
    </row>
    <row r="1264" spans="1:6" x14ac:dyDescent="0.25">
      <c r="A1264" t="s">
        <v>8219</v>
      </c>
      <c r="B1264">
        <v>30</v>
      </c>
      <c r="E1264" t="s">
        <v>8221</v>
      </c>
      <c r="F1264">
        <v>24</v>
      </c>
    </row>
    <row r="1265" spans="1:6" x14ac:dyDescent="0.25">
      <c r="A1265" t="s">
        <v>8219</v>
      </c>
      <c r="B1265">
        <v>38</v>
      </c>
      <c r="E1265" t="s">
        <v>8221</v>
      </c>
      <c r="F1265">
        <v>1</v>
      </c>
    </row>
    <row r="1266" spans="1:6" x14ac:dyDescent="0.25">
      <c r="A1266" t="s">
        <v>8219</v>
      </c>
      <c r="B1266">
        <v>65</v>
      </c>
      <c r="E1266" t="s">
        <v>8221</v>
      </c>
      <c r="F1266">
        <v>2</v>
      </c>
    </row>
    <row r="1267" spans="1:6" x14ac:dyDescent="0.25">
      <c r="A1267" t="s">
        <v>8219</v>
      </c>
      <c r="B1267">
        <v>75</v>
      </c>
      <c r="E1267" t="s">
        <v>8221</v>
      </c>
      <c r="F1267">
        <v>1</v>
      </c>
    </row>
    <row r="1268" spans="1:6" x14ac:dyDescent="0.25">
      <c r="A1268" t="s">
        <v>8219</v>
      </c>
      <c r="B1268">
        <v>16</v>
      </c>
      <c r="E1268" t="s">
        <v>8221</v>
      </c>
      <c r="F1268">
        <v>37</v>
      </c>
    </row>
    <row r="1269" spans="1:6" x14ac:dyDescent="0.25">
      <c r="A1269" t="s">
        <v>8219</v>
      </c>
      <c r="B1269">
        <v>10</v>
      </c>
      <c r="E1269" t="s">
        <v>8221</v>
      </c>
      <c r="F1269">
        <v>5</v>
      </c>
    </row>
    <row r="1270" spans="1:6" x14ac:dyDescent="0.25">
      <c r="A1270" t="s">
        <v>8219</v>
      </c>
      <c r="B1270">
        <v>27</v>
      </c>
      <c r="E1270" t="s">
        <v>8221</v>
      </c>
      <c r="F1270">
        <v>4</v>
      </c>
    </row>
    <row r="1271" spans="1:6" x14ac:dyDescent="0.25">
      <c r="A1271" t="s">
        <v>8219</v>
      </c>
      <c r="B1271">
        <v>259</v>
      </c>
      <c r="E1271" t="s">
        <v>8221</v>
      </c>
      <c r="F1271">
        <v>16</v>
      </c>
    </row>
    <row r="1272" spans="1:6" x14ac:dyDescent="0.25">
      <c r="A1272" t="s">
        <v>8219</v>
      </c>
      <c r="B1272">
        <v>39</v>
      </c>
      <c r="E1272" t="s">
        <v>8221</v>
      </c>
      <c r="F1272">
        <v>9</v>
      </c>
    </row>
    <row r="1273" spans="1:6" x14ac:dyDescent="0.25">
      <c r="A1273" t="s">
        <v>8219</v>
      </c>
      <c r="B1273">
        <v>42</v>
      </c>
      <c r="E1273" t="s">
        <v>8221</v>
      </c>
      <c r="F1273">
        <v>0</v>
      </c>
    </row>
    <row r="1274" spans="1:6" x14ac:dyDescent="0.25">
      <c r="A1274" t="s">
        <v>8219</v>
      </c>
      <c r="B1274">
        <v>10</v>
      </c>
      <c r="E1274" t="s">
        <v>8221</v>
      </c>
      <c r="F1274">
        <v>40</v>
      </c>
    </row>
    <row r="1275" spans="1:6" x14ac:dyDescent="0.25">
      <c r="A1275" t="s">
        <v>8219</v>
      </c>
      <c r="B1275">
        <v>56</v>
      </c>
      <c r="E1275" t="s">
        <v>8221</v>
      </c>
      <c r="F1275">
        <v>0</v>
      </c>
    </row>
    <row r="1276" spans="1:6" x14ac:dyDescent="0.25">
      <c r="A1276" t="s">
        <v>8219</v>
      </c>
      <c r="B1276">
        <v>20</v>
      </c>
      <c r="E1276" t="s">
        <v>8221</v>
      </c>
      <c r="F1276">
        <v>2</v>
      </c>
    </row>
    <row r="1277" spans="1:6" x14ac:dyDescent="0.25">
      <c r="A1277" t="s">
        <v>8219</v>
      </c>
      <c r="B1277">
        <v>170</v>
      </c>
      <c r="E1277" t="s">
        <v>8221</v>
      </c>
      <c r="F1277">
        <v>1</v>
      </c>
    </row>
    <row r="1278" spans="1:6" x14ac:dyDescent="0.25">
      <c r="A1278" t="s">
        <v>8219</v>
      </c>
      <c r="B1278">
        <v>29</v>
      </c>
      <c r="E1278" t="s">
        <v>8221</v>
      </c>
      <c r="F1278">
        <v>9</v>
      </c>
    </row>
    <row r="1279" spans="1:6" x14ac:dyDescent="0.25">
      <c r="A1279" t="s">
        <v>8219</v>
      </c>
      <c r="B1279">
        <v>132</v>
      </c>
      <c r="E1279" t="s">
        <v>8221</v>
      </c>
      <c r="F1279">
        <v>34</v>
      </c>
    </row>
    <row r="1280" spans="1:6" x14ac:dyDescent="0.25">
      <c r="A1280" t="s">
        <v>8219</v>
      </c>
      <c r="B1280">
        <v>27</v>
      </c>
      <c r="E1280" t="s">
        <v>8221</v>
      </c>
      <c r="F1280">
        <v>23</v>
      </c>
    </row>
    <row r="1281" spans="1:6" x14ac:dyDescent="0.25">
      <c r="A1281" t="s">
        <v>8219</v>
      </c>
      <c r="B1281">
        <v>26</v>
      </c>
      <c r="E1281" t="s">
        <v>8221</v>
      </c>
      <c r="F1281">
        <v>19</v>
      </c>
    </row>
    <row r="1282" spans="1:6" x14ac:dyDescent="0.25">
      <c r="A1282" t="s">
        <v>8219</v>
      </c>
      <c r="B1282">
        <v>43</v>
      </c>
      <c r="E1282" t="s">
        <v>8221</v>
      </c>
      <c r="F1282">
        <v>50</v>
      </c>
    </row>
    <row r="1283" spans="1:6" x14ac:dyDescent="0.25">
      <c r="A1283" t="s">
        <v>8219</v>
      </c>
      <c r="B1283">
        <v>80</v>
      </c>
      <c r="E1283" t="s">
        <v>8221</v>
      </c>
      <c r="F1283">
        <v>12</v>
      </c>
    </row>
    <row r="1284" spans="1:6" x14ac:dyDescent="0.25">
      <c r="A1284" t="s">
        <v>8219</v>
      </c>
      <c r="B1284">
        <v>33</v>
      </c>
      <c r="E1284" t="s">
        <v>8221</v>
      </c>
      <c r="F1284">
        <v>8</v>
      </c>
    </row>
    <row r="1285" spans="1:6" x14ac:dyDescent="0.25">
      <c r="A1285" t="s">
        <v>8219</v>
      </c>
      <c r="B1285">
        <v>71</v>
      </c>
      <c r="E1285" t="s">
        <v>8221</v>
      </c>
      <c r="F1285">
        <v>9</v>
      </c>
    </row>
    <row r="1286" spans="1:6" x14ac:dyDescent="0.25">
      <c r="A1286" t="s">
        <v>8219</v>
      </c>
      <c r="B1286">
        <v>81</v>
      </c>
      <c r="E1286" t="s">
        <v>8221</v>
      </c>
      <c r="F1286">
        <v>43</v>
      </c>
    </row>
    <row r="1287" spans="1:6" x14ac:dyDescent="0.25">
      <c r="A1287" t="s">
        <v>8219</v>
      </c>
      <c r="B1287">
        <v>76</v>
      </c>
      <c r="E1287" t="s">
        <v>8221</v>
      </c>
      <c r="F1287">
        <v>28</v>
      </c>
    </row>
    <row r="1288" spans="1:6" x14ac:dyDescent="0.25">
      <c r="A1288" t="s">
        <v>8219</v>
      </c>
      <c r="B1288">
        <v>48</v>
      </c>
      <c r="E1288" t="s">
        <v>8221</v>
      </c>
      <c r="F1288">
        <v>4</v>
      </c>
    </row>
    <row r="1289" spans="1:6" x14ac:dyDescent="0.25">
      <c r="A1289" t="s">
        <v>8219</v>
      </c>
      <c r="B1289">
        <v>61</v>
      </c>
      <c r="E1289" t="s">
        <v>8221</v>
      </c>
      <c r="F1289">
        <v>24</v>
      </c>
    </row>
    <row r="1290" spans="1:6" x14ac:dyDescent="0.25">
      <c r="A1290" t="s">
        <v>8219</v>
      </c>
      <c r="B1290">
        <v>60</v>
      </c>
      <c r="E1290" t="s">
        <v>8221</v>
      </c>
      <c r="F1290">
        <v>2</v>
      </c>
    </row>
    <row r="1291" spans="1:6" x14ac:dyDescent="0.25">
      <c r="A1291" t="s">
        <v>8219</v>
      </c>
      <c r="B1291">
        <v>136</v>
      </c>
      <c r="E1291" t="s">
        <v>8221</v>
      </c>
      <c r="F1291">
        <v>2</v>
      </c>
    </row>
    <row r="1292" spans="1:6" x14ac:dyDescent="0.25">
      <c r="A1292" t="s">
        <v>8219</v>
      </c>
      <c r="B1292">
        <v>14</v>
      </c>
      <c r="E1292" t="s">
        <v>8221</v>
      </c>
      <c r="F1292">
        <v>20</v>
      </c>
    </row>
    <row r="1293" spans="1:6" x14ac:dyDescent="0.25">
      <c r="A1293" t="s">
        <v>8219</v>
      </c>
      <c r="B1293">
        <v>78</v>
      </c>
      <c r="E1293" t="s">
        <v>8221</v>
      </c>
      <c r="F1293">
        <v>1</v>
      </c>
    </row>
    <row r="1294" spans="1:6" x14ac:dyDescent="0.25">
      <c r="A1294" t="s">
        <v>8219</v>
      </c>
      <c r="B1294">
        <v>4</v>
      </c>
      <c r="E1294" t="s">
        <v>8221</v>
      </c>
      <c r="F1294">
        <v>1</v>
      </c>
    </row>
    <row r="1295" spans="1:6" x14ac:dyDescent="0.25">
      <c r="A1295" t="s">
        <v>8219</v>
      </c>
      <c r="B1295">
        <v>11</v>
      </c>
      <c r="E1295" t="s">
        <v>8221</v>
      </c>
      <c r="F1295">
        <v>4</v>
      </c>
    </row>
    <row r="1296" spans="1:6" x14ac:dyDescent="0.25">
      <c r="A1296" t="s">
        <v>8219</v>
      </c>
      <c r="B1296">
        <v>185</v>
      </c>
      <c r="E1296" t="s">
        <v>8221</v>
      </c>
      <c r="F1296">
        <v>1</v>
      </c>
    </row>
    <row r="1297" spans="1:6" x14ac:dyDescent="0.25">
      <c r="A1297" t="s">
        <v>8219</v>
      </c>
      <c r="B1297">
        <v>59</v>
      </c>
      <c r="E1297" t="s">
        <v>8221</v>
      </c>
      <c r="F1297">
        <v>1</v>
      </c>
    </row>
    <row r="1298" spans="1:6" x14ac:dyDescent="0.25">
      <c r="A1298" t="s">
        <v>8219</v>
      </c>
      <c r="B1298">
        <v>27</v>
      </c>
      <c r="E1298" t="s">
        <v>8221</v>
      </c>
      <c r="F1298">
        <v>13</v>
      </c>
    </row>
    <row r="1299" spans="1:6" x14ac:dyDescent="0.25">
      <c r="A1299" t="s">
        <v>8219</v>
      </c>
      <c r="B1299">
        <v>63</v>
      </c>
      <c r="E1299" t="s">
        <v>8221</v>
      </c>
      <c r="F1299">
        <v>1</v>
      </c>
    </row>
    <row r="1300" spans="1:6" x14ac:dyDescent="0.25">
      <c r="A1300" t="s">
        <v>8219</v>
      </c>
      <c r="B1300">
        <v>13</v>
      </c>
      <c r="E1300" t="s">
        <v>8221</v>
      </c>
      <c r="F1300">
        <v>1</v>
      </c>
    </row>
    <row r="1301" spans="1:6" x14ac:dyDescent="0.25">
      <c r="A1301" t="s">
        <v>8219</v>
      </c>
      <c r="B1301">
        <v>13</v>
      </c>
      <c r="E1301" t="s">
        <v>8221</v>
      </c>
      <c r="F1301">
        <v>0</v>
      </c>
    </row>
    <row r="1302" spans="1:6" x14ac:dyDescent="0.25">
      <c r="A1302" t="s">
        <v>8219</v>
      </c>
      <c r="B1302">
        <v>57</v>
      </c>
      <c r="E1302" t="s">
        <v>8221</v>
      </c>
      <c r="F1302">
        <v>3</v>
      </c>
    </row>
    <row r="1303" spans="1:6" x14ac:dyDescent="0.25">
      <c r="A1303" t="s">
        <v>8219</v>
      </c>
      <c r="B1303">
        <v>61</v>
      </c>
      <c r="E1303" t="s">
        <v>8221</v>
      </c>
      <c r="F1303">
        <v>14</v>
      </c>
    </row>
    <row r="1304" spans="1:6" x14ac:dyDescent="0.25">
      <c r="A1304" t="s">
        <v>8219</v>
      </c>
      <c r="B1304">
        <v>65</v>
      </c>
      <c r="E1304" t="s">
        <v>8221</v>
      </c>
      <c r="F1304">
        <v>2</v>
      </c>
    </row>
    <row r="1305" spans="1:6" x14ac:dyDescent="0.25">
      <c r="A1305" t="s">
        <v>8219</v>
      </c>
      <c r="B1305">
        <v>134</v>
      </c>
      <c r="E1305" t="s">
        <v>8221</v>
      </c>
      <c r="F1305">
        <v>5</v>
      </c>
    </row>
    <row r="1306" spans="1:6" x14ac:dyDescent="0.25">
      <c r="A1306" t="s">
        <v>8219</v>
      </c>
      <c r="B1306">
        <v>37</v>
      </c>
      <c r="E1306" t="s">
        <v>8221</v>
      </c>
      <c r="F1306">
        <v>14</v>
      </c>
    </row>
    <row r="1307" spans="1:6" x14ac:dyDescent="0.25">
      <c r="A1307" t="s">
        <v>8219</v>
      </c>
      <c r="B1307">
        <v>37</v>
      </c>
      <c r="E1307" t="s">
        <v>8221</v>
      </c>
      <c r="F1307">
        <v>9</v>
      </c>
    </row>
    <row r="1308" spans="1:6" x14ac:dyDescent="0.25">
      <c r="A1308" t="s">
        <v>8219</v>
      </c>
      <c r="B1308">
        <v>150</v>
      </c>
      <c r="E1308" t="s">
        <v>8221</v>
      </c>
      <c r="F1308">
        <v>8</v>
      </c>
    </row>
    <row r="1309" spans="1:6" x14ac:dyDescent="0.25">
      <c r="A1309" t="s">
        <v>8219</v>
      </c>
      <c r="B1309">
        <v>56</v>
      </c>
      <c r="E1309" t="s">
        <v>8221</v>
      </c>
      <c r="F1309">
        <v>7</v>
      </c>
    </row>
    <row r="1310" spans="1:6" x14ac:dyDescent="0.25">
      <c r="A1310" t="s">
        <v>8219</v>
      </c>
      <c r="B1310">
        <v>18</v>
      </c>
      <c r="E1310" t="s">
        <v>8221</v>
      </c>
      <c r="F1310">
        <v>0</v>
      </c>
    </row>
    <row r="1311" spans="1:6" x14ac:dyDescent="0.25">
      <c r="A1311" t="s">
        <v>8219</v>
      </c>
      <c r="B1311">
        <v>60</v>
      </c>
      <c r="E1311" t="s">
        <v>8221</v>
      </c>
      <c r="F1311">
        <v>84</v>
      </c>
    </row>
    <row r="1312" spans="1:6" x14ac:dyDescent="0.25">
      <c r="A1312" t="s">
        <v>8219</v>
      </c>
      <c r="B1312">
        <v>67</v>
      </c>
      <c r="E1312" t="s">
        <v>8221</v>
      </c>
      <c r="F1312">
        <v>11</v>
      </c>
    </row>
    <row r="1313" spans="1:6" x14ac:dyDescent="0.25">
      <c r="A1313" t="s">
        <v>8219</v>
      </c>
      <c r="B1313">
        <v>35</v>
      </c>
      <c r="E1313" t="s">
        <v>8221</v>
      </c>
      <c r="F1313">
        <v>1</v>
      </c>
    </row>
    <row r="1314" spans="1:6" x14ac:dyDescent="0.25">
      <c r="A1314" t="s">
        <v>8219</v>
      </c>
      <c r="B1314">
        <v>34</v>
      </c>
      <c r="E1314" t="s">
        <v>8221</v>
      </c>
      <c r="F1314">
        <v>4</v>
      </c>
    </row>
    <row r="1315" spans="1:6" x14ac:dyDescent="0.25">
      <c r="A1315" t="s">
        <v>8219</v>
      </c>
      <c r="B1315">
        <v>36</v>
      </c>
      <c r="E1315" t="s">
        <v>8221</v>
      </c>
      <c r="F1315">
        <v>10</v>
      </c>
    </row>
    <row r="1316" spans="1:6" x14ac:dyDescent="0.25">
      <c r="A1316" t="s">
        <v>8219</v>
      </c>
      <c r="B1316">
        <v>18</v>
      </c>
      <c r="E1316" t="s">
        <v>8221</v>
      </c>
      <c r="F1316">
        <v>16</v>
      </c>
    </row>
    <row r="1317" spans="1:6" x14ac:dyDescent="0.25">
      <c r="A1317" t="s">
        <v>8219</v>
      </c>
      <c r="B1317">
        <v>25</v>
      </c>
      <c r="E1317" t="s">
        <v>8221</v>
      </c>
      <c r="F1317">
        <v>2</v>
      </c>
    </row>
    <row r="1318" spans="1:6" x14ac:dyDescent="0.25">
      <c r="A1318" t="s">
        <v>8219</v>
      </c>
      <c r="B1318">
        <v>21</v>
      </c>
      <c r="E1318" t="s">
        <v>8221</v>
      </c>
      <c r="F1318">
        <v>5</v>
      </c>
    </row>
    <row r="1319" spans="1:6" x14ac:dyDescent="0.25">
      <c r="A1319" t="s">
        <v>8219</v>
      </c>
      <c r="B1319">
        <v>151</v>
      </c>
      <c r="E1319" t="s">
        <v>8221</v>
      </c>
      <c r="F1319">
        <v>1</v>
      </c>
    </row>
    <row r="1320" spans="1:6" x14ac:dyDescent="0.25">
      <c r="A1320" t="s">
        <v>8219</v>
      </c>
      <c r="B1320">
        <v>489</v>
      </c>
      <c r="E1320" t="s">
        <v>8221</v>
      </c>
      <c r="F1320">
        <v>31</v>
      </c>
    </row>
    <row r="1321" spans="1:6" x14ac:dyDescent="0.25">
      <c r="A1321" t="s">
        <v>8219</v>
      </c>
      <c r="B1321">
        <v>50</v>
      </c>
      <c r="E1321" t="s">
        <v>8221</v>
      </c>
      <c r="F1321">
        <v>0</v>
      </c>
    </row>
    <row r="1322" spans="1:6" x14ac:dyDescent="0.25">
      <c r="A1322" t="s">
        <v>8219</v>
      </c>
      <c r="B1322">
        <v>321</v>
      </c>
      <c r="E1322" t="s">
        <v>8221</v>
      </c>
      <c r="F1322">
        <v>2</v>
      </c>
    </row>
    <row r="1323" spans="1:6" x14ac:dyDescent="0.25">
      <c r="A1323" t="s">
        <v>8219</v>
      </c>
      <c r="B1323">
        <v>1762</v>
      </c>
      <c r="E1323" t="s">
        <v>8221</v>
      </c>
      <c r="F1323">
        <v>7</v>
      </c>
    </row>
    <row r="1324" spans="1:6" x14ac:dyDescent="0.25">
      <c r="A1324" t="s">
        <v>8219</v>
      </c>
      <c r="B1324">
        <v>385</v>
      </c>
      <c r="E1324" t="s">
        <v>8221</v>
      </c>
      <c r="F1324">
        <v>16</v>
      </c>
    </row>
    <row r="1325" spans="1:6" x14ac:dyDescent="0.25">
      <c r="A1325" t="s">
        <v>8219</v>
      </c>
      <c r="B1325">
        <v>398</v>
      </c>
      <c r="E1325" t="s">
        <v>8221</v>
      </c>
      <c r="F1325">
        <v>4</v>
      </c>
    </row>
    <row r="1326" spans="1:6" x14ac:dyDescent="0.25">
      <c r="A1326" t="s">
        <v>8219</v>
      </c>
      <c r="B1326">
        <v>304</v>
      </c>
      <c r="E1326" t="s">
        <v>8221</v>
      </c>
      <c r="F1326">
        <v>4</v>
      </c>
    </row>
    <row r="1327" spans="1:6" x14ac:dyDescent="0.25">
      <c r="A1327" t="s">
        <v>8219</v>
      </c>
      <c r="B1327">
        <v>676</v>
      </c>
      <c r="E1327" t="s">
        <v>8221</v>
      </c>
      <c r="F1327">
        <v>4</v>
      </c>
    </row>
    <row r="1328" spans="1:6" x14ac:dyDescent="0.25">
      <c r="A1328" t="s">
        <v>8219</v>
      </c>
      <c r="B1328">
        <v>577</v>
      </c>
      <c r="E1328" t="s">
        <v>8221</v>
      </c>
      <c r="F1328">
        <v>3</v>
      </c>
    </row>
    <row r="1329" spans="1:6" x14ac:dyDescent="0.25">
      <c r="A1329" t="s">
        <v>8219</v>
      </c>
      <c r="B1329">
        <v>3663</v>
      </c>
      <c r="E1329" t="s">
        <v>8221</v>
      </c>
      <c r="F1329">
        <v>36</v>
      </c>
    </row>
    <row r="1330" spans="1:6" x14ac:dyDescent="0.25">
      <c r="A1330" t="s">
        <v>8219</v>
      </c>
      <c r="B1330">
        <v>294</v>
      </c>
      <c r="E1330" t="s">
        <v>8221</v>
      </c>
      <c r="F1330">
        <v>1</v>
      </c>
    </row>
    <row r="1331" spans="1:6" x14ac:dyDescent="0.25">
      <c r="A1331" t="s">
        <v>8219</v>
      </c>
      <c r="B1331">
        <v>28</v>
      </c>
      <c r="E1331" t="s">
        <v>8221</v>
      </c>
      <c r="F1331">
        <v>7</v>
      </c>
    </row>
    <row r="1332" spans="1:6" x14ac:dyDescent="0.25">
      <c r="A1332" t="s">
        <v>8219</v>
      </c>
      <c r="B1332">
        <v>100</v>
      </c>
      <c r="E1332" t="s">
        <v>8221</v>
      </c>
      <c r="F1332">
        <v>27</v>
      </c>
    </row>
    <row r="1333" spans="1:6" x14ac:dyDescent="0.25">
      <c r="A1333" t="s">
        <v>8219</v>
      </c>
      <c r="B1333">
        <v>72</v>
      </c>
      <c r="E1333" t="s">
        <v>8221</v>
      </c>
      <c r="F1333">
        <v>1</v>
      </c>
    </row>
    <row r="1334" spans="1:6" x14ac:dyDescent="0.25">
      <c r="A1334" t="s">
        <v>8219</v>
      </c>
      <c r="B1334">
        <v>238</v>
      </c>
      <c r="E1334" t="s">
        <v>8221</v>
      </c>
      <c r="F1334">
        <v>0</v>
      </c>
    </row>
    <row r="1335" spans="1:6" x14ac:dyDescent="0.25">
      <c r="A1335" t="s">
        <v>8219</v>
      </c>
      <c r="B1335">
        <v>159</v>
      </c>
      <c r="E1335" t="s">
        <v>8221</v>
      </c>
      <c r="F1335">
        <v>1</v>
      </c>
    </row>
    <row r="1336" spans="1:6" x14ac:dyDescent="0.25">
      <c r="A1336" t="s">
        <v>8219</v>
      </c>
      <c r="B1336">
        <v>77</v>
      </c>
      <c r="E1336" t="s">
        <v>8221</v>
      </c>
      <c r="F1336">
        <v>3</v>
      </c>
    </row>
    <row r="1337" spans="1:6" x14ac:dyDescent="0.25">
      <c r="A1337" t="s">
        <v>8219</v>
      </c>
      <c r="B1337">
        <v>53</v>
      </c>
      <c r="E1337" t="s">
        <v>8221</v>
      </c>
      <c r="F1337">
        <v>3</v>
      </c>
    </row>
    <row r="1338" spans="1:6" x14ac:dyDescent="0.25">
      <c r="A1338" t="s">
        <v>8219</v>
      </c>
      <c r="B1338">
        <v>1251</v>
      </c>
      <c r="E1338" t="s">
        <v>8221</v>
      </c>
      <c r="F1338">
        <v>3</v>
      </c>
    </row>
    <row r="1339" spans="1:6" x14ac:dyDescent="0.25">
      <c r="A1339" t="s">
        <v>8219</v>
      </c>
      <c r="B1339">
        <v>465</v>
      </c>
      <c r="E1339" t="s">
        <v>8221</v>
      </c>
      <c r="F1339">
        <v>0</v>
      </c>
    </row>
    <row r="1340" spans="1:6" x14ac:dyDescent="0.25">
      <c r="A1340" t="s">
        <v>8219</v>
      </c>
      <c r="B1340">
        <v>74</v>
      </c>
      <c r="E1340" t="s">
        <v>8221</v>
      </c>
      <c r="F1340">
        <v>6</v>
      </c>
    </row>
    <row r="1341" spans="1:6" x14ac:dyDescent="0.25">
      <c r="A1341" t="s">
        <v>8219</v>
      </c>
      <c r="B1341">
        <v>62</v>
      </c>
      <c r="E1341" t="s">
        <v>8221</v>
      </c>
      <c r="F1341">
        <v>17</v>
      </c>
    </row>
    <row r="1342" spans="1:6" x14ac:dyDescent="0.25">
      <c r="A1342" t="s">
        <v>8219</v>
      </c>
      <c r="B1342">
        <v>3468</v>
      </c>
      <c r="E1342" t="s">
        <v>8221</v>
      </c>
      <c r="F1342">
        <v>40</v>
      </c>
    </row>
    <row r="1343" spans="1:6" x14ac:dyDescent="0.25">
      <c r="A1343" t="s">
        <v>8219</v>
      </c>
      <c r="B1343">
        <v>52</v>
      </c>
      <c r="E1343" t="s">
        <v>8221</v>
      </c>
      <c r="F1343">
        <v>3</v>
      </c>
    </row>
    <row r="1344" spans="1:6" x14ac:dyDescent="0.25">
      <c r="A1344" t="s">
        <v>8219</v>
      </c>
      <c r="B1344">
        <v>50</v>
      </c>
      <c r="E1344" t="s">
        <v>8221</v>
      </c>
      <c r="F1344">
        <v>1</v>
      </c>
    </row>
    <row r="1345" spans="1:6" x14ac:dyDescent="0.25">
      <c r="A1345" t="s">
        <v>8219</v>
      </c>
      <c r="B1345">
        <v>45</v>
      </c>
      <c r="E1345" t="s">
        <v>8221</v>
      </c>
      <c r="F1345">
        <v>2</v>
      </c>
    </row>
    <row r="1346" spans="1:6" x14ac:dyDescent="0.25">
      <c r="A1346" t="s">
        <v>8219</v>
      </c>
      <c r="B1346">
        <v>21</v>
      </c>
      <c r="E1346" t="s">
        <v>8221</v>
      </c>
      <c r="F1346">
        <v>7</v>
      </c>
    </row>
    <row r="1347" spans="1:6" x14ac:dyDescent="0.25">
      <c r="A1347" t="s">
        <v>8219</v>
      </c>
      <c r="B1347">
        <v>100</v>
      </c>
      <c r="E1347" t="s">
        <v>8221</v>
      </c>
      <c r="F1347">
        <v>14</v>
      </c>
    </row>
    <row r="1348" spans="1:6" x14ac:dyDescent="0.25">
      <c r="A1348" t="s">
        <v>8219</v>
      </c>
      <c r="B1348">
        <v>81</v>
      </c>
      <c r="E1348" t="s">
        <v>8221</v>
      </c>
      <c r="F1348">
        <v>0</v>
      </c>
    </row>
    <row r="1349" spans="1:6" x14ac:dyDescent="0.25">
      <c r="A1349" t="s">
        <v>8219</v>
      </c>
      <c r="B1349">
        <v>286</v>
      </c>
      <c r="E1349" t="s">
        <v>8221</v>
      </c>
      <c r="F1349">
        <v>0</v>
      </c>
    </row>
    <row r="1350" spans="1:6" x14ac:dyDescent="0.25">
      <c r="A1350" t="s">
        <v>8219</v>
      </c>
      <c r="B1350">
        <v>42</v>
      </c>
      <c r="E1350" t="s">
        <v>8221</v>
      </c>
      <c r="F1350">
        <v>1</v>
      </c>
    </row>
    <row r="1351" spans="1:6" x14ac:dyDescent="0.25">
      <c r="A1351" t="s">
        <v>8219</v>
      </c>
      <c r="B1351">
        <v>199</v>
      </c>
      <c r="E1351" t="s">
        <v>8221</v>
      </c>
      <c r="F1351">
        <v>12</v>
      </c>
    </row>
    <row r="1352" spans="1:6" x14ac:dyDescent="0.25">
      <c r="A1352" t="s">
        <v>8219</v>
      </c>
      <c r="B1352">
        <v>25</v>
      </c>
      <c r="E1352" t="s">
        <v>8221</v>
      </c>
      <c r="F1352">
        <v>12</v>
      </c>
    </row>
    <row r="1353" spans="1:6" x14ac:dyDescent="0.25">
      <c r="A1353" t="s">
        <v>8219</v>
      </c>
      <c r="B1353">
        <v>84</v>
      </c>
      <c r="E1353" t="s">
        <v>8221</v>
      </c>
      <c r="F1353">
        <v>23</v>
      </c>
    </row>
    <row r="1354" spans="1:6" x14ac:dyDescent="0.25">
      <c r="A1354" t="s">
        <v>8219</v>
      </c>
      <c r="B1354">
        <v>50</v>
      </c>
      <c r="E1354" t="s">
        <v>8221</v>
      </c>
      <c r="F1354">
        <v>0</v>
      </c>
    </row>
    <row r="1355" spans="1:6" x14ac:dyDescent="0.25">
      <c r="A1355" t="s">
        <v>8219</v>
      </c>
      <c r="B1355">
        <v>26</v>
      </c>
      <c r="E1355" t="s">
        <v>8221</v>
      </c>
      <c r="F1355">
        <v>10</v>
      </c>
    </row>
    <row r="1356" spans="1:6" x14ac:dyDescent="0.25">
      <c r="A1356" t="s">
        <v>8219</v>
      </c>
      <c r="B1356">
        <v>14</v>
      </c>
      <c r="E1356" t="s">
        <v>8221</v>
      </c>
      <c r="F1356">
        <v>5</v>
      </c>
    </row>
    <row r="1357" spans="1:6" x14ac:dyDescent="0.25">
      <c r="A1357" t="s">
        <v>8219</v>
      </c>
      <c r="B1357">
        <v>49</v>
      </c>
      <c r="E1357" t="s">
        <v>8221</v>
      </c>
      <c r="F1357">
        <v>1</v>
      </c>
    </row>
    <row r="1358" spans="1:6" x14ac:dyDescent="0.25">
      <c r="A1358" t="s">
        <v>8219</v>
      </c>
      <c r="B1358">
        <v>69</v>
      </c>
      <c r="E1358" t="s">
        <v>8221</v>
      </c>
      <c r="F1358">
        <v>2</v>
      </c>
    </row>
    <row r="1359" spans="1:6" x14ac:dyDescent="0.25">
      <c r="A1359" t="s">
        <v>8219</v>
      </c>
      <c r="B1359">
        <v>60</v>
      </c>
      <c r="E1359" t="s">
        <v>8221</v>
      </c>
      <c r="F1359">
        <v>2</v>
      </c>
    </row>
    <row r="1360" spans="1:6" x14ac:dyDescent="0.25">
      <c r="A1360" t="s">
        <v>8219</v>
      </c>
      <c r="B1360">
        <v>80</v>
      </c>
      <c r="E1360" t="s">
        <v>8221</v>
      </c>
      <c r="F1360">
        <v>0</v>
      </c>
    </row>
    <row r="1361" spans="1:6" x14ac:dyDescent="0.25">
      <c r="A1361" t="s">
        <v>8219</v>
      </c>
      <c r="B1361">
        <v>56</v>
      </c>
      <c r="E1361" t="s">
        <v>8221</v>
      </c>
      <c r="F1361">
        <v>13</v>
      </c>
    </row>
    <row r="1362" spans="1:6" x14ac:dyDescent="0.25">
      <c r="A1362" t="s">
        <v>8219</v>
      </c>
      <c r="B1362">
        <v>104</v>
      </c>
      <c r="E1362" t="s">
        <v>8221</v>
      </c>
      <c r="F1362">
        <v>0</v>
      </c>
    </row>
    <row r="1363" spans="1:6" x14ac:dyDescent="0.25">
      <c r="A1363" t="s">
        <v>8219</v>
      </c>
      <c r="B1363">
        <v>46</v>
      </c>
      <c r="E1363" t="s">
        <v>8221</v>
      </c>
      <c r="F1363">
        <v>1</v>
      </c>
    </row>
    <row r="1364" spans="1:6" x14ac:dyDescent="0.25">
      <c r="A1364" t="s">
        <v>8219</v>
      </c>
      <c r="B1364">
        <v>206</v>
      </c>
      <c r="E1364" t="s">
        <v>8221</v>
      </c>
      <c r="F1364">
        <v>5</v>
      </c>
    </row>
    <row r="1365" spans="1:6" x14ac:dyDescent="0.25">
      <c r="A1365" t="s">
        <v>8219</v>
      </c>
      <c r="B1365">
        <v>18</v>
      </c>
      <c r="E1365" t="s">
        <v>8221</v>
      </c>
      <c r="F1365">
        <v>2</v>
      </c>
    </row>
    <row r="1366" spans="1:6" x14ac:dyDescent="0.25">
      <c r="A1366" t="s">
        <v>8219</v>
      </c>
      <c r="B1366">
        <v>28</v>
      </c>
      <c r="E1366" t="s">
        <v>8221</v>
      </c>
      <c r="F1366">
        <v>0</v>
      </c>
    </row>
    <row r="1367" spans="1:6" x14ac:dyDescent="0.25">
      <c r="A1367" t="s">
        <v>8219</v>
      </c>
      <c r="B1367">
        <v>11</v>
      </c>
      <c r="E1367" t="s">
        <v>8221</v>
      </c>
      <c r="F1367">
        <v>32</v>
      </c>
    </row>
    <row r="1368" spans="1:6" x14ac:dyDescent="0.25">
      <c r="A1368" t="s">
        <v>8219</v>
      </c>
      <c r="B1368">
        <v>263</v>
      </c>
      <c r="E1368" t="s">
        <v>8221</v>
      </c>
      <c r="F1368">
        <v>1</v>
      </c>
    </row>
    <row r="1369" spans="1:6" x14ac:dyDescent="0.25">
      <c r="A1369" t="s">
        <v>8219</v>
      </c>
      <c r="B1369">
        <v>394</v>
      </c>
      <c r="E1369" t="s">
        <v>8221</v>
      </c>
      <c r="F1369">
        <v>1</v>
      </c>
    </row>
    <row r="1370" spans="1:6" x14ac:dyDescent="0.25">
      <c r="A1370" t="s">
        <v>8219</v>
      </c>
      <c r="B1370">
        <v>1049</v>
      </c>
      <c r="E1370" t="s">
        <v>8221</v>
      </c>
      <c r="F1370">
        <v>1</v>
      </c>
    </row>
    <row r="1371" spans="1:6" x14ac:dyDescent="0.25">
      <c r="A1371" t="s">
        <v>8219</v>
      </c>
      <c r="B1371">
        <v>308</v>
      </c>
      <c r="E1371" t="s">
        <v>8221</v>
      </c>
      <c r="F1371">
        <v>0</v>
      </c>
    </row>
    <row r="1372" spans="1:6" x14ac:dyDescent="0.25">
      <c r="A1372" t="s">
        <v>8219</v>
      </c>
      <c r="B1372">
        <v>1088</v>
      </c>
      <c r="E1372" t="s">
        <v>8221</v>
      </c>
      <c r="F1372">
        <v>0</v>
      </c>
    </row>
    <row r="1373" spans="1:6" x14ac:dyDescent="0.25">
      <c r="A1373" t="s">
        <v>8219</v>
      </c>
      <c r="B1373">
        <v>73</v>
      </c>
      <c r="E1373" t="s">
        <v>8221</v>
      </c>
      <c r="F1373">
        <v>8</v>
      </c>
    </row>
    <row r="1374" spans="1:6" x14ac:dyDescent="0.25">
      <c r="A1374" t="s">
        <v>8219</v>
      </c>
      <c r="B1374">
        <v>143</v>
      </c>
      <c r="E1374" t="s">
        <v>8221</v>
      </c>
      <c r="F1374">
        <v>0</v>
      </c>
    </row>
    <row r="1375" spans="1:6" x14ac:dyDescent="0.25">
      <c r="A1375" t="s">
        <v>8219</v>
      </c>
      <c r="B1375">
        <v>1420</v>
      </c>
      <c r="E1375" t="s">
        <v>8221</v>
      </c>
      <c r="F1375">
        <v>1</v>
      </c>
    </row>
    <row r="1376" spans="1:6" x14ac:dyDescent="0.25">
      <c r="A1376" t="s">
        <v>8219</v>
      </c>
      <c r="B1376">
        <v>305</v>
      </c>
      <c r="E1376" t="s">
        <v>8221</v>
      </c>
      <c r="F1376">
        <v>16</v>
      </c>
    </row>
    <row r="1377" spans="1:6" x14ac:dyDescent="0.25">
      <c r="A1377" t="s">
        <v>8219</v>
      </c>
      <c r="B1377">
        <v>551</v>
      </c>
      <c r="E1377" t="s">
        <v>8221</v>
      </c>
      <c r="F1377">
        <v>12</v>
      </c>
    </row>
    <row r="1378" spans="1:6" x14ac:dyDescent="0.25">
      <c r="A1378" t="s">
        <v>8219</v>
      </c>
      <c r="B1378">
        <v>187</v>
      </c>
      <c r="E1378" t="s">
        <v>8221</v>
      </c>
      <c r="F1378">
        <v>4</v>
      </c>
    </row>
    <row r="1379" spans="1:6" x14ac:dyDescent="0.25">
      <c r="A1379" t="s">
        <v>8219</v>
      </c>
      <c r="B1379">
        <v>325</v>
      </c>
      <c r="E1379" t="s">
        <v>8221</v>
      </c>
      <c r="F1379">
        <v>2</v>
      </c>
    </row>
    <row r="1380" spans="1:6" x14ac:dyDescent="0.25">
      <c r="A1380" t="s">
        <v>8219</v>
      </c>
      <c r="B1380">
        <v>148</v>
      </c>
      <c r="E1380" t="s">
        <v>8221</v>
      </c>
      <c r="F1380">
        <v>3</v>
      </c>
    </row>
    <row r="1381" spans="1:6" x14ac:dyDescent="0.25">
      <c r="A1381" t="s">
        <v>8219</v>
      </c>
      <c r="B1381">
        <v>69</v>
      </c>
      <c r="E1381" t="s">
        <v>8221</v>
      </c>
      <c r="F1381">
        <v>0</v>
      </c>
    </row>
    <row r="1382" spans="1:6" x14ac:dyDescent="0.25">
      <c r="A1382" t="s">
        <v>8219</v>
      </c>
      <c r="B1382">
        <v>173</v>
      </c>
      <c r="E1382" t="s">
        <v>8221</v>
      </c>
      <c r="F1382">
        <v>3</v>
      </c>
    </row>
    <row r="1383" spans="1:6" x14ac:dyDescent="0.25">
      <c r="A1383" t="s">
        <v>8219</v>
      </c>
      <c r="B1383">
        <v>269</v>
      </c>
      <c r="E1383" t="s">
        <v>8221</v>
      </c>
      <c r="F1383">
        <v>4</v>
      </c>
    </row>
    <row r="1384" spans="1:6" x14ac:dyDescent="0.25">
      <c r="A1384" t="s">
        <v>8219</v>
      </c>
      <c r="B1384">
        <v>185</v>
      </c>
      <c r="E1384" t="s">
        <v>8221</v>
      </c>
      <c r="F1384">
        <v>2</v>
      </c>
    </row>
    <row r="1385" spans="1:6" x14ac:dyDescent="0.25">
      <c r="A1385" t="s">
        <v>8219</v>
      </c>
      <c r="B1385">
        <v>176</v>
      </c>
      <c r="E1385" t="s">
        <v>8221</v>
      </c>
      <c r="F1385">
        <v>10</v>
      </c>
    </row>
    <row r="1386" spans="1:6" x14ac:dyDescent="0.25">
      <c r="A1386" t="s">
        <v>8219</v>
      </c>
      <c r="B1386">
        <v>1019</v>
      </c>
      <c r="E1386" t="s">
        <v>8221</v>
      </c>
      <c r="F1386">
        <v>11</v>
      </c>
    </row>
    <row r="1387" spans="1:6" x14ac:dyDescent="0.25">
      <c r="A1387" t="s">
        <v>8219</v>
      </c>
      <c r="B1387">
        <v>113</v>
      </c>
      <c r="E1387" t="s">
        <v>8221</v>
      </c>
      <c r="F1387">
        <v>6</v>
      </c>
    </row>
    <row r="1388" spans="1:6" x14ac:dyDescent="0.25">
      <c r="A1388" t="s">
        <v>8219</v>
      </c>
      <c r="B1388">
        <v>404</v>
      </c>
      <c r="E1388" t="s">
        <v>8221</v>
      </c>
      <c r="F1388">
        <v>2</v>
      </c>
    </row>
    <row r="1389" spans="1:6" x14ac:dyDescent="0.25">
      <c r="A1389" t="s">
        <v>8219</v>
      </c>
      <c r="B1389">
        <v>707</v>
      </c>
      <c r="E1389" t="s">
        <v>8221</v>
      </c>
      <c r="F1389">
        <v>6</v>
      </c>
    </row>
    <row r="1390" spans="1:6" x14ac:dyDescent="0.25">
      <c r="A1390" t="s">
        <v>8219</v>
      </c>
      <c r="B1390">
        <v>392</v>
      </c>
      <c r="E1390" t="s">
        <v>8221</v>
      </c>
      <c r="F1390">
        <v>8</v>
      </c>
    </row>
    <row r="1391" spans="1:6" x14ac:dyDescent="0.25">
      <c r="A1391" t="s">
        <v>8219</v>
      </c>
      <c r="B1391">
        <v>23</v>
      </c>
      <c r="E1391" t="s">
        <v>8221</v>
      </c>
      <c r="F1391">
        <v>37</v>
      </c>
    </row>
    <row r="1392" spans="1:6" x14ac:dyDescent="0.25">
      <c r="A1392" t="s">
        <v>8219</v>
      </c>
      <c r="B1392">
        <v>682</v>
      </c>
      <c r="E1392" t="s">
        <v>8221</v>
      </c>
      <c r="F1392">
        <v>11</v>
      </c>
    </row>
    <row r="1393" spans="1:6" x14ac:dyDescent="0.25">
      <c r="A1393" t="s">
        <v>8219</v>
      </c>
      <c r="B1393">
        <v>37</v>
      </c>
      <c r="E1393" t="s">
        <v>8221</v>
      </c>
      <c r="F1393">
        <v>0</v>
      </c>
    </row>
    <row r="1394" spans="1:6" x14ac:dyDescent="0.25">
      <c r="A1394" t="s">
        <v>8219</v>
      </c>
      <c r="B1394">
        <v>146</v>
      </c>
      <c r="E1394" t="s">
        <v>8221</v>
      </c>
      <c r="F1394">
        <v>10</v>
      </c>
    </row>
    <row r="1395" spans="1:6" x14ac:dyDescent="0.25">
      <c r="A1395" t="s">
        <v>8219</v>
      </c>
      <c r="B1395">
        <v>119</v>
      </c>
      <c r="E1395" t="s">
        <v>8221</v>
      </c>
      <c r="F1395">
        <v>6</v>
      </c>
    </row>
    <row r="1396" spans="1:6" x14ac:dyDescent="0.25">
      <c r="A1396" t="s">
        <v>8219</v>
      </c>
      <c r="B1396">
        <v>163</v>
      </c>
      <c r="E1396" t="s">
        <v>8221</v>
      </c>
      <c r="F1396">
        <v>8</v>
      </c>
    </row>
    <row r="1397" spans="1:6" x14ac:dyDescent="0.25">
      <c r="A1397" t="s">
        <v>8219</v>
      </c>
      <c r="B1397">
        <v>339</v>
      </c>
      <c r="E1397" t="s">
        <v>8221</v>
      </c>
      <c r="F1397">
        <v>6</v>
      </c>
    </row>
    <row r="1398" spans="1:6" x14ac:dyDescent="0.25">
      <c r="A1398" t="s">
        <v>8219</v>
      </c>
      <c r="B1398">
        <v>58</v>
      </c>
      <c r="E1398" t="s">
        <v>8221</v>
      </c>
      <c r="F1398">
        <v>7</v>
      </c>
    </row>
    <row r="1399" spans="1:6" x14ac:dyDescent="0.25">
      <c r="A1399" t="s">
        <v>8219</v>
      </c>
      <c r="B1399">
        <v>456</v>
      </c>
      <c r="E1399" t="s">
        <v>8221</v>
      </c>
      <c r="F1399">
        <v>7</v>
      </c>
    </row>
    <row r="1400" spans="1:6" x14ac:dyDescent="0.25">
      <c r="A1400" t="s">
        <v>8219</v>
      </c>
      <c r="B1400">
        <v>15</v>
      </c>
      <c r="E1400" t="s">
        <v>8221</v>
      </c>
      <c r="F1400">
        <v>5</v>
      </c>
    </row>
    <row r="1401" spans="1:6" x14ac:dyDescent="0.25">
      <c r="A1401" t="s">
        <v>8219</v>
      </c>
      <c r="B1401">
        <v>191</v>
      </c>
      <c r="E1401" t="s">
        <v>8221</v>
      </c>
      <c r="F1401">
        <v>46</v>
      </c>
    </row>
    <row r="1402" spans="1:6" x14ac:dyDescent="0.25">
      <c r="A1402" t="s">
        <v>8219</v>
      </c>
      <c r="B1402">
        <v>17</v>
      </c>
      <c r="E1402" t="s">
        <v>8221</v>
      </c>
      <c r="F1402">
        <v>10</v>
      </c>
    </row>
    <row r="1403" spans="1:6" x14ac:dyDescent="0.25">
      <c r="A1403" t="s">
        <v>8219</v>
      </c>
      <c r="B1403">
        <v>28</v>
      </c>
      <c r="E1403" t="s">
        <v>8221</v>
      </c>
      <c r="F1403">
        <v>19</v>
      </c>
    </row>
    <row r="1404" spans="1:6" x14ac:dyDescent="0.25">
      <c r="A1404" t="s">
        <v>8219</v>
      </c>
      <c r="B1404">
        <v>18</v>
      </c>
      <c r="E1404" t="s">
        <v>8221</v>
      </c>
      <c r="F1404">
        <v>13</v>
      </c>
    </row>
    <row r="1405" spans="1:6" x14ac:dyDescent="0.25">
      <c r="A1405" t="s">
        <v>8219</v>
      </c>
      <c r="B1405">
        <v>61</v>
      </c>
      <c r="E1405" t="s">
        <v>8221</v>
      </c>
      <c r="F1405">
        <v>13</v>
      </c>
    </row>
    <row r="1406" spans="1:6" x14ac:dyDescent="0.25">
      <c r="A1406" t="s">
        <v>8219</v>
      </c>
      <c r="B1406">
        <v>108</v>
      </c>
      <c r="E1406" t="s">
        <v>8221</v>
      </c>
      <c r="F1406">
        <v>4</v>
      </c>
    </row>
    <row r="1407" spans="1:6" x14ac:dyDescent="0.25">
      <c r="A1407" t="s">
        <v>8219</v>
      </c>
      <c r="B1407">
        <v>142</v>
      </c>
      <c r="E1407" t="s">
        <v>8221</v>
      </c>
      <c r="F1407">
        <v>0</v>
      </c>
    </row>
    <row r="1408" spans="1:6" x14ac:dyDescent="0.25">
      <c r="A1408" t="s">
        <v>8219</v>
      </c>
      <c r="B1408">
        <v>74</v>
      </c>
      <c r="E1408" t="s">
        <v>8221</v>
      </c>
      <c r="F1408">
        <v>3</v>
      </c>
    </row>
    <row r="1409" spans="1:6" x14ac:dyDescent="0.25">
      <c r="A1409" t="s">
        <v>8219</v>
      </c>
      <c r="B1409">
        <v>38</v>
      </c>
      <c r="E1409" t="s">
        <v>8221</v>
      </c>
      <c r="F1409">
        <v>1</v>
      </c>
    </row>
    <row r="1410" spans="1:6" x14ac:dyDescent="0.25">
      <c r="A1410" t="s">
        <v>8219</v>
      </c>
      <c r="B1410">
        <v>20</v>
      </c>
      <c r="E1410" t="s">
        <v>8221</v>
      </c>
      <c r="F1410">
        <v>9</v>
      </c>
    </row>
    <row r="1411" spans="1:6" x14ac:dyDescent="0.25">
      <c r="A1411" t="s">
        <v>8219</v>
      </c>
      <c r="B1411">
        <v>24</v>
      </c>
      <c r="E1411" t="s">
        <v>8221</v>
      </c>
      <c r="F1411">
        <v>1</v>
      </c>
    </row>
    <row r="1412" spans="1:6" x14ac:dyDescent="0.25">
      <c r="A1412" t="s">
        <v>8219</v>
      </c>
      <c r="B1412">
        <v>66</v>
      </c>
      <c r="E1412" t="s">
        <v>8221</v>
      </c>
      <c r="F1412">
        <v>1</v>
      </c>
    </row>
    <row r="1413" spans="1:6" x14ac:dyDescent="0.25">
      <c r="A1413" t="s">
        <v>8219</v>
      </c>
      <c r="B1413">
        <v>28</v>
      </c>
      <c r="E1413" t="s">
        <v>8221</v>
      </c>
      <c r="F1413">
        <v>4</v>
      </c>
    </row>
    <row r="1414" spans="1:6" x14ac:dyDescent="0.25">
      <c r="A1414" t="s">
        <v>8219</v>
      </c>
      <c r="B1414">
        <v>24</v>
      </c>
      <c r="E1414" t="s">
        <v>8221</v>
      </c>
      <c r="F1414">
        <v>17</v>
      </c>
    </row>
    <row r="1415" spans="1:6" x14ac:dyDescent="0.25">
      <c r="A1415" t="s">
        <v>8219</v>
      </c>
      <c r="B1415">
        <v>73</v>
      </c>
      <c r="E1415" t="s">
        <v>8221</v>
      </c>
      <c r="F1415">
        <v>0</v>
      </c>
    </row>
    <row r="1416" spans="1:6" x14ac:dyDescent="0.25">
      <c r="A1416" t="s">
        <v>8219</v>
      </c>
      <c r="B1416">
        <v>3</v>
      </c>
      <c r="E1416" t="s">
        <v>8221</v>
      </c>
      <c r="F1416">
        <v>12</v>
      </c>
    </row>
    <row r="1417" spans="1:6" x14ac:dyDescent="0.25">
      <c r="A1417" t="s">
        <v>8219</v>
      </c>
      <c r="B1417">
        <v>20</v>
      </c>
      <c r="E1417" t="s">
        <v>8221</v>
      </c>
      <c r="F1417">
        <v>14</v>
      </c>
    </row>
    <row r="1418" spans="1:6" x14ac:dyDescent="0.25">
      <c r="A1418" t="s">
        <v>8219</v>
      </c>
      <c r="B1418">
        <v>21</v>
      </c>
      <c r="E1418" t="s">
        <v>8221</v>
      </c>
      <c r="F1418">
        <v>1</v>
      </c>
    </row>
    <row r="1419" spans="1:6" x14ac:dyDescent="0.25">
      <c r="A1419" t="s">
        <v>8219</v>
      </c>
      <c r="B1419">
        <v>94</v>
      </c>
      <c r="E1419" t="s">
        <v>8221</v>
      </c>
      <c r="F1419">
        <v>14</v>
      </c>
    </row>
    <row r="1420" spans="1:6" x14ac:dyDescent="0.25">
      <c r="A1420" t="s">
        <v>8219</v>
      </c>
      <c r="B1420">
        <v>139</v>
      </c>
      <c r="E1420" t="s">
        <v>8221</v>
      </c>
      <c r="F1420">
        <v>4</v>
      </c>
    </row>
    <row r="1421" spans="1:6" x14ac:dyDescent="0.25">
      <c r="A1421" t="s">
        <v>8219</v>
      </c>
      <c r="B1421">
        <v>130</v>
      </c>
      <c r="E1421" t="s">
        <v>8221</v>
      </c>
      <c r="F1421">
        <v>2</v>
      </c>
    </row>
    <row r="1422" spans="1:6" x14ac:dyDescent="0.25">
      <c r="A1422" t="s">
        <v>8219</v>
      </c>
      <c r="B1422">
        <v>31</v>
      </c>
      <c r="E1422" t="s">
        <v>8221</v>
      </c>
      <c r="F1422">
        <v>1</v>
      </c>
    </row>
    <row r="1423" spans="1:6" x14ac:dyDescent="0.25">
      <c r="A1423" t="s">
        <v>8219</v>
      </c>
      <c r="B1423">
        <v>13</v>
      </c>
      <c r="E1423" t="s">
        <v>8221</v>
      </c>
      <c r="F1423">
        <v>2</v>
      </c>
    </row>
    <row r="1424" spans="1:6" x14ac:dyDescent="0.25">
      <c r="A1424" t="s">
        <v>8219</v>
      </c>
      <c r="B1424">
        <v>90</v>
      </c>
      <c r="E1424" t="s">
        <v>8221</v>
      </c>
      <c r="F1424">
        <v>1</v>
      </c>
    </row>
    <row r="1425" spans="1:6" x14ac:dyDescent="0.25">
      <c r="A1425" t="s">
        <v>8219</v>
      </c>
      <c r="B1425">
        <v>141</v>
      </c>
      <c r="E1425" t="s">
        <v>8221</v>
      </c>
      <c r="F1425">
        <v>1</v>
      </c>
    </row>
    <row r="1426" spans="1:6" x14ac:dyDescent="0.25">
      <c r="A1426" t="s">
        <v>8219</v>
      </c>
      <c r="B1426">
        <v>23</v>
      </c>
      <c r="E1426" t="s">
        <v>8221</v>
      </c>
      <c r="F1426">
        <v>4</v>
      </c>
    </row>
    <row r="1427" spans="1:6" x14ac:dyDescent="0.25">
      <c r="A1427" t="s">
        <v>8219</v>
      </c>
      <c r="B1427">
        <v>18</v>
      </c>
      <c r="E1427" t="s">
        <v>8221</v>
      </c>
      <c r="F1427">
        <v>3</v>
      </c>
    </row>
    <row r="1428" spans="1:6" x14ac:dyDescent="0.25">
      <c r="A1428" t="s">
        <v>8219</v>
      </c>
      <c r="B1428">
        <v>76</v>
      </c>
      <c r="E1428" t="s">
        <v>8221</v>
      </c>
      <c r="F1428">
        <v>38</v>
      </c>
    </row>
    <row r="1429" spans="1:6" x14ac:dyDescent="0.25">
      <c r="A1429" t="s">
        <v>8219</v>
      </c>
      <c r="B1429">
        <v>93</v>
      </c>
      <c r="E1429" t="s">
        <v>8221</v>
      </c>
      <c r="F1429">
        <v>4</v>
      </c>
    </row>
    <row r="1430" spans="1:6" x14ac:dyDescent="0.25">
      <c r="A1430" t="s">
        <v>8219</v>
      </c>
      <c r="B1430">
        <v>69</v>
      </c>
      <c r="E1430" t="s">
        <v>8221</v>
      </c>
      <c r="F1430">
        <v>0</v>
      </c>
    </row>
    <row r="1431" spans="1:6" x14ac:dyDescent="0.25">
      <c r="A1431" t="s">
        <v>8219</v>
      </c>
      <c r="B1431">
        <v>21</v>
      </c>
      <c r="E1431" t="s">
        <v>8221</v>
      </c>
      <c r="F1431">
        <v>2</v>
      </c>
    </row>
    <row r="1432" spans="1:6" x14ac:dyDescent="0.25">
      <c r="A1432" t="s">
        <v>8219</v>
      </c>
      <c r="B1432">
        <v>57</v>
      </c>
      <c r="E1432" t="s">
        <v>8221</v>
      </c>
      <c r="F1432">
        <v>0</v>
      </c>
    </row>
    <row r="1433" spans="1:6" x14ac:dyDescent="0.25">
      <c r="A1433" t="s">
        <v>8219</v>
      </c>
      <c r="B1433">
        <v>108</v>
      </c>
      <c r="E1433" t="s">
        <v>8221</v>
      </c>
      <c r="F1433">
        <v>1</v>
      </c>
    </row>
    <row r="1434" spans="1:6" x14ac:dyDescent="0.25">
      <c r="A1434" t="s">
        <v>8219</v>
      </c>
      <c r="B1434">
        <v>83</v>
      </c>
      <c r="E1434" t="s">
        <v>8221</v>
      </c>
      <c r="F1434">
        <v>7</v>
      </c>
    </row>
    <row r="1435" spans="1:6" x14ac:dyDescent="0.25">
      <c r="A1435" t="s">
        <v>8219</v>
      </c>
      <c r="B1435">
        <v>96</v>
      </c>
      <c r="E1435" t="s">
        <v>8221</v>
      </c>
      <c r="F1435">
        <v>2</v>
      </c>
    </row>
    <row r="1436" spans="1:6" x14ac:dyDescent="0.25">
      <c r="A1436" t="s">
        <v>8219</v>
      </c>
      <c r="B1436">
        <v>64</v>
      </c>
      <c r="E1436" t="s">
        <v>8221</v>
      </c>
      <c r="F1436">
        <v>4</v>
      </c>
    </row>
    <row r="1437" spans="1:6" x14ac:dyDescent="0.25">
      <c r="A1437" t="s">
        <v>8219</v>
      </c>
      <c r="B1437">
        <v>14</v>
      </c>
      <c r="E1437" t="s">
        <v>8221</v>
      </c>
      <c r="F1437">
        <v>4</v>
      </c>
    </row>
    <row r="1438" spans="1:6" x14ac:dyDescent="0.25">
      <c r="A1438" t="s">
        <v>8219</v>
      </c>
      <c r="B1438">
        <v>169</v>
      </c>
      <c r="E1438" t="s">
        <v>8221</v>
      </c>
      <c r="F1438">
        <v>3</v>
      </c>
    </row>
    <row r="1439" spans="1:6" x14ac:dyDescent="0.25">
      <c r="A1439" t="s">
        <v>8219</v>
      </c>
      <c r="B1439">
        <v>33</v>
      </c>
      <c r="E1439" t="s">
        <v>8221</v>
      </c>
      <c r="F1439">
        <v>2</v>
      </c>
    </row>
    <row r="1440" spans="1:6" x14ac:dyDescent="0.25">
      <c r="A1440" t="s">
        <v>8219</v>
      </c>
      <c r="B1440">
        <v>102</v>
      </c>
      <c r="E1440" t="s">
        <v>8221</v>
      </c>
      <c r="F1440">
        <v>197</v>
      </c>
    </row>
    <row r="1441" spans="1:6" x14ac:dyDescent="0.25">
      <c r="A1441" t="s">
        <v>8219</v>
      </c>
      <c r="B1441">
        <v>104</v>
      </c>
      <c r="E1441" t="s">
        <v>8221</v>
      </c>
      <c r="F1441">
        <v>0</v>
      </c>
    </row>
    <row r="1442" spans="1:6" x14ac:dyDescent="0.25">
      <c r="A1442" t="s">
        <v>8219</v>
      </c>
      <c r="B1442">
        <v>20</v>
      </c>
      <c r="E1442" t="s">
        <v>8221</v>
      </c>
      <c r="F1442">
        <v>1</v>
      </c>
    </row>
    <row r="1443" spans="1:6" x14ac:dyDescent="0.25">
      <c r="A1443" t="s">
        <v>8219</v>
      </c>
      <c r="B1443">
        <v>35</v>
      </c>
      <c r="E1443" t="s">
        <v>8221</v>
      </c>
      <c r="F1443">
        <v>4</v>
      </c>
    </row>
    <row r="1444" spans="1:6" x14ac:dyDescent="0.25">
      <c r="A1444" t="s">
        <v>8219</v>
      </c>
      <c r="B1444">
        <v>94</v>
      </c>
      <c r="E1444" t="s">
        <v>8221</v>
      </c>
      <c r="F1444">
        <v>0</v>
      </c>
    </row>
    <row r="1445" spans="1:6" x14ac:dyDescent="0.25">
      <c r="A1445" t="s">
        <v>8219</v>
      </c>
      <c r="B1445">
        <v>14</v>
      </c>
      <c r="E1445" t="s">
        <v>8221</v>
      </c>
      <c r="F1445">
        <v>7</v>
      </c>
    </row>
    <row r="1446" spans="1:6" x14ac:dyDescent="0.25">
      <c r="A1446" t="s">
        <v>8219</v>
      </c>
      <c r="B1446">
        <v>15</v>
      </c>
      <c r="E1446" t="s">
        <v>8221</v>
      </c>
      <c r="F1446">
        <v>11</v>
      </c>
    </row>
    <row r="1447" spans="1:6" x14ac:dyDescent="0.25">
      <c r="A1447" t="s">
        <v>8219</v>
      </c>
      <c r="B1447">
        <v>51</v>
      </c>
      <c r="E1447" t="s">
        <v>8221</v>
      </c>
      <c r="F1447">
        <v>0</v>
      </c>
    </row>
    <row r="1448" spans="1:6" x14ac:dyDescent="0.25">
      <c r="A1448" t="s">
        <v>8219</v>
      </c>
      <c r="B1448">
        <v>19</v>
      </c>
      <c r="E1448" t="s">
        <v>8221</v>
      </c>
      <c r="F1448">
        <v>6</v>
      </c>
    </row>
    <row r="1449" spans="1:6" x14ac:dyDescent="0.25">
      <c r="A1449" t="s">
        <v>8219</v>
      </c>
      <c r="B1449">
        <v>23</v>
      </c>
      <c r="E1449" t="s">
        <v>8221</v>
      </c>
      <c r="F1449">
        <v>0</v>
      </c>
    </row>
    <row r="1450" spans="1:6" x14ac:dyDescent="0.25">
      <c r="A1450" t="s">
        <v>8219</v>
      </c>
      <c r="B1450">
        <v>97</v>
      </c>
      <c r="E1450" t="s">
        <v>8221</v>
      </c>
      <c r="F1450">
        <v>7</v>
      </c>
    </row>
    <row r="1451" spans="1:6" x14ac:dyDescent="0.25">
      <c r="A1451" t="s">
        <v>8219</v>
      </c>
      <c r="B1451">
        <v>76</v>
      </c>
      <c r="E1451" t="s">
        <v>8221</v>
      </c>
      <c r="F1451">
        <v>94</v>
      </c>
    </row>
    <row r="1452" spans="1:6" x14ac:dyDescent="0.25">
      <c r="A1452" t="s">
        <v>8219</v>
      </c>
      <c r="B1452">
        <v>11</v>
      </c>
      <c r="E1452" t="s">
        <v>8221</v>
      </c>
      <c r="F1452">
        <v>2</v>
      </c>
    </row>
    <row r="1453" spans="1:6" x14ac:dyDescent="0.25">
      <c r="A1453" t="s">
        <v>8219</v>
      </c>
      <c r="B1453">
        <v>52</v>
      </c>
      <c r="E1453" t="s">
        <v>8221</v>
      </c>
      <c r="F1453">
        <v>25</v>
      </c>
    </row>
    <row r="1454" spans="1:6" x14ac:dyDescent="0.25">
      <c r="A1454" t="s">
        <v>8219</v>
      </c>
      <c r="B1454">
        <v>95</v>
      </c>
      <c r="E1454" t="s">
        <v>8221</v>
      </c>
      <c r="F1454">
        <v>17</v>
      </c>
    </row>
    <row r="1455" spans="1:6" x14ac:dyDescent="0.25">
      <c r="A1455" t="s">
        <v>8219</v>
      </c>
      <c r="B1455">
        <v>35</v>
      </c>
      <c r="E1455" t="s">
        <v>8221</v>
      </c>
      <c r="F1455">
        <v>2</v>
      </c>
    </row>
    <row r="1456" spans="1:6" x14ac:dyDescent="0.25">
      <c r="A1456" t="s">
        <v>8219</v>
      </c>
      <c r="B1456">
        <v>21</v>
      </c>
      <c r="E1456" t="s">
        <v>8221</v>
      </c>
      <c r="F1456">
        <v>4</v>
      </c>
    </row>
    <row r="1457" spans="1:6" x14ac:dyDescent="0.25">
      <c r="A1457" t="s">
        <v>8219</v>
      </c>
      <c r="B1457">
        <v>93</v>
      </c>
      <c r="E1457" t="s">
        <v>8221</v>
      </c>
      <c r="F1457">
        <v>5</v>
      </c>
    </row>
    <row r="1458" spans="1:6" x14ac:dyDescent="0.25">
      <c r="A1458" t="s">
        <v>8219</v>
      </c>
      <c r="B1458">
        <v>11</v>
      </c>
      <c r="E1458" t="s">
        <v>8221</v>
      </c>
      <c r="F1458">
        <v>2</v>
      </c>
    </row>
    <row r="1459" spans="1:6" x14ac:dyDescent="0.25">
      <c r="A1459" t="s">
        <v>8219</v>
      </c>
      <c r="B1459">
        <v>21</v>
      </c>
      <c r="E1459" t="s">
        <v>8221</v>
      </c>
      <c r="F1459">
        <v>2</v>
      </c>
    </row>
    <row r="1460" spans="1:6" x14ac:dyDescent="0.25">
      <c r="A1460" t="s">
        <v>8219</v>
      </c>
      <c r="B1460">
        <v>54</v>
      </c>
      <c r="E1460" t="s">
        <v>8221</v>
      </c>
      <c r="F1460">
        <v>3</v>
      </c>
    </row>
    <row r="1461" spans="1:6" x14ac:dyDescent="0.25">
      <c r="A1461" t="s">
        <v>8219</v>
      </c>
      <c r="B1461">
        <v>31</v>
      </c>
      <c r="E1461" t="s">
        <v>8221</v>
      </c>
      <c r="F1461">
        <v>0</v>
      </c>
    </row>
    <row r="1462" spans="1:6" x14ac:dyDescent="0.25">
      <c r="A1462" t="s">
        <v>8219</v>
      </c>
      <c r="B1462">
        <v>132</v>
      </c>
      <c r="E1462" t="s">
        <v>8221</v>
      </c>
      <c r="F1462">
        <v>4</v>
      </c>
    </row>
    <row r="1463" spans="1:6" x14ac:dyDescent="0.25">
      <c r="A1463" t="s">
        <v>8219</v>
      </c>
      <c r="B1463">
        <v>3</v>
      </c>
      <c r="E1463" t="s">
        <v>8221</v>
      </c>
      <c r="F1463">
        <v>1</v>
      </c>
    </row>
    <row r="1464" spans="1:6" x14ac:dyDescent="0.25">
      <c r="A1464" t="s">
        <v>8219</v>
      </c>
      <c r="B1464">
        <v>6</v>
      </c>
      <c r="E1464" t="s">
        <v>8221</v>
      </c>
      <c r="F1464">
        <v>12</v>
      </c>
    </row>
    <row r="1465" spans="1:6" x14ac:dyDescent="0.25">
      <c r="A1465" t="s">
        <v>8219</v>
      </c>
      <c r="B1465">
        <v>10</v>
      </c>
      <c r="E1465" t="s">
        <v>8221</v>
      </c>
      <c r="F1465">
        <v>4</v>
      </c>
    </row>
    <row r="1466" spans="1:6" x14ac:dyDescent="0.25">
      <c r="A1466" t="s">
        <v>8219</v>
      </c>
      <c r="B1466">
        <v>147</v>
      </c>
      <c r="E1466" t="s">
        <v>8221</v>
      </c>
      <c r="F1466">
        <v>91</v>
      </c>
    </row>
    <row r="1467" spans="1:6" x14ac:dyDescent="0.25">
      <c r="A1467" t="s">
        <v>8219</v>
      </c>
      <c r="B1467">
        <v>199</v>
      </c>
      <c r="E1467" t="s">
        <v>8221</v>
      </c>
      <c r="F1467">
        <v>1</v>
      </c>
    </row>
    <row r="1468" spans="1:6" x14ac:dyDescent="0.25">
      <c r="A1468" t="s">
        <v>8219</v>
      </c>
      <c r="B1468">
        <v>50</v>
      </c>
      <c r="E1468" t="s">
        <v>8221</v>
      </c>
      <c r="F1468">
        <v>1</v>
      </c>
    </row>
    <row r="1469" spans="1:6" x14ac:dyDescent="0.25">
      <c r="A1469" t="s">
        <v>8219</v>
      </c>
      <c r="B1469">
        <v>21</v>
      </c>
      <c r="E1469" t="s">
        <v>8221</v>
      </c>
      <c r="F1469">
        <v>0</v>
      </c>
    </row>
    <row r="1470" spans="1:6" x14ac:dyDescent="0.25">
      <c r="A1470" t="s">
        <v>8219</v>
      </c>
      <c r="B1470">
        <v>24</v>
      </c>
      <c r="E1470" t="s">
        <v>8221</v>
      </c>
      <c r="F1470">
        <v>13</v>
      </c>
    </row>
    <row r="1471" spans="1:6" x14ac:dyDescent="0.25">
      <c r="A1471" t="s">
        <v>8219</v>
      </c>
      <c r="B1471">
        <v>32</v>
      </c>
      <c r="E1471" t="s">
        <v>8221</v>
      </c>
      <c r="F1471">
        <v>2</v>
      </c>
    </row>
    <row r="1472" spans="1:6" x14ac:dyDescent="0.25">
      <c r="A1472" t="s">
        <v>8219</v>
      </c>
      <c r="B1472">
        <v>62</v>
      </c>
      <c r="E1472" t="s">
        <v>8221</v>
      </c>
      <c r="F1472">
        <v>0</v>
      </c>
    </row>
    <row r="1473" spans="1:6" x14ac:dyDescent="0.25">
      <c r="A1473" t="s">
        <v>8219</v>
      </c>
      <c r="B1473">
        <v>9</v>
      </c>
      <c r="E1473" t="s">
        <v>8221</v>
      </c>
      <c r="F1473">
        <v>21</v>
      </c>
    </row>
    <row r="1474" spans="1:6" x14ac:dyDescent="0.25">
      <c r="A1474" t="s">
        <v>8219</v>
      </c>
      <c r="B1474">
        <v>38</v>
      </c>
      <c r="E1474" t="s">
        <v>8221</v>
      </c>
      <c r="F1474">
        <v>9</v>
      </c>
    </row>
    <row r="1475" spans="1:6" x14ac:dyDescent="0.25">
      <c r="A1475" t="s">
        <v>8219</v>
      </c>
      <c r="B1475">
        <v>54</v>
      </c>
      <c r="E1475" t="s">
        <v>8221</v>
      </c>
      <c r="F1475">
        <v>6</v>
      </c>
    </row>
    <row r="1476" spans="1:6" x14ac:dyDescent="0.25">
      <c r="A1476" t="s">
        <v>8219</v>
      </c>
      <c r="B1476">
        <v>37</v>
      </c>
      <c r="E1476" t="s">
        <v>8221</v>
      </c>
      <c r="F1476">
        <v>4</v>
      </c>
    </row>
    <row r="1477" spans="1:6" x14ac:dyDescent="0.25">
      <c r="A1477" t="s">
        <v>8219</v>
      </c>
      <c r="B1477">
        <v>39</v>
      </c>
      <c r="E1477" t="s">
        <v>8221</v>
      </c>
      <c r="F1477">
        <v>7</v>
      </c>
    </row>
    <row r="1478" spans="1:6" x14ac:dyDescent="0.25">
      <c r="A1478" t="s">
        <v>8219</v>
      </c>
      <c r="B1478">
        <v>34</v>
      </c>
      <c r="E1478" t="s">
        <v>8221</v>
      </c>
      <c r="F1478">
        <v>5</v>
      </c>
    </row>
    <row r="1479" spans="1:6" x14ac:dyDescent="0.25">
      <c r="A1479" t="s">
        <v>8219</v>
      </c>
      <c r="B1479">
        <v>55</v>
      </c>
      <c r="E1479" t="s">
        <v>8221</v>
      </c>
      <c r="F1479">
        <v>0</v>
      </c>
    </row>
    <row r="1480" spans="1:6" x14ac:dyDescent="0.25">
      <c r="A1480" t="s">
        <v>8219</v>
      </c>
      <c r="B1480">
        <v>32</v>
      </c>
      <c r="E1480" t="s">
        <v>8221</v>
      </c>
      <c r="F1480">
        <v>3</v>
      </c>
    </row>
    <row r="1481" spans="1:6" x14ac:dyDescent="0.25">
      <c r="A1481" t="s">
        <v>8219</v>
      </c>
      <c r="B1481">
        <v>25</v>
      </c>
      <c r="E1481" t="s">
        <v>8221</v>
      </c>
      <c r="F1481">
        <v>9</v>
      </c>
    </row>
    <row r="1482" spans="1:6" x14ac:dyDescent="0.25">
      <c r="A1482" t="s">
        <v>8219</v>
      </c>
      <c r="B1482">
        <v>33</v>
      </c>
      <c r="E1482" t="s">
        <v>8221</v>
      </c>
      <c r="F1482">
        <v>6</v>
      </c>
    </row>
    <row r="1483" spans="1:6" x14ac:dyDescent="0.25">
      <c r="A1483" t="s">
        <v>8219</v>
      </c>
      <c r="B1483">
        <v>108</v>
      </c>
      <c r="E1483" t="s">
        <v>8221</v>
      </c>
      <c r="F1483">
        <v>4</v>
      </c>
    </row>
    <row r="1484" spans="1:6" x14ac:dyDescent="0.25">
      <c r="A1484" t="s">
        <v>8219</v>
      </c>
      <c r="B1484">
        <v>20</v>
      </c>
      <c r="E1484" t="s">
        <v>8221</v>
      </c>
      <c r="F1484">
        <v>1</v>
      </c>
    </row>
    <row r="1485" spans="1:6" x14ac:dyDescent="0.25">
      <c r="A1485" t="s">
        <v>8219</v>
      </c>
      <c r="B1485">
        <v>98</v>
      </c>
      <c r="E1485" t="s">
        <v>8221</v>
      </c>
      <c r="F1485">
        <v>17</v>
      </c>
    </row>
    <row r="1486" spans="1:6" x14ac:dyDescent="0.25">
      <c r="A1486" t="s">
        <v>8219</v>
      </c>
      <c r="B1486">
        <v>196</v>
      </c>
      <c r="E1486" t="s">
        <v>8221</v>
      </c>
      <c r="F1486">
        <v>1</v>
      </c>
    </row>
    <row r="1487" spans="1:6" x14ac:dyDescent="0.25">
      <c r="A1487" t="s">
        <v>8219</v>
      </c>
      <c r="B1487">
        <v>39</v>
      </c>
      <c r="E1487" t="s">
        <v>8221</v>
      </c>
      <c r="F1487">
        <v>13</v>
      </c>
    </row>
    <row r="1488" spans="1:6" x14ac:dyDescent="0.25">
      <c r="A1488" t="s">
        <v>8219</v>
      </c>
      <c r="B1488">
        <v>128</v>
      </c>
      <c r="E1488" t="s">
        <v>8221</v>
      </c>
      <c r="F1488">
        <v>6</v>
      </c>
    </row>
    <row r="1489" spans="1:6" x14ac:dyDescent="0.25">
      <c r="A1489" t="s">
        <v>8219</v>
      </c>
      <c r="B1489">
        <v>71</v>
      </c>
      <c r="E1489" t="s">
        <v>8221</v>
      </c>
      <c r="F1489">
        <v>0</v>
      </c>
    </row>
    <row r="1490" spans="1:6" x14ac:dyDescent="0.25">
      <c r="A1490" t="s">
        <v>8219</v>
      </c>
      <c r="B1490">
        <v>47</v>
      </c>
      <c r="E1490" t="s">
        <v>8221</v>
      </c>
      <c r="F1490">
        <v>2</v>
      </c>
    </row>
    <row r="1491" spans="1:6" x14ac:dyDescent="0.25">
      <c r="A1491" t="s">
        <v>8219</v>
      </c>
      <c r="B1491">
        <v>17</v>
      </c>
      <c r="E1491" t="s">
        <v>8221</v>
      </c>
      <c r="F1491">
        <v>2</v>
      </c>
    </row>
    <row r="1492" spans="1:6" x14ac:dyDescent="0.25">
      <c r="A1492" t="s">
        <v>8219</v>
      </c>
      <c r="B1492">
        <v>91</v>
      </c>
      <c r="E1492" t="s">
        <v>8221</v>
      </c>
      <c r="F1492">
        <v>21</v>
      </c>
    </row>
    <row r="1493" spans="1:6" x14ac:dyDescent="0.25">
      <c r="A1493" t="s">
        <v>8219</v>
      </c>
      <c r="B1493">
        <v>43</v>
      </c>
      <c r="E1493" t="s">
        <v>8221</v>
      </c>
      <c r="F1493">
        <v>13</v>
      </c>
    </row>
    <row r="1494" spans="1:6" x14ac:dyDescent="0.25">
      <c r="A1494" t="s">
        <v>8219</v>
      </c>
      <c r="B1494">
        <v>17</v>
      </c>
      <c r="E1494" t="s">
        <v>8221</v>
      </c>
      <c r="F1494">
        <v>0</v>
      </c>
    </row>
    <row r="1495" spans="1:6" x14ac:dyDescent="0.25">
      <c r="A1495" t="s">
        <v>8219</v>
      </c>
      <c r="B1495">
        <v>33</v>
      </c>
      <c r="E1495" t="s">
        <v>8221</v>
      </c>
      <c r="F1495">
        <v>6</v>
      </c>
    </row>
    <row r="1496" spans="1:6" x14ac:dyDescent="0.25">
      <c r="A1496" t="s">
        <v>8219</v>
      </c>
      <c r="B1496">
        <v>87</v>
      </c>
      <c r="E1496" t="s">
        <v>8221</v>
      </c>
      <c r="F1496">
        <v>0</v>
      </c>
    </row>
    <row r="1497" spans="1:6" x14ac:dyDescent="0.25">
      <c r="A1497" t="s">
        <v>8219</v>
      </c>
      <c r="B1497">
        <v>113</v>
      </c>
      <c r="E1497" t="s">
        <v>8221</v>
      </c>
      <c r="F1497">
        <v>1</v>
      </c>
    </row>
    <row r="1498" spans="1:6" x14ac:dyDescent="0.25">
      <c r="A1498" t="s">
        <v>8219</v>
      </c>
      <c r="B1498">
        <v>14</v>
      </c>
      <c r="E1498" t="s">
        <v>8221</v>
      </c>
      <c r="F1498">
        <v>0</v>
      </c>
    </row>
    <row r="1499" spans="1:6" x14ac:dyDescent="0.25">
      <c r="A1499" t="s">
        <v>8219</v>
      </c>
      <c r="B1499">
        <v>30</v>
      </c>
      <c r="E1499" t="s">
        <v>8221</v>
      </c>
      <c r="F1499">
        <v>12</v>
      </c>
    </row>
    <row r="1500" spans="1:6" x14ac:dyDescent="0.25">
      <c r="A1500" t="s">
        <v>8219</v>
      </c>
      <c r="B1500">
        <v>16</v>
      </c>
      <c r="E1500" t="s">
        <v>8221</v>
      </c>
      <c r="F1500">
        <v>2</v>
      </c>
    </row>
    <row r="1501" spans="1:6" x14ac:dyDescent="0.25">
      <c r="A1501" t="s">
        <v>8219</v>
      </c>
      <c r="B1501">
        <v>46</v>
      </c>
      <c r="E1501" t="s">
        <v>8221</v>
      </c>
      <c r="F1501">
        <v>6</v>
      </c>
    </row>
    <row r="1502" spans="1:6" x14ac:dyDescent="0.25">
      <c r="A1502" t="s">
        <v>8219</v>
      </c>
      <c r="B1502">
        <v>24</v>
      </c>
      <c r="E1502" t="s">
        <v>8221</v>
      </c>
      <c r="F1502">
        <v>1</v>
      </c>
    </row>
    <row r="1503" spans="1:6" x14ac:dyDescent="0.25">
      <c r="A1503" t="s">
        <v>8219</v>
      </c>
      <c r="B1503">
        <v>97</v>
      </c>
      <c r="E1503" t="s">
        <v>8221</v>
      </c>
      <c r="F1503">
        <v>1</v>
      </c>
    </row>
    <row r="1504" spans="1:6" x14ac:dyDescent="0.25">
      <c r="A1504" t="s">
        <v>8219</v>
      </c>
      <c r="B1504">
        <v>59</v>
      </c>
      <c r="E1504" t="s">
        <v>8221</v>
      </c>
      <c r="F1504">
        <v>5</v>
      </c>
    </row>
    <row r="1505" spans="1:6" x14ac:dyDescent="0.25">
      <c r="A1505" t="s">
        <v>8219</v>
      </c>
      <c r="B1505">
        <v>1095</v>
      </c>
      <c r="E1505" t="s">
        <v>8221</v>
      </c>
      <c r="F1505">
        <v>0</v>
      </c>
    </row>
    <row r="1506" spans="1:6" x14ac:dyDescent="0.25">
      <c r="A1506" t="s">
        <v>8219</v>
      </c>
      <c r="B1506">
        <v>218</v>
      </c>
      <c r="E1506" t="s">
        <v>8221</v>
      </c>
      <c r="F1506">
        <v>3</v>
      </c>
    </row>
    <row r="1507" spans="1:6" x14ac:dyDescent="0.25">
      <c r="A1507" t="s">
        <v>8219</v>
      </c>
      <c r="B1507">
        <v>111</v>
      </c>
      <c r="E1507" t="s">
        <v>8221</v>
      </c>
      <c r="F1507">
        <v>8</v>
      </c>
    </row>
    <row r="1508" spans="1:6" x14ac:dyDescent="0.25">
      <c r="A1508" t="s">
        <v>8219</v>
      </c>
      <c r="B1508">
        <v>56</v>
      </c>
      <c r="E1508" t="s">
        <v>8221</v>
      </c>
      <c r="F1508">
        <v>3</v>
      </c>
    </row>
    <row r="1509" spans="1:6" x14ac:dyDescent="0.25">
      <c r="A1509" t="s">
        <v>8219</v>
      </c>
      <c r="B1509">
        <v>265</v>
      </c>
      <c r="E1509" t="s">
        <v>8221</v>
      </c>
      <c r="F1509">
        <v>8</v>
      </c>
    </row>
    <row r="1510" spans="1:6" x14ac:dyDescent="0.25">
      <c r="A1510" t="s">
        <v>8219</v>
      </c>
      <c r="B1510">
        <v>28</v>
      </c>
      <c r="E1510" t="s">
        <v>8221</v>
      </c>
      <c r="F1510">
        <v>1</v>
      </c>
    </row>
    <row r="1511" spans="1:6" x14ac:dyDescent="0.25">
      <c r="A1511" t="s">
        <v>8219</v>
      </c>
      <c r="B1511">
        <v>364</v>
      </c>
      <c r="E1511" t="s">
        <v>8221</v>
      </c>
      <c r="F1511">
        <v>4</v>
      </c>
    </row>
    <row r="1512" spans="1:6" x14ac:dyDescent="0.25">
      <c r="A1512" t="s">
        <v>8219</v>
      </c>
      <c r="B1512">
        <v>27</v>
      </c>
      <c r="E1512" t="s">
        <v>8221</v>
      </c>
      <c r="F1512">
        <v>8</v>
      </c>
    </row>
    <row r="1513" spans="1:6" x14ac:dyDescent="0.25">
      <c r="A1513" t="s">
        <v>8219</v>
      </c>
      <c r="B1513">
        <v>93</v>
      </c>
      <c r="E1513" t="s">
        <v>8221</v>
      </c>
      <c r="F1513">
        <v>1</v>
      </c>
    </row>
    <row r="1514" spans="1:6" x14ac:dyDescent="0.25">
      <c r="A1514" t="s">
        <v>8219</v>
      </c>
      <c r="B1514">
        <v>64</v>
      </c>
      <c r="E1514" t="s">
        <v>8221</v>
      </c>
      <c r="F1514">
        <v>5</v>
      </c>
    </row>
    <row r="1515" spans="1:6" x14ac:dyDescent="0.25">
      <c r="A1515" t="s">
        <v>8219</v>
      </c>
      <c r="B1515">
        <v>22</v>
      </c>
      <c r="E1515" t="s">
        <v>8221</v>
      </c>
      <c r="F1515">
        <v>0</v>
      </c>
    </row>
    <row r="1516" spans="1:6" x14ac:dyDescent="0.25">
      <c r="A1516" t="s">
        <v>8219</v>
      </c>
      <c r="B1516">
        <v>59</v>
      </c>
      <c r="E1516" t="s">
        <v>8221</v>
      </c>
      <c r="F1516">
        <v>0</v>
      </c>
    </row>
    <row r="1517" spans="1:6" x14ac:dyDescent="0.25">
      <c r="A1517" t="s">
        <v>8219</v>
      </c>
      <c r="B1517">
        <v>249</v>
      </c>
      <c r="E1517" t="s">
        <v>8221</v>
      </c>
      <c r="F1517">
        <v>1</v>
      </c>
    </row>
    <row r="1518" spans="1:6" x14ac:dyDescent="0.25">
      <c r="A1518" t="s">
        <v>8219</v>
      </c>
      <c r="B1518">
        <v>392</v>
      </c>
      <c r="E1518" t="s">
        <v>8221</v>
      </c>
      <c r="F1518">
        <v>0</v>
      </c>
    </row>
    <row r="1519" spans="1:6" x14ac:dyDescent="0.25">
      <c r="A1519" t="s">
        <v>8219</v>
      </c>
      <c r="B1519">
        <v>115</v>
      </c>
      <c r="E1519" t="s">
        <v>8221</v>
      </c>
      <c r="F1519">
        <v>0</v>
      </c>
    </row>
    <row r="1520" spans="1:6" x14ac:dyDescent="0.25">
      <c r="A1520" t="s">
        <v>8219</v>
      </c>
      <c r="B1520">
        <v>433</v>
      </c>
      <c r="E1520" t="s">
        <v>8221</v>
      </c>
      <c r="F1520">
        <v>6</v>
      </c>
    </row>
    <row r="1521" spans="1:6" x14ac:dyDescent="0.25">
      <c r="A1521" t="s">
        <v>8219</v>
      </c>
      <c r="B1521">
        <v>20</v>
      </c>
      <c r="E1521" t="s">
        <v>8221</v>
      </c>
      <c r="F1521">
        <v>6</v>
      </c>
    </row>
    <row r="1522" spans="1:6" x14ac:dyDescent="0.25">
      <c r="A1522" t="s">
        <v>8219</v>
      </c>
      <c r="B1522">
        <v>8</v>
      </c>
      <c r="E1522" t="s">
        <v>8221</v>
      </c>
      <c r="F1522">
        <v>14</v>
      </c>
    </row>
    <row r="1523" spans="1:6" x14ac:dyDescent="0.25">
      <c r="A1523" t="s">
        <v>8219</v>
      </c>
      <c r="B1523">
        <v>175</v>
      </c>
      <c r="E1523" t="s">
        <v>8221</v>
      </c>
      <c r="F1523">
        <v>6</v>
      </c>
    </row>
    <row r="1524" spans="1:6" x14ac:dyDescent="0.25">
      <c r="A1524" t="s">
        <v>8219</v>
      </c>
      <c r="B1524">
        <v>104</v>
      </c>
      <c r="E1524" t="s">
        <v>8221</v>
      </c>
      <c r="F1524">
        <v>33</v>
      </c>
    </row>
    <row r="1525" spans="1:6" x14ac:dyDescent="0.25">
      <c r="A1525" t="s">
        <v>8219</v>
      </c>
      <c r="B1525">
        <v>17</v>
      </c>
      <c r="E1525" t="s">
        <v>8221</v>
      </c>
      <c r="F1525">
        <v>4</v>
      </c>
    </row>
    <row r="1526" spans="1:6" x14ac:dyDescent="0.25">
      <c r="A1526" t="s">
        <v>8219</v>
      </c>
      <c r="B1526">
        <v>277</v>
      </c>
      <c r="E1526" t="s">
        <v>8221</v>
      </c>
      <c r="F1526">
        <v>1</v>
      </c>
    </row>
    <row r="1527" spans="1:6" x14ac:dyDescent="0.25">
      <c r="A1527" t="s">
        <v>8219</v>
      </c>
      <c r="B1527">
        <v>118</v>
      </c>
      <c r="E1527" t="s">
        <v>8221</v>
      </c>
      <c r="F1527">
        <v>0</v>
      </c>
    </row>
    <row r="1528" spans="1:6" x14ac:dyDescent="0.25">
      <c r="A1528" t="s">
        <v>8219</v>
      </c>
      <c r="B1528">
        <v>97</v>
      </c>
      <c r="E1528" t="s">
        <v>8221</v>
      </c>
      <c r="F1528">
        <v>6</v>
      </c>
    </row>
    <row r="1529" spans="1:6" x14ac:dyDescent="0.25">
      <c r="A1529" t="s">
        <v>8219</v>
      </c>
      <c r="B1529">
        <v>20</v>
      </c>
      <c r="E1529" t="s">
        <v>8221</v>
      </c>
      <c r="F1529">
        <v>6</v>
      </c>
    </row>
    <row r="1530" spans="1:6" x14ac:dyDescent="0.25">
      <c r="A1530" t="s">
        <v>8219</v>
      </c>
      <c r="B1530">
        <v>26</v>
      </c>
      <c r="E1530" t="s">
        <v>8221</v>
      </c>
      <c r="F1530">
        <v>1</v>
      </c>
    </row>
    <row r="1531" spans="1:6" x14ac:dyDescent="0.25">
      <c r="A1531" t="s">
        <v>8219</v>
      </c>
      <c r="B1531">
        <v>128</v>
      </c>
      <c r="E1531" t="s">
        <v>8221</v>
      </c>
      <c r="F1531">
        <v>3</v>
      </c>
    </row>
    <row r="1532" spans="1:6" x14ac:dyDescent="0.25">
      <c r="A1532" t="s">
        <v>8219</v>
      </c>
      <c r="B1532">
        <v>15</v>
      </c>
    </row>
    <row r="1533" spans="1:6" x14ac:dyDescent="0.25">
      <c r="A1533" t="s">
        <v>8219</v>
      </c>
      <c r="B1533">
        <v>25</v>
      </c>
    </row>
    <row r="1534" spans="1:6" x14ac:dyDescent="0.25">
      <c r="A1534" t="s">
        <v>8219</v>
      </c>
      <c r="B1534">
        <v>55</v>
      </c>
    </row>
    <row r="1535" spans="1:6" x14ac:dyDescent="0.25">
      <c r="A1535" t="s">
        <v>8219</v>
      </c>
      <c r="B1535">
        <v>107</v>
      </c>
    </row>
    <row r="1536" spans="1:6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2186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E1:E1531">
    <cfRule type="containsText" dxfId="3" priority="1" operator="containsText" text="live">
      <formula>NOT(ISERROR(SEARCH("live",E1)))</formula>
    </cfRule>
    <cfRule type="containsText" dxfId="2" priority="2" operator="containsText" text="canceled">
      <formula>NOT(ISERROR(SEARCH("canceled",E1)))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Kickstarter Projects</vt:lpstr>
      <vt:lpstr>Category Success</vt:lpstr>
      <vt:lpstr>Sub-Category Success</vt:lpstr>
      <vt:lpstr>Success over Time</vt:lpstr>
      <vt:lpstr>Outcomes vs Goal</vt:lpstr>
      <vt:lpstr>Success vs Backer Count</vt:lpstr>
      <vt:lpstr>failed</vt:lpstr>
      <vt:lpstr>goal</vt:lpstr>
      <vt:lpstr>state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milk</cp:lastModifiedBy>
  <dcterms:created xsi:type="dcterms:W3CDTF">2017-04-20T15:17:24Z</dcterms:created>
  <dcterms:modified xsi:type="dcterms:W3CDTF">2021-02-12T23:39:25Z</dcterms:modified>
</cp:coreProperties>
</file>