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Tablet focal assessments/2021 BASS /Concatenate/"/>
    </mc:Choice>
  </mc:AlternateContent>
  <xr:revisionPtr revIDLastSave="0" documentId="13_ncr:1_{EBE72E6D-70FA-004F-97CC-2C35D37477BF}" xr6:coauthVersionLast="47" xr6:coauthVersionMax="47" xr10:uidLastSave="{00000000-0000-0000-0000-000000000000}"/>
  <bookViews>
    <workbookView xWindow="7740" yWindow="1080" windowWidth="28800" windowHeight="16660" xr2:uid="{00000000-000D-0000-FFFF-FFFF00000000}"/>
  </bookViews>
  <sheets>
    <sheet name="input" sheetId="1" r:id="rId1"/>
    <sheet name="sumary sheet" sheetId="2" r:id="rId2"/>
    <sheet name="Cummulative data" sheetId="4" r:id="rId3"/>
    <sheet name="KEY 2021" sheetId="6" r:id="rId4"/>
    <sheet name="Etho by time" sheetId="14" r:id="rId5"/>
    <sheet name="Frequency upload to EHR" sheetId="13" r:id="rId6"/>
  </sheets>
  <definedNames>
    <definedName name="file">'sumary sheet'!$A$2</definedName>
    <definedName name="_xlnm.Print_Area" localSheetId="2">'Cummulative data'!#REF!</definedName>
    <definedName name="_xlnm.Print_Area" localSheetId="0">input!$K$19:$R$60</definedName>
    <definedName name="_xlnm.Print_Area" localSheetId="3">'KEY 2021'!$I$17:$L$45</definedName>
    <definedName name="_xlnm.Print_Area" localSheetId="1">'sumary sheet'!$AA$17:$AY$20</definedName>
  </definedNames>
  <calcPr calcId="191029"/>
</workbook>
</file>

<file path=xl/calcChain.xml><?xml version="1.0" encoding="utf-8"?>
<calcChain xmlns="http://schemas.openxmlformats.org/spreadsheetml/2006/main">
  <c r="N21" i="1" l="1" a="1"/>
  <c r="N21" i="1" s="1"/>
  <c r="N22" i="1" l="1" a="1"/>
  <c r="N22" i="1" s="1"/>
  <c r="DD2" i="2"/>
  <c r="O2" i="2"/>
  <c r="N2" i="2"/>
  <c r="M2" i="2"/>
  <c r="L2" i="2"/>
  <c r="F24" i="14"/>
  <c r="F18" i="14"/>
  <c r="N23" i="1" l="1" a="1"/>
  <c r="N23" i="1" s="1"/>
  <c r="C2" i="2"/>
  <c r="I2" i="2"/>
  <c r="H2" i="2"/>
  <c r="J2" i="2" l="1"/>
  <c r="B2" i="2" l="1"/>
  <c r="N24" i="1" l="1" a="1"/>
  <c r="N24" i="1" s="1"/>
  <c r="M21" i="1" s="1"/>
  <c r="G2" i="2"/>
  <c r="F2" i="2"/>
  <c r="E2" i="2"/>
  <c r="D2" i="2"/>
  <c r="O21" i="1" l="1"/>
  <c r="P21" i="1"/>
  <c r="N25" i="1" a="1"/>
  <c r="N25" i="1" s="1"/>
  <c r="N26" i="1" l="1" a="1"/>
  <c r="N26" i="1" s="1"/>
  <c r="N27" i="1" l="1" a="1"/>
  <c r="N27" i="1" s="1"/>
  <c r="N28" i="1" s="1" a="1"/>
  <c r="N28" i="1" s="1"/>
  <c r="AA2" i="2" l="1"/>
  <c r="O63" i="1"/>
  <c r="DF2" i="2" s="1"/>
  <c r="AB2" i="2"/>
  <c r="AC2" i="2" l="1"/>
  <c r="N29" i="1" l="1" a="1"/>
  <c r="N29" i="1" s="1"/>
  <c r="N30" i="1" l="1" a="1"/>
  <c r="N30" i="1" s="1"/>
  <c r="N31" i="1" l="1" a="1"/>
  <c r="N31" i="1" s="1"/>
  <c r="N32" i="1" s="1" a="1"/>
  <c r="N32" i="1" s="1"/>
  <c r="N33" i="1" l="1" a="1"/>
  <c r="N33" i="1" s="1"/>
  <c r="N34" i="1" l="1" a="1"/>
  <c r="N34" i="1" s="1"/>
  <c r="N35" i="1" s="1" a="1"/>
  <c r="N35" i="1" s="1"/>
  <c r="N36" i="1" l="1" a="1"/>
  <c r="N36" i="1" s="1"/>
  <c r="N37" i="1" s="1" a="1"/>
  <c r="N37" i="1" s="1"/>
  <c r="N38" i="1" l="1" a="1"/>
  <c r="N38" i="1" s="1"/>
  <c r="N39" i="1" l="1" a="1"/>
  <c r="N39" i="1" s="1"/>
  <c r="N40" i="1" s="1" a="1"/>
  <c r="N40" i="1" s="1"/>
  <c r="N41" i="1" s="1" a="1"/>
  <c r="N41" i="1" s="1"/>
  <c r="N42" i="1" s="1" a="1"/>
  <c r="N42" i="1" s="1"/>
  <c r="N43" i="1" s="1" a="1"/>
  <c r="N43" i="1" s="1"/>
  <c r="N44" i="1" s="1" a="1"/>
  <c r="N44" i="1" s="1"/>
  <c r="N45" i="1" l="1" a="1"/>
  <c r="N45" i="1" s="1"/>
  <c r="N46" i="1" s="1" a="1"/>
  <c r="N46" i="1" s="1"/>
  <c r="N47" i="1" s="1" a="1"/>
  <c r="N47" i="1" s="1"/>
  <c r="M44" i="1" s="1"/>
  <c r="P44" i="1" l="1"/>
  <c r="O44" i="1"/>
  <c r="M23" i="1"/>
  <c r="M43" i="1"/>
  <c r="P43" i="1" s="1"/>
  <c r="M42" i="1"/>
  <c r="M33" i="1"/>
  <c r="M30" i="1"/>
  <c r="M22" i="1"/>
  <c r="M37" i="1"/>
  <c r="M34" i="1"/>
  <c r="M32" i="1"/>
  <c r="P32" i="1" s="1"/>
  <c r="M24" i="1"/>
  <c r="M46" i="1"/>
  <c r="O46" i="1" s="1"/>
  <c r="CX2" i="2" s="1"/>
  <c r="M41" i="1"/>
  <c r="M26" i="1"/>
  <c r="M35" i="1"/>
  <c r="P35" i="1" s="1"/>
  <c r="BR2" i="2" s="1"/>
  <c r="M40" i="1"/>
  <c r="M47" i="1"/>
  <c r="O47" i="1" s="1"/>
  <c r="DA2" i="2" s="1"/>
  <c r="M25" i="1"/>
  <c r="M38" i="1"/>
  <c r="P38" i="1" s="1"/>
  <c r="M29" i="1"/>
  <c r="M36" i="1"/>
  <c r="M31" i="1"/>
  <c r="M39" i="1"/>
  <c r="P39" i="1" s="1"/>
  <c r="CD2" i="2" s="1"/>
  <c r="M28" i="1"/>
  <c r="M45" i="1"/>
  <c r="O45" i="1" s="1"/>
  <c r="CU2" i="2" s="1"/>
  <c r="M27" i="1"/>
  <c r="U2" i="2"/>
  <c r="CR2" i="2"/>
  <c r="P45" i="1"/>
  <c r="CV2" i="2" s="1"/>
  <c r="O43" i="1"/>
  <c r="CO2" i="2" s="1"/>
  <c r="CP2" i="2"/>
  <c r="O37" i="1"/>
  <c r="BW2" i="2" s="1"/>
  <c r="BI2" i="2"/>
  <c r="O32" i="1"/>
  <c r="O35" i="1" l="1"/>
  <c r="BQ2" i="2" s="1"/>
  <c r="O39" i="1"/>
  <c r="CC2" i="2" s="1"/>
  <c r="P24" i="1"/>
  <c r="AK2" i="2" s="1"/>
  <c r="O24" i="1"/>
  <c r="AJ2" i="2" s="1"/>
  <c r="P22" i="1"/>
  <c r="O22" i="1"/>
  <c r="AD2" i="2" s="1"/>
  <c r="O38" i="1"/>
  <c r="BZ2" i="2" s="1"/>
  <c r="P27" i="1"/>
  <c r="AT2" i="2" s="1"/>
  <c r="O27" i="1"/>
  <c r="AS2" i="2" s="1"/>
  <c r="P31" i="1"/>
  <c r="BF2" i="2" s="1"/>
  <c r="O31" i="1"/>
  <c r="BE2" i="2" s="1"/>
  <c r="P25" i="1"/>
  <c r="AN2" i="2" s="1"/>
  <c r="O25" i="1"/>
  <c r="P26" i="1"/>
  <c r="AQ2" i="2" s="1"/>
  <c r="O26" i="1"/>
  <c r="AP2" i="2" s="1"/>
  <c r="P30" i="1"/>
  <c r="BC2" i="2" s="1"/>
  <c r="O30" i="1"/>
  <c r="BB2" i="2" s="1"/>
  <c r="P23" i="1"/>
  <c r="O23" i="1"/>
  <c r="AG2" i="2" s="1"/>
  <c r="P36" i="1"/>
  <c r="BU2" i="2" s="1"/>
  <c r="O41" i="1"/>
  <c r="CI2" i="2" s="1"/>
  <c r="P41" i="1"/>
  <c r="O34" i="1"/>
  <c r="BN2" i="2" s="1"/>
  <c r="P34" i="1"/>
  <c r="BO2" i="2" s="1"/>
  <c r="BP2" i="2" s="1"/>
  <c r="O33" i="1"/>
  <c r="BK2" i="2" s="1"/>
  <c r="P33" i="1"/>
  <c r="BL2" i="2" s="1"/>
  <c r="P28" i="1"/>
  <c r="AW2" i="2" s="1"/>
  <c r="O28" i="1"/>
  <c r="AV2" i="2" s="1"/>
  <c r="P29" i="1"/>
  <c r="AZ2" i="2" s="1"/>
  <c r="O29" i="1"/>
  <c r="AY2" i="2" s="1"/>
  <c r="O40" i="1"/>
  <c r="CF2" i="2" s="1"/>
  <c r="P40" i="1"/>
  <c r="CG2" i="2" s="1"/>
  <c r="CH2" i="2" s="1"/>
  <c r="P37" i="1"/>
  <c r="BX2" i="2" s="1"/>
  <c r="BY2" i="2" s="1"/>
  <c r="O42" i="1"/>
  <c r="CL2" i="2" s="1"/>
  <c r="P42" i="1"/>
  <c r="CM2" i="2" s="1"/>
  <c r="CN2" i="2" s="1"/>
  <c r="CS2" i="2"/>
  <c r="CT2" i="2" s="1"/>
  <c r="V2" i="2"/>
  <c r="P46" i="1"/>
  <c r="CY2" i="2" s="1"/>
  <c r="CZ2" i="2" s="1"/>
  <c r="P47" i="1"/>
  <c r="DB2" i="2" s="1"/>
  <c r="DC2" i="2" s="1"/>
  <c r="CJ2" i="2"/>
  <c r="CK2" i="2" s="1"/>
  <c r="CW2" i="2"/>
  <c r="O36" i="1"/>
  <c r="BT2" i="2" s="1"/>
  <c r="BH2" i="2"/>
  <c r="BJ2" i="2" s="1"/>
  <c r="BS2" i="2"/>
  <c r="CA2" i="2"/>
  <c r="CB2" i="2" s="1"/>
  <c r="O66" i="1"/>
  <c r="DI2" i="2" s="1"/>
  <c r="CE2" i="2"/>
  <c r="CQ2" i="2"/>
  <c r="BD2" i="2" l="1"/>
  <c r="AU2" i="2"/>
  <c r="BM2" i="2"/>
  <c r="AE2" i="2"/>
  <c r="P55" i="1"/>
  <c r="K2" i="2" s="1"/>
  <c r="AX2" i="2"/>
  <c r="AL2" i="2"/>
  <c r="BA2" i="2"/>
  <c r="BG2" i="2"/>
  <c r="O52" i="1"/>
  <c r="O51" i="1" s="1"/>
  <c r="Q2" i="2" s="1"/>
  <c r="O50" i="1"/>
  <c r="P2" i="2" s="1"/>
  <c r="AF2" i="2"/>
  <c r="BV2" i="2"/>
  <c r="AR2" i="2"/>
  <c r="O62" i="1"/>
  <c r="DE2" i="2" s="1"/>
  <c r="AM2" i="2"/>
  <c r="AO2" i="2" s="1"/>
  <c r="O64" i="1"/>
  <c r="DG2" i="2" s="1"/>
  <c r="O65" i="1"/>
  <c r="DH2" i="2" s="1"/>
  <c r="AH2" i="2"/>
  <c r="AI2" i="2" s="1"/>
  <c r="O54" i="1"/>
  <c r="T2" i="2" s="1"/>
  <c r="O60" i="1"/>
  <c r="O58" i="1" s="1"/>
  <c r="Y2" i="2" s="1"/>
  <c r="O59" i="1"/>
  <c r="X2" i="2" s="1"/>
  <c r="R2" i="2" l="1"/>
  <c r="O53" i="1"/>
  <c r="S2" i="2" s="1"/>
  <c r="O57" i="1"/>
  <c r="W2" i="2" s="1"/>
  <c r="Z2" i="2"/>
</calcChain>
</file>

<file path=xl/sharedStrings.xml><?xml version="1.0" encoding="utf-8"?>
<sst xmlns="http://schemas.openxmlformats.org/spreadsheetml/2006/main" count="2404" uniqueCount="819">
  <si>
    <t>Focal Animal Recording</t>
  </si>
  <si>
    <t xml:space="preserve">ID  </t>
  </si>
  <si>
    <t xml:space="preserve">Date </t>
  </si>
  <si>
    <t>Site</t>
  </si>
  <si>
    <t>Obs</t>
  </si>
  <si>
    <t>start time</t>
  </si>
  <si>
    <t>End time</t>
  </si>
  <si>
    <t>Ethogram</t>
  </si>
  <si>
    <t xml:space="preserve">Study code </t>
  </si>
  <si>
    <t>(c)Michael J. Renner</t>
  </si>
  <si>
    <t>Observer:</t>
  </si>
  <si>
    <t>Study Code:</t>
  </si>
  <si>
    <t>Indiv ID:</t>
  </si>
  <si>
    <t>Obs Site:</t>
  </si>
  <si>
    <t>Obs Type:</t>
  </si>
  <si>
    <t>Behavior Date:</t>
  </si>
  <si>
    <t>Behavior Time:</t>
  </si>
  <si>
    <t>Ethogram:</t>
  </si>
  <si>
    <t>Coding Began:</t>
  </si>
  <si>
    <t>Coding Ended:</t>
  </si>
  <si>
    <t>Session duration:</t>
  </si>
  <si>
    <t>App Version:</t>
  </si>
  <si>
    <t>Observer</t>
  </si>
  <si>
    <t xml:space="preserve"> IndivID</t>
  </si>
  <si>
    <t xml:space="preserve"> Weather</t>
  </si>
  <si>
    <t xml:space="preserve"> Temp</t>
  </si>
  <si>
    <t xml:space="preserve"> Date</t>
  </si>
  <si>
    <t xml:space="preserve"> Version</t>
  </si>
  <si>
    <t xml:space="preserve"> BehavCode</t>
  </si>
  <si>
    <t xml:space="preserve"> StartTime</t>
  </si>
  <si>
    <t xml:space="preserve"> Duration</t>
  </si>
  <si>
    <t xml:space="preserve"> CumTime</t>
  </si>
  <si>
    <t>Lipsmack</t>
  </si>
  <si>
    <t>Inactive</t>
  </si>
  <si>
    <t>Other</t>
  </si>
  <si>
    <t>Locomotion</t>
  </si>
  <si>
    <t xml:space="preserve"> </t>
  </si>
  <si>
    <t>Pacing</t>
  </si>
  <si>
    <t>Jumping</t>
  </si>
  <si>
    <t>Play</t>
  </si>
  <si>
    <t>Social</t>
  </si>
  <si>
    <t>Present</t>
  </si>
  <si>
    <t>Fear Grimace</t>
  </si>
  <si>
    <t>Scratch</t>
  </si>
  <si>
    <t>Yawn</t>
  </si>
  <si>
    <t>Threat</t>
  </si>
  <si>
    <t>Vocal</t>
  </si>
  <si>
    <t>Groom</t>
  </si>
  <si>
    <t>Rock</t>
  </si>
  <si>
    <t>Head toss</t>
  </si>
  <si>
    <t>=INDEX($G$20:$G$32, MATCH(0,  COUNTIF($L$19,$G$20:$G$32),0))</t>
  </si>
  <si>
    <t>=SUMPRODUCT((G$20:$G32=L21)*($I$20:$I$32))</t>
  </si>
  <si>
    <t>Uniques</t>
  </si>
  <si>
    <t>=INDEX($G$20:$G$32, MATCH(0,  COUNTIF($L$19:L19,$G$20:$G$32),0))</t>
  </si>
  <si>
    <t>Sheetname</t>
  </si>
  <si>
    <t>Unique behaviors</t>
  </si>
  <si>
    <t>Total duration</t>
  </si>
  <si>
    <t>Behavior list</t>
  </si>
  <si>
    <t>Uniques aligned</t>
  </si>
  <si>
    <t>Swing/spin/flip</t>
  </si>
  <si>
    <t>Tactile/explore</t>
  </si>
  <si>
    <t>Eat/drink</t>
  </si>
  <si>
    <t>Self direct</t>
  </si>
  <si>
    <t>Sex:self other</t>
  </si>
  <si>
    <t>Self bite</t>
  </si>
  <si>
    <t>Salute/eye poke</t>
  </si>
  <si>
    <t>index match ctrl+shift+enter</t>
  </si>
  <si>
    <t>Ses Duration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</si>
  <si>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</si>
  <si>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</si>
  <si>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</si>
  <si>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</si>
  <si>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</si>
  <si>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</si>
  <si>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</si>
  <si>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</si>
  <si>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</si>
  <si>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</si>
  <si>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</si>
  <si>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</si>
  <si>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</si>
  <si>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</si>
  <si>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</si>
  <si>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</si>
  <si>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</si>
  <si>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</si>
  <si>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</si>
  <si>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</si>
  <si>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</si>
  <si>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</si>
  <si>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</si>
  <si>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O21</t>
  </si>
  <si>
    <t>P21</t>
  </si>
  <si>
    <t>1. COPY SPREADSHEET NAME</t>
  </si>
  <si>
    <t>CALCULATIONS TABLE</t>
  </si>
  <si>
    <t>2. CHECK DATA STRUCTURE. MAKE SURE THE CALCULATIONS TABLE POPULATES</t>
  </si>
  <si>
    <t>4. DATE AND INITIAL YOUR ENTRY</t>
  </si>
  <si>
    <t>5. SAVE FILE AT THE END OF THE DAY WITH A NEW DATE, I.E. MO.DAY.YR</t>
  </si>
  <si>
    <t>O22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</si>
  <si>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</si>
  <si>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</si>
  <si>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</si>
  <si>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</si>
  <si>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</si>
  <si>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</si>
  <si>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</si>
  <si>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</si>
  <si>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</si>
  <si>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</si>
  <si>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</si>
  <si>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</si>
  <si>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</si>
  <si>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</si>
  <si>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</si>
  <si>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</si>
  <si>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O42</t>
  </si>
  <si>
    <t>O43</t>
  </si>
  <si>
    <t>O23</t>
  </si>
  <si>
    <t>O40</t>
  </si>
  <si>
    <t>O41</t>
  </si>
  <si>
    <t>P22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</si>
  <si>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</si>
  <si>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</si>
  <si>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</si>
  <si>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</si>
  <si>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</si>
  <si>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</si>
  <si>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</si>
  <si>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</si>
  <si>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</si>
  <si>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</si>
  <si>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P35</t>
  </si>
  <si>
    <t>P36</t>
  </si>
  <si>
    <t>P37</t>
  </si>
  <si>
    <t>P38</t>
  </si>
  <si>
    <t>P39</t>
  </si>
  <si>
    <t>P41</t>
  </si>
  <si>
    <t>P42</t>
  </si>
  <si>
    <t>P43</t>
  </si>
  <si>
    <t>P40</t>
  </si>
  <si>
    <t>P34</t>
  </si>
  <si>
    <t>P23</t>
  </si>
  <si>
    <t>Unique Beh</t>
  </si>
  <si>
    <t>Tot Duration</t>
  </si>
  <si>
    <t>Freq</t>
  </si>
  <si>
    <t>Dur</t>
  </si>
  <si>
    <t>Most frequent</t>
  </si>
  <si>
    <t>Long Dura</t>
  </si>
  <si>
    <t>Most Freq</t>
  </si>
  <si>
    <t>Long dur</t>
  </si>
  <si>
    <t xml:space="preserve">Inactive Frequency </t>
  </si>
  <si>
    <t>Inactive Duration</t>
  </si>
  <si>
    <t xml:space="preserve"> Inactive Ave duration</t>
  </si>
  <si>
    <t xml:space="preserve">Loco Frequency </t>
  </si>
  <si>
    <t>Loco  Duration</t>
  </si>
  <si>
    <t>Loco Ave dur</t>
  </si>
  <si>
    <t>Pacing Frequency</t>
  </si>
  <si>
    <t>Pacing Duration</t>
  </si>
  <si>
    <t>Pacing ave dur</t>
  </si>
  <si>
    <t>Jumping Freq</t>
  </si>
  <si>
    <t>Jumping Duration</t>
  </si>
  <si>
    <t>Jumping ave dur</t>
  </si>
  <si>
    <t>Swing/spin/flipFrequency</t>
  </si>
  <si>
    <t>Swing/spin/flip Duration</t>
  </si>
  <si>
    <t>Swing/spin/flip Ave Dur</t>
  </si>
  <si>
    <t>Frequency Align</t>
  </si>
  <si>
    <t>Duration Align</t>
  </si>
  <si>
    <t>Play Frequency</t>
  </si>
  <si>
    <t>Tactile/explore Frequency</t>
  </si>
  <si>
    <t>Tactile/explore Ave Dur</t>
  </si>
  <si>
    <t>Social Frequency</t>
  </si>
  <si>
    <t>Eat/drink Frequency</t>
  </si>
  <si>
    <t>Eat/drink Duration</t>
  </si>
  <si>
    <t>Eat/drink Ave Dur</t>
  </si>
  <si>
    <t>Lipsmack  Frequency</t>
  </si>
  <si>
    <t>Lipsmack Duration</t>
  </si>
  <si>
    <t>Lipsmack Ave Dur</t>
  </si>
  <si>
    <t xml:space="preserve"> Present Frequency</t>
  </si>
  <si>
    <t>Present Ave Dur</t>
  </si>
  <si>
    <t xml:space="preserve"> Fear Grimace Frequency</t>
  </si>
  <si>
    <t>Scratch Frequency</t>
  </si>
  <si>
    <t>Scratch Ave Dur</t>
  </si>
  <si>
    <t>Yawn Frequency</t>
  </si>
  <si>
    <t>Yawn Duration</t>
  </si>
  <si>
    <t>Yawn Ave Dur</t>
  </si>
  <si>
    <t>Threat Frequency</t>
  </si>
  <si>
    <t>Vocal Frequency</t>
  </si>
  <si>
    <t>Vocal Duration</t>
  </si>
  <si>
    <t>Vocal Ave Dur</t>
  </si>
  <si>
    <t xml:space="preserve"> Groom Frequency</t>
  </si>
  <si>
    <t>Groom Ave Dur</t>
  </si>
  <si>
    <t xml:space="preserve"> Self direct Frequency</t>
  </si>
  <si>
    <t>Self bite Frequency</t>
  </si>
  <si>
    <t xml:space="preserve"> Rock Frequency</t>
  </si>
  <si>
    <t>Rock Ave Dur</t>
  </si>
  <si>
    <t>Head toss Frequency</t>
  </si>
  <si>
    <t>Salute Frequency</t>
  </si>
  <si>
    <t>Salute Duration</t>
  </si>
  <si>
    <t>Salute Ave Dur</t>
  </si>
  <si>
    <t>Other Frequency</t>
  </si>
  <si>
    <t>Other Duration</t>
  </si>
  <si>
    <t>Other Ave Dur</t>
  </si>
  <si>
    <t>3.  COPY SUMMARY SHEET LINE TO CUMMULATIVE DATA USING, COPY, PASTE SPECIAL, VALUES &amp; Formats</t>
  </si>
  <si>
    <t>Duration</t>
  </si>
  <si>
    <t>Js</t>
  </si>
  <si>
    <t>Blank Park Zoo</t>
  </si>
  <si>
    <t>Not BC Dur</t>
  </si>
  <si>
    <t>Other Freq</t>
  </si>
  <si>
    <t>Other Dur</t>
  </si>
  <si>
    <t>Not BC Freq</t>
  </si>
  <si>
    <t>Not BC Beh Dur</t>
  </si>
  <si>
    <t>NBC: not behav of concern (Loc, Ina, Pace)</t>
  </si>
  <si>
    <t>NBC Freq</t>
  </si>
  <si>
    <t>NBC  Dur</t>
  </si>
  <si>
    <t>Hi NBC beh Freq</t>
  </si>
  <si>
    <t>Hi NBC Beh Dur</t>
  </si>
  <si>
    <t>Sass</t>
  </si>
  <si>
    <t>Other Site</t>
  </si>
  <si>
    <t>Note Jumping will show up as default if no behavior of concern b/c we are "jumping for Joy"</t>
  </si>
  <si>
    <t>R10098</t>
  </si>
  <si>
    <t>rh2782</t>
  </si>
  <si>
    <t>Cy0724</t>
  </si>
  <si>
    <t>Cy0721</t>
  </si>
  <si>
    <t>Rh2769</t>
  </si>
  <si>
    <t>Rh2804</t>
  </si>
  <si>
    <t>Rh2819</t>
  </si>
  <si>
    <t>Rh2856</t>
  </si>
  <si>
    <t>Bnp</t>
  </si>
  <si>
    <t>R02052</t>
  </si>
  <si>
    <t>Rh2857</t>
  </si>
  <si>
    <t>Rh2861</t>
  </si>
  <si>
    <t>R04050</t>
  </si>
  <si>
    <t>R04170</t>
  </si>
  <si>
    <t>R05028</t>
  </si>
  <si>
    <t>R07028</t>
  </si>
  <si>
    <t>R10075</t>
  </si>
  <si>
    <t>R04109</t>
  </si>
  <si>
    <t>R04137</t>
  </si>
  <si>
    <t>R05084</t>
  </si>
  <si>
    <t>R09052</t>
  </si>
  <si>
    <t>R10012</t>
  </si>
  <si>
    <t>R10033</t>
  </si>
  <si>
    <t>R10063</t>
  </si>
  <si>
    <t>R11046</t>
  </si>
  <si>
    <t>R11074</t>
  </si>
  <si>
    <t>R14010</t>
  </si>
  <si>
    <t>Rh2358</t>
  </si>
  <si>
    <t>Pjp</t>
  </si>
  <si>
    <t>R13016</t>
  </si>
  <si>
    <t>R15051</t>
  </si>
  <si>
    <t>R15074</t>
  </si>
  <si>
    <t>R16059</t>
  </si>
  <si>
    <t>r00068</t>
  </si>
  <si>
    <t>R04115</t>
  </si>
  <si>
    <t>R04135</t>
  </si>
  <si>
    <t>r98053</t>
  </si>
  <si>
    <t>Rh2850</t>
  </si>
  <si>
    <t>Rh2858</t>
  </si>
  <si>
    <t>rhav48</t>
  </si>
  <si>
    <t>Rhbi97</t>
  </si>
  <si>
    <t>rhbj24</t>
  </si>
  <si>
    <t>rhbj53</t>
  </si>
  <si>
    <t>Rhbk68</t>
  </si>
  <si>
    <t>L</t>
  </si>
  <si>
    <t>Unique Behaviors</t>
  </si>
  <si>
    <t>M</t>
  </si>
  <si>
    <t>N</t>
  </si>
  <si>
    <t>O</t>
  </si>
  <si>
    <t>P</t>
  </si>
  <si>
    <t>Q</t>
  </si>
  <si>
    <t>R</t>
  </si>
  <si>
    <t>S</t>
  </si>
  <si>
    <t>V</t>
  </si>
  <si>
    <t>W</t>
  </si>
  <si>
    <t>X</t>
  </si>
  <si>
    <t>Y</t>
  </si>
  <si>
    <t>Z</t>
  </si>
  <si>
    <t>AA</t>
  </si>
  <si>
    <t>AB</t>
  </si>
  <si>
    <t>AC</t>
  </si>
  <si>
    <t>Behaviors of potential concern</t>
  </si>
  <si>
    <t>Anxiety like behaviors</t>
  </si>
  <si>
    <t>Behavior of concern</t>
  </si>
  <si>
    <t>Graded Behaviors of potential concern</t>
  </si>
  <si>
    <t>2020 sas.csv</t>
  </si>
  <si>
    <t>x2020 Sas-Cy0726-2020-2-14-Bnp1108</t>
  </si>
  <si>
    <t>2020 sas</t>
  </si>
  <si>
    <t>Rh2690</t>
  </si>
  <si>
    <t>12/11/2019 16:12:29 PM</t>
  </si>
  <si>
    <t>12/11/2019 16:17:59 PM</t>
  </si>
  <si>
    <t>Display</t>
  </si>
  <si>
    <t>Display Frequency</t>
  </si>
  <si>
    <t>Mantle shake Frequency</t>
  </si>
  <si>
    <t>2020 Sas</t>
  </si>
  <si>
    <t>Cy0726</t>
  </si>
  <si>
    <t>x2020 sas-Rh2690-2019-12-11-Pjp1612</t>
  </si>
  <si>
    <t>2020sas</t>
  </si>
  <si>
    <t>Rh2691</t>
  </si>
  <si>
    <t>12/11/2019 16:20:12 PM</t>
  </si>
  <si>
    <t>12/11/2019 16:25:17 PM</t>
  </si>
  <si>
    <t>x2020sas-Rh2691-2019-12-11-Pjp1620</t>
  </si>
  <si>
    <t>Rh2696</t>
  </si>
  <si>
    <t>12/11/2019 16:27:18 PM</t>
  </si>
  <si>
    <t>12/11/2019 16:32:24 PM</t>
  </si>
  <si>
    <t>x2020sas-Rh2696-2019-12-11-Pjp1627</t>
  </si>
  <si>
    <t>2020SAs</t>
  </si>
  <si>
    <t>Cy0723</t>
  </si>
  <si>
    <t>x2020SAs-Cy0723-2020-2-14-Bnp1114</t>
  </si>
  <si>
    <t>Cy0719</t>
  </si>
  <si>
    <t>x2020SAs-Cy0719-2020-2-14-Bnp1120.csv</t>
  </si>
  <si>
    <t>x2020SAs-Cy0721-2020-2-14-Bnp1125.csv</t>
  </si>
  <si>
    <t>Rh2651</t>
  </si>
  <si>
    <t>x2020SAs-Rh2651-2020-2-14-Bnp1131.csv</t>
  </si>
  <si>
    <t>Rh2676</t>
  </si>
  <si>
    <t>x2020SAs-Rh2676-2020-2-14-Bnp1137.csv</t>
  </si>
  <si>
    <t>Rh2645</t>
  </si>
  <si>
    <t>x2020SAs-Rh2645-2020-2-14-Bnp1143</t>
  </si>
  <si>
    <t>Rh2650</t>
  </si>
  <si>
    <t>x2020SAs-Rh2650-2020-2-14-Bnp1149.csv</t>
  </si>
  <si>
    <t>Rh2658</t>
  </si>
  <si>
    <t>x2020SAs-Rh2658-2020-2-14-Bnp1155.csv</t>
  </si>
  <si>
    <t>Rh2649</t>
  </si>
  <si>
    <t>x2020SAs-Rh2649-2020-2-14-Bnp1201.csv</t>
  </si>
  <si>
    <t>ta</t>
  </si>
  <si>
    <t>SAs</t>
  </si>
  <si>
    <t>rhbk88</t>
  </si>
  <si>
    <t>xSAs-rhbk88-2020-2-19-ta1118.csv</t>
  </si>
  <si>
    <t>r12052</t>
  </si>
  <si>
    <t>xSAs-r12052-2020-2-19-ta1125.csv</t>
  </si>
  <si>
    <t>r13057</t>
  </si>
  <si>
    <t>xSAs-r13057-2020-2-19-ta1130.csv</t>
  </si>
  <si>
    <t>rh2471</t>
  </si>
  <si>
    <t>xSAs-rh2471-2020-2-19-ta1143.csv</t>
  </si>
  <si>
    <t>r13001</t>
  </si>
  <si>
    <t>xSAs-r13001-2020-2-20-ta1015</t>
  </si>
  <si>
    <t>r13075</t>
  </si>
  <si>
    <t>xSAs-r13075-2020-2-20-ta1021</t>
  </si>
  <si>
    <t>sas</t>
  </si>
  <si>
    <t>r14089</t>
  </si>
  <si>
    <t>xsas-r14089-2020-2-20-ta1028.csv</t>
  </si>
  <si>
    <t>r14058</t>
  </si>
  <si>
    <t>xsas-r14058-2020-2-20-ta1034</t>
  </si>
  <si>
    <t>r14079</t>
  </si>
  <si>
    <t>xsas-r14079-2020-2-20-ta1040.csv</t>
  </si>
  <si>
    <t>r09042</t>
  </si>
  <si>
    <t>xsas-r09042-2020-2-20-ta1046.csv</t>
  </si>
  <si>
    <t>r13084</t>
  </si>
  <si>
    <t>xsas-r13084-2020-2-20-ta1052.csv</t>
  </si>
  <si>
    <t>r14021</t>
  </si>
  <si>
    <t>xsas-r14021-2020-2-20-ta1059.csv</t>
  </si>
  <si>
    <t>Hair pluck</t>
  </si>
  <si>
    <t>Hair pluck Frequency</t>
  </si>
  <si>
    <t>r14055</t>
  </si>
  <si>
    <t>xsas-r14055-2020-2-20-ta1112</t>
  </si>
  <si>
    <t>r13034</t>
  </si>
  <si>
    <t>r14007</t>
  </si>
  <si>
    <t>xsas-r14007-2020-2-20-ta1128</t>
  </si>
  <si>
    <t>xsas-r13034-2020-2-20-ta1122</t>
  </si>
  <si>
    <t>xsas-rh2782-2020-2-21-ta1127</t>
  </si>
  <si>
    <t>r05057</t>
  </si>
  <si>
    <t>xsas-r05057-2020-2-21-ta1133</t>
  </si>
  <si>
    <t>rhbj37</t>
  </si>
  <si>
    <t>xsas-rhbj37-2020-2-21-ta1139</t>
  </si>
  <si>
    <t>r04031</t>
  </si>
  <si>
    <t>xsas-r04031-2020-2-21-ta1145</t>
  </si>
  <si>
    <t>SAs2020</t>
  </si>
  <si>
    <t>Rhbk73</t>
  </si>
  <si>
    <t>xSAs2020-Rhbk73-2020-2-24-Bnp1114.csv</t>
  </si>
  <si>
    <t>Rh2905</t>
  </si>
  <si>
    <t>xSAs2020-Rh2905-2020-2-24-Bnp1120.csv</t>
  </si>
  <si>
    <t>R14069</t>
  </si>
  <si>
    <t>xSAs2020-R14069-2020-2-24-Bnp1126.csv</t>
  </si>
  <si>
    <t>Rh2918</t>
  </si>
  <si>
    <t>xSAs2020-Rh2918-2020-2-24-Bnp1132.csv</t>
  </si>
  <si>
    <t>R13041</t>
  </si>
  <si>
    <t>xSAs2020-R13041-2020-2-24-Bnp1138.csv</t>
  </si>
  <si>
    <t>R14126</t>
  </si>
  <si>
    <t>xSAs2020-R14126-2020-2-24-Bnp1145.csv</t>
  </si>
  <si>
    <t>R15043</t>
  </si>
  <si>
    <t>xSAs2020-R15043-2020-2-24-Bnp1150.csv</t>
  </si>
  <si>
    <t>R13018</t>
  </si>
  <si>
    <t>xSAs2020-R13018-2020-2-24-Bnp1156</t>
  </si>
  <si>
    <t>xSAs2020-Rh2858-2020-2-26-Bnp1115.csv</t>
  </si>
  <si>
    <t>xSAs2020-Rh2856-2020-2-28-Bnp1109.csv</t>
  </si>
  <si>
    <t>x-rhbk94-201xSAs2020-Rh2857-2020-2-28-Bnp11158-10-3-JS2047</t>
  </si>
  <si>
    <t>xSAs2020-Rh2861-2020-2-28-Bnp1128.csv</t>
  </si>
  <si>
    <t>Rh2854</t>
  </si>
  <si>
    <t>x-rhbk94-20xSAs2020-Rh2854-2020-2-28-Bnp1133.csv18-10-3-JS2047</t>
  </si>
  <si>
    <t>R09041</t>
  </si>
  <si>
    <t>xSAs2020-R09041-2020-2-28-Bnp1140.csv</t>
  </si>
  <si>
    <t>R10038</t>
  </si>
  <si>
    <t>xSAs2020-R10038-2020-2-28-Bnp1147.csv</t>
  </si>
  <si>
    <t>xSAs2020-Rh2850-2020-2-28-Bnp1152.csv</t>
  </si>
  <si>
    <t>r10086</t>
  </si>
  <si>
    <t>xsas-r10086-2020-3-2-ta1117.csv</t>
  </si>
  <si>
    <t>r12091</t>
  </si>
  <si>
    <t>xsas-r12091-2020-3-2-ta1123.csv</t>
  </si>
  <si>
    <t>r10060</t>
  </si>
  <si>
    <t>xsas-r10060-2020-3-2-ta1129.csv</t>
  </si>
  <si>
    <t>r12023</t>
  </si>
  <si>
    <t>xsas-r12023-2020-3-2-ta1134.csv</t>
  </si>
  <si>
    <t>r12094</t>
  </si>
  <si>
    <t>xsas-r12094-2020-3-2-ta1140.csv</t>
  </si>
  <si>
    <t>r12002</t>
  </si>
  <si>
    <t>xsas-r12002-2020-3-2-ta1146</t>
  </si>
  <si>
    <t>r10057</t>
  </si>
  <si>
    <t>xsas-r10057-2020-3-2-ta1151.csv</t>
  </si>
  <si>
    <t>rh2438</t>
  </si>
  <si>
    <t>xsas-rh2438-2020-3-2-ta1157.csv</t>
  </si>
  <si>
    <t>rh2436</t>
  </si>
  <si>
    <t>xsas-rh2436-2020-3-2-ta1203.csv</t>
  </si>
  <si>
    <t>r14057</t>
  </si>
  <si>
    <t>r14052</t>
  </si>
  <si>
    <t>xsas-r14057-2020-3-2-ta1208.csv</t>
  </si>
  <si>
    <t>xsas-r14052-2020-3-2-ta1214</t>
  </si>
  <si>
    <t>xSAs2020-Rh2358-2020-2-28-Bnp1116.csv</t>
  </si>
  <si>
    <t>xSAs2020-Rhbi97-2020-3-4-Bnp1122.csv</t>
  </si>
  <si>
    <t>R12034</t>
  </si>
  <si>
    <t>xSAs2020-R12034-2020-3-4-Bnp1130</t>
  </si>
  <si>
    <t>R16002</t>
  </si>
  <si>
    <t>xSAs2020-R16002-2020-3-4-Bnp1138.csv</t>
  </si>
  <si>
    <t>xSAs2020-Rhbk68-2020-3-4-Bnp1144.csv</t>
  </si>
  <si>
    <t>R14054</t>
  </si>
  <si>
    <t>xSAs2020-R14054-2020-3-4-Bnp1150</t>
  </si>
  <si>
    <t>Cy0735</t>
  </si>
  <si>
    <t>xSAs2020-Cy0735-2020-3-4-Bnp1202.csv</t>
  </si>
  <si>
    <t>xSAs2020-Cy0724-2020-3-4-Bnp1119.csv</t>
  </si>
  <si>
    <t>xSAs2020-R04115-2020-3-6-Bnp1125.csv</t>
  </si>
  <si>
    <t>xSAs2020-R04135-2020-3-6-Bnp1131.csv</t>
  </si>
  <si>
    <t>xSAs2020-R10063-2020-3-6-Bnp1137.csv</t>
  </si>
  <si>
    <t>Rh2560</t>
  </si>
  <si>
    <t>xSAs2020-Rh2560-2020-3-11-Bnp1138.csv</t>
  </si>
  <si>
    <t>xSAs2020-R13016-2020-3-11-Bnp1147.csv</t>
  </si>
  <si>
    <t>xSAs2020-R15051-2020-3-12-Bnp1153.csv</t>
  </si>
  <si>
    <t>xSAs2020-R16059-2020-3-12-Bnp1158.csv</t>
  </si>
  <si>
    <t>xSAs2020-R15074-2020-3-12-Bnp1204</t>
  </si>
  <si>
    <t>xSAs-R04170-2020-1-30-Bnp1149.csv</t>
  </si>
  <si>
    <t>xSAs-R04050-2020-1-30-Bnp1143</t>
  </si>
  <si>
    <t>xSAs-R07028-2020-1-30-Bnp1135.csv</t>
  </si>
  <si>
    <t>xSAs-R10075-2020-1-30-Bnp1129.csv</t>
  </si>
  <si>
    <t>Rh2801</t>
  </si>
  <si>
    <t>xSAs-Rh2801-2020-1-27-Bnp1154</t>
  </si>
  <si>
    <t>Rh2785</t>
  </si>
  <si>
    <t>xSAs-Rh2785-2020-1-27-Bnp1149.csv</t>
  </si>
  <si>
    <t>xSAs-R05028-2020-1-27-Bnp1143.csv</t>
  </si>
  <si>
    <t>R14009</t>
  </si>
  <si>
    <t>xSAs-R14009-2020-1-27-Bnp1135.csv</t>
  </si>
  <si>
    <t>xSAs-Rh2804-2020-1-27-Bnp1129.csv</t>
  </si>
  <si>
    <t>Rh2800</t>
  </si>
  <si>
    <t>01/16/2020 14:06:49 PM</t>
  </si>
  <si>
    <t>01/16/2020 14:11:51 PM</t>
  </si>
  <si>
    <t>xSAs-Rh2800-2020-1-16-Bnp1406.csv</t>
  </si>
  <si>
    <t>01/16/2020 14:00:03 PM</t>
  </si>
  <si>
    <t>01/16/2020 14:05:04 PM</t>
  </si>
  <si>
    <t>xSAs-R09052-2020-1-16-Bnp1400</t>
  </si>
  <si>
    <t>01/16/2020 13:54:25 PM</t>
  </si>
  <si>
    <t>01/16/2020 13:59:26 PM</t>
  </si>
  <si>
    <t>xSAs-Rh2769-2020-1-16-Bnp1354</t>
  </si>
  <si>
    <t>01/16/2020 13:48:00 PM</t>
  </si>
  <si>
    <t>01/16/2020 13:53:01 PM</t>
  </si>
  <si>
    <t>xSAs-R11046-2020-1-16-Bnp1348.csv</t>
  </si>
  <si>
    <t>01/16/2020 13:40:21 PM</t>
  </si>
  <si>
    <t>01/16/2020 13:45:23 PM</t>
  </si>
  <si>
    <t>xSAs-R10033-2020-1-16-Bnp1340.csv</t>
  </si>
  <si>
    <t>R13093</t>
  </si>
  <si>
    <t>01/16/2020 13:29:32 PM</t>
  </si>
  <si>
    <t>01/16/2020 13:34:34 PM</t>
  </si>
  <si>
    <t>xSAs-R13093-2020-1-16-Bnp1329.csv</t>
  </si>
  <si>
    <t>R14038</t>
  </si>
  <si>
    <t>xSAs-R14038-2020-1-16-Bnp1140.csv</t>
  </si>
  <si>
    <t>xSAs-R04137-2020-1-16-Bnp1134.csv</t>
  </si>
  <si>
    <t>Rh2791</t>
  </si>
  <si>
    <t>xSAs-Rh2791-2020-1-16-Bnp1128.csv</t>
  </si>
  <si>
    <t>R14018</t>
  </si>
  <si>
    <t>xSAs-R14018-2020-1-16-Bnp1122.csv</t>
  </si>
  <si>
    <t>xSAs-Rh2819-2020-1-16-Bnp1116.csv</t>
  </si>
  <si>
    <t>Rh2795</t>
  </si>
  <si>
    <t>xSAs-Rh2795-2020-1-16-Bnp1109.csv</t>
  </si>
  <si>
    <t>Rh2796</t>
  </si>
  <si>
    <t>xSAs-Rh2796-2020-1-16-Bnp1101.csv</t>
  </si>
  <si>
    <t>R09005</t>
  </si>
  <si>
    <t>xSAs-R09005-2020-1-16-Bnp1056.csv</t>
  </si>
  <si>
    <t>xSAs-R11074-2020-1-16-Bnp1050.csv</t>
  </si>
  <si>
    <t>xSAs-R14010-2020-1-16-Bnp1043.csv</t>
  </si>
  <si>
    <t>01/13/2020 14:52:04 PM</t>
  </si>
  <si>
    <t>01/13/2020 14:57:06 PM</t>
  </si>
  <si>
    <t>xSAs-R10012-2020-1-13-Bnp1452.csv</t>
  </si>
  <si>
    <t>R12038</t>
  </si>
  <si>
    <t>01/13/2020 14:46:28 PM</t>
  </si>
  <si>
    <t>01/13/2020 14:51:29 PM</t>
  </si>
  <si>
    <t>xSAs-R12038-2020-1-13-Bnp1446.csv</t>
  </si>
  <si>
    <t>Rh2519</t>
  </si>
  <si>
    <t>01/13/2020 14:39:08 PM</t>
  </si>
  <si>
    <t>01/13/2020 14:44:09 PM</t>
  </si>
  <si>
    <t>xSAs-Rh2519-2020-1-13-Bnp1439.csv</t>
  </si>
  <si>
    <t>01/13/2020 14:33:26 PM</t>
  </si>
  <si>
    <t>01/13/2020 14:38:31 PM</t>
  </si>
  <si>
    <t>xSAs-R04109-2020-1-13-Bnp1433.csv</t>
  </si>
  <si>
    <t>01/13/2020 14:27:31 PM</t>
  </si>
  <si>
    <t>01/13/2020 14:32:33 PM</t>
  </si>
  <si>
    <t>xSAs-R05084-2020-1-13-Bnp1427.csv</t>
  </si>
  <si>
    <t>R03125</t>
  </si>
  <si>
    <t>01/13/2020 14:21:28 PM</t>
  </si>
  <si>
    <t>01/13/2020 14:26:29 PM</t>
  </si>
  <si>
    <t>xSAs-R03125-2020-1-13-Bnp1421.csv</t>
  </si>
  <si>
    <t>R06003</t>
  </si>
  <si>
    <t>01/13/2020 14:15:27 PM</t>
  </si>
  <si>
    <t>01/13/2020 14:20:28 PM</t>
  </si>
  <si>
    <t>xSAs-R06003-2020-1-13-Bnp1415.csv</t>
  </si>
  <si>
    <t>Rh2786</t>
  </si>
  <si>
    <t>01/13/2020 14:08:58 PM</t>
  </si>
  <si>
    <t>01/13/2020 14:14:00 PM</t>
  </si>
  <si>
    <t>xSAs-Rh2786-2020-1-13-Bnp1408</t>
  </si>
  <si>
    <t>Rh2816</t>
  </si>
  <si>
    <t>01/13/2020 14:02:44 PM</t>
  </si>
  <si>
    <t>01/13/2020 14:07:46 PM</t>
  </si>
  <si>
    <t>xSAs-Rh2816-2020-1-13-Bnp1402.csv</t>
  </si>
  <si>
    <t>01/13/2020 13:52:41 PM</t>
  </si>
  <si>
    <t>01/13/2020 14:00:33 PM</t>
  </si>
  <si>
    <t>xSAs-R02052-2020-1-13-Bnp1352</t>
  </si>
  <si>
    <t>cy0468</t>
  </si>
  <si>
    <t>xsas-cy0468-2020-3-6-ta1222.csv</t>
  </si>
  <si>
    <t>cy0471</t>
  </si>
  <si>
    <t>xsas-cy0471-2020-2-26-ta1102.csv</t>
  </si>
  <si>
    <t>cy0472</t>
  </si>
  <si>
    <t>xsas-cy0472-2020-2-25-ta1025.csv</t>
  </si>
  <si>
    <t>cy0595</t>
  </si>
  <si>
    <t>xsas-cy0595-2020-3-6-ta1211.csv</t>
  </si>
  <si>
    <t>cy0600</t>
  </si>
  <si>
    <t>xsas-cy0600-2020-3-6-ta1216.csv</t>
  </si>
  <si>
    <t>cy0615</t>
  </si>
  <si>
    <t>xsas-cy0615-2020-3-6-ta1239.csv</t>
  </si>
  <si>
    <t>cy0619</t>
  </si>
  <si>
    <t>xsas-cy0619-2020-2-26-ta1031</t>
  </si>
  <si>
    <t>cy0624</t>
  </si>
  <si>
    <t>xsas-cy0624-2020-3-6-ta1234.csv</t>
  </si>
  <si>
    <t>cy0633</t>
  </si>
  <si>
    <t>xsas-cy0633-2020-3-6-ta1154.csv</t>
  </si>
  <si>
    <t>cy0636</t>
  </si>
  <si>
    <t>xsas-cy0636-2020-2-26-ta1056.csv</t>
  </si>
  <si>
    <t>cy0637</t>
  </si>
  <si>
    <t>xsas-cy0637-2020-3-9-ta1024.csv</t>
  </si>
  <si>
    <t>cy0638</t>
  </si>
  <si>
    <t>xsas-cy0638-2020-2-26-ta1051.csv</t>
  </si>
  <si>
    <t>cy0677</t>
  </si>
  <si>
    <t>xsas-cy0677-2020-2-24-ta1127</t>
  </si>
  <si>
    <t>cy0709</t>
  </si>
  <si>
    <t>xsas-cy0709-2020-3-6-ta1200.csv</t>
  </si>
  <si>
    <t>cy0710</t>
  </si>
  <si>
    <t>xsas-cy0710-2020-2-26-ta1045.csv</t>
  </si>
  <si>
    <t>cy0711</t>
  </si>
  <si>
    <t>xsas-cy0711-2020-3-6-ta1227.csv</t>
  </si>
  <si>
    <t>cy0712</t>
  </si>
  <si>
    <t>xsas-cy0712-2020-2-26-ta1037.csv</t>
  </si>
  <si>
    <t>cy0713</t>
  </si>
  <si>
    <t>xsas-cy0713-2020-3-2-ta1148.csv</t>
  </si>
  <si>
    <t>cy0714</t>
  </si>
  <si>
    <t>sas-cy0714-2020-3-6-ta1205.csv</t>
  </si>
  <si>
    <t>cy0932</t>
  </si>
  <si>
    <t>xsas-cy0932-2020-2-24-ta1139.csv</t>
  </si>
  <si>
    <t>cy1041</t>
  </si>
  <si>
    <t>xsas-cy1041-2020-2-21-ta1110.csv</t>
  </si>
  <si>
    <t>cy1042</t>
  </si>
  <si>
    <t>xsas-cy1042-2020-2-24-ta1116.csv</t>
  </si>
  <si>
    <t>xsas-r00068-2020-3-9-ta1007.csv</t>
  </si>
  <si>
    <t>r04137</t>
  </si>
  <si>
    <t>xsas-r04137-2020-2-24-ta1121.csv</t>
  </si>
  <si>
    <t>Sas</t>
  </si>
  <si>
    <t>r04154</t>
  </si>
  <si>
    <t>xSas-r04154-2020-2-18-ta1155.csv</t>
  </si>
  <si>
    <t>r05045</t>
  </si>
  <si>
    <t>xsas-r05045-2020-2-18-ta1246.csv</t>
  </si>
  <si>
    <t>r08021</t>
  </si>
  <si>
    <t>xsas-r08021-2020-2-18-ta1238.csv</t>
  </si>
  <si>
    <t>Ta</t>
  </si>
  <si>
    <t>xSAs-R10098-2020-2-6-Ta1117.csv</t>
  </si>
  <si>
    <t>r11079</t>
  </si>
  <si>
    <t>xsas-r11079-2020-3-9-ta1057.csv</t>
  </si>
  <si>
    <t>r13060</t>
  </si>
  <si>
    <t>xsas-r13060-2020-2-25-ta1122.csv</t>
  </si>
  <si>
    <t>r14046</t>
  </si>
  <si>
    <t>r14074</t>
  </si>
  <si>
    <t>xsas-r14074-2020-2-25-ta1134.csv</t>
  </si>
  <si>
    <t>r14097</t>
  </si>
  <si>
    <t>xsas-r14097-2020-2-25-ta1140.csv</t>
  </si>
  <si>
    <t>r14114</t>
  </si>
  <si>
    <t>xsas-r14114-2020-2-25-ta1151.csv</t>
  </si>
  <si>
    <t>r14121</t>
  </si>
  <si>
    <t>xsas-r14121-2020-2-25-ta1145.csv</t>
  </si>
  <si>
    <t>xsas-r98053-2020-3-9-ta1036.csv</t>
  </si>
  <si>
    <t>rh2014</t>
  </si>
  <si>
    <t>xsas-rh2014-2020-2-25-ta1116.csv</t>
  </si>
  <si>
    <t>rh2052</t>
  </si>
  <si>
    <t>xsas-rh2052-2020-2-18-ta1231.csv</t>
  </si>
  <si>
    <t>rh2347</t>
  </si>
  <si>
    <t>xsas-rh2347-2020-3-11-ta1048.csv</t>
  </si>
  <si>
    <t>rh2429</t>
  </si>
  <si>
    <t>xsas-rh2429-2020-3-11-ta1059.csv</t>
  </si>
  <si>
    <t>Rh2430</t>
  </si>
  <si>
    <t>xSAs-Rh2430-2020-2-6-Ta1057.csv</t>
  </si>
  <si>
    <t>rh2497</t>
  </si>
  <si>
    <t>xsas-rh2497-2020-3-11-ta1042.csv</t>
  </si>
  <si>
    <t>rh2544</t>
  </si>
  <si>
    <t>xsas-rh2544-2020-2-25-ta1128.csv</t>
  </si>
  <si>
    <t>rh2561</t>
  </si>
  <si>
    <t>xsas-rh2561-2020-3-9-ta1018.csv</t>
  </si>
  <si>
    <t>rh2562</t>
  </si>
  <si>
    <t>xsas-rh2562-2020-3-9-ta1013.csv</t>
  </si>
  <si>
    <t>Rh2631</t>
  </si>
  <si>
    <t>xSAs-Rh2631-2020-2-6-Ta1104.csv</t>
  </si>
  <si>
    <t>rh2701</t>
  </si>
  <si>
    <t>xSas-rh2701-2020-2-18-ta1202.csv</t>
  </si>
  <si>
    <t>rh2866</t>
  </si>
  <si>
    <t>xSas-rh2866-2020-2-18-ta1217.csv</t>
  </si>
  <si>
    <t>Rh2881</t>
  </si>
  <si>
    <t>xSAs-Rh2881-2020-2-6-Ta1040.csv</t>
  </si>
  <si>
    <t>Rh2885</t>
  </si>
  <si>
    <t>xSAs-Rh2885-2020-2-6-Ta1110.csv</t>
  </si>
  <si>
    <t>rh2886</t>
  </si>
  <si>
    <t>xsas-rh2886-2020-2-18-ta1208.csv</t>
  </si>
  <si>
    <t>Rh2887</t>
  </si>
  <si>
    <t>xSAs-Rh2887-2020-2-6-Bnp1025.csv</t>
  </si>
  <si>
    <t>rh2905</t>
  </si>
  <si>
    <t>xsas-rh2905-2020-2-24-ta1133.csv</t>
  </si>
  <si>
    <t>rh2915</t>
  </si>
  <si>
    <t>xsas-rh2915-2020-2-18-ta1224.csv</t>
  </si>
  <si>
    <t>xsas-rhav48-2020-3-11-ta1053.csv</t>
  </si>
  <si>
    <t>rhaw51</t>
  </si>
  <si>
    <t>xsas-rhaw51-2020-3-9-ta1042.csv</t>
  </si>
  <si>
    <t>xsas-rhbj24-2020-3-6-ta1001.csv</t>
  </si>
  <si>
    <t>xsas-rhbj53-2020-3-9-ta1036.csv</t>
  </si>
  <si>
    <t>rhbk81</t>
  </si>
  <si>
    <t>xsas-rhbk81-2020-3-9-ta1030.csv</t>
  </si>
  <si>
    <t>xsas-r14046-2020-3-9-ta1102</t>
  </si>
  <si>
    <t>Mr</t>
  </si>
  <si>
    <t>r05067</t>
  </si>
  <si>
    <t>x2020 sas-r05067-2020-3-18-Mr1139.csv</t>
  </si>
  <si>
    <t>Cy0963</t>
  </si>
  <si>
    <t>x2020 sas-Cy0963-2020-3-18-Mr1233</t>
  </si>
  <si>
    <t>r10035</t>
  </si>
  <si>
    <t>x2020 sas-r10035-2020-3-18-Mr1216.csv</t>
  </si>
  <si>
    <t>r11034</t>
  </si>
  <si>
    <t>x2020 sas-r11034-2020-3-18-Mr1145.csv</t>
  </si>
  <si>
    <t>r12051</t>
  </si>
  <si>
    <t>x2020 sas-r12051-2020-3-18-Mr1133.csv</t>
  </si>
  <si>
    <t>r12093</t>
  </si>
  <si>
    <t>x2020 sas-r12093-2020-3-18-Mr1210.csv</t>
  </si>
  <si>
    <t>r13038</t>
  </si>
  <si>
    <t>x2020 sas-r13038-2020-3-18-Mr1227.csv</t>
  </si>
  <si>
    <t>r14014</t>
  </si>
  <si>
    <t>x2020 sas-r14014-2020-3-18-Mr1151.csv</t>
  </si>
  <si>
    <t>r14100</t>
  </si>
  <si>
    <t>x2020 sas-r14100-2020-3-18-Mr1203.csv</t>
  </si>
  <si>
    <t>r98056</t>
  </si>
  <si>
    <t>x2020 sas-r98056-2020-3-18-Mr1221.csv</t>
  </si>
  <si>
    <t>rh2020</t>
  </si>
  <si>
    <t>x2020 sas-rh2020-2020-3-18-Mr1158.csv</t>
  </si>
  <si>
    <t>2020SAS</t>
  </si>
  <si>
    <t>Cy1048</t>
  </si>
  <si>
    <t>x2020SAS-Cy1048-2019-12-18-Js1239.csv</t>
  </si>
  <si>
    <t>Cy1049</t>
  </si>
  <si>
    <t>12/18/2019 13:03:08 PM</t>
  </si>
  <si>
    <t>x2020SAS-Cy1049-2019-12-18-Js1258.csv</t>
  </si>
  <si>
    <t>Cy1050</t>
  </si>
  <si>
    <t>x2020SAS-Cy1050-2019-12-18-Js1246.csv</t>
  </si>
  <si>
    <t>Cy1056</t>
  </si>
  <si>
    <t>x2020SAS-Cy1056-2019-12-18-Js1229.csv</t>
  </si>
  <si>
    <t>Cy1234</t>
  </si>
  <si>
    <t>12/06/2019 13:55:35 PM</t>
  </si>
  <si>
    <t>12/06/2019 14:06:41 PM</t>
  </si>
  <si>
    <t>x2020sas-Cy1234-2019-12-6-Js1355</t>
  </si>
  <si>
    <t>pjp</t>
  </si>
  <si>
    <t>r01103</t>
  </si>
  <si>
    <t>12/09/2019 15:23:41 PM</t>
  </si>
  <si>
    <t>12/09/2019 15:28:54 PM</t>
  </si>
  <si>
    <t>x2020sas-r01103-2019-12-9-pjp1523</t>
  </si>
  <si>
    <t>Rh2877</t>
  </si>
  <si>
    <t>x2020SAS-Rh2877-2019-12-18-Js1222.csv</t>
  </si>
  <si>
    <t>js</t>
  </si>
  <si>
    <t>RH2898</t>
  </si>
  <si>
    <t>01/29/2020 14:23:54 PM</t>
  </si>
  <si>
    <t>01/29/2020 14:28:57 PM</t>
  </si>
  <si>
    <t>x2020SAS-RH2898-2020-1-29-js1423.csv</t>
  </si>
  <si>
    <t>r05093</t>
  </si>
  <si>
    <t>xsas-r05093-2020-3-13-ta1156.csv</t>
  </si>
  <si>
    <t>r10040</t>
  </si>
  <si>
    <t>xsas-r10040-2020-3-13-ta1150.csv</t>
  </si>
  <si>
    <t>r11045</t>
  </si>
  <si>
    <t>xsas-r11045-2020-3-13-ta1140.csv</t>
  </si>
  <si>
    <t>r13026</t>
  </si>
  <si>
    <t>xsas-r13026-2020-3-11-ta1135.csv</t>
  </si>
  <si>
    <t>rhbb50</t>
  </si>
  <si>
    <t>xsas-rhbb50-2020-3-13-ta1202.csv</t>
  </si>
  <si>
    <t>Sex Frequency</t>
  </si>
  <si>
    <t>unprotect monkey01</t>
  </si>
  <si>
    <t>Bass</t>
  </si>
  <si>
    <t>&gt;=2</t>
  </si>
  <si>
    <t>Total occurenc</t>
  </si>
  <si>
    <t>Removes</t>
  </si>
  <si>
    <t>Adds</t>
  </si>
  <si>
    <t>Salute/Eye Poke</t>
  </si>
  <si>
    <t>Cling</t>
  </si>
  <si>
    <t>Threat/Diplay</t>
  </si>
  <si>
    <t>Aggress</t>
  </si>
  <si>
    <t>Mantle Shake</t>
  </si>
  <si>
    <t>Eat/Drink</t>
  </si>
  <si>
    <t>Tactile Explore</t>
  </si>
  <si>
    <t>social/play</t>
  </si>
  <si>
    <t>SocGroom</t>
  </si>
  <si>
    <t>Note if sleeping so we can add to record in some way</t>
  </si>
  <si>
    <t>Need to code single or paired</t>
  </si>
  <si>
    <t>NOTE- Assess all animals in colony.  Not just singles, Updated ethogram software to 27 behaviors to include social behaviors, + Notes.</t>
  </si>
  <si>
    <t>Aggression</t>
  </si>
  <si>
    <t>Selfdirect</t>
  </si>
  <si>
    <t>Threat/display</t>
  </si>
  <si>
    <t>Sex/self/other</t>
  </si>
  <si>
    <t>FearGrimace</t>
  </si>
  <si>
    <t>Headtoss</t>
  </si>
  <si>
    <t>Mantleshake</t>
  </si>
  <si>
    <t>Social/play</t>
  </si>
  <si>
    <t>Selfbite</t>
  </si>
  <si>
    <t>Salute</t>
  </si>
  <si>
    <t>2021 Bass etho</t>
  </si>
  <si>
    <t>Col1</t>
  </si>
  <si>
    <t>col2</t>
  </si>
  <si>
    <t>Col3</t>
  </si>
  <si>
    <t>L44</t>
  </si>
  <si>
    <t>L45</t>
  </si>
  <si>
    <t>L46</t>
  </si>
  <si>
    <t xml:space="preserve">Most Frequent Not BC </t>
  </si>
  <si>
    <t>O44</t>
  </si>
  <si>
    <t>O45</t>
  </si>
  <si>
    <t>O46</t>
  </si>
  <si>
    <t>P44</t>
  </si>
  <si>
    <t>P45</t>
  </si>
  <si>
    <t>P46</t>
  </si>
  <si>
    <t>2021 bass</t>
  </si>
  <si>
    <t xml:space="preserve">Maybe contrast:  Normative/Behave concern/Aggression/Anxiety-like </t>
  </si>
  <si>
    <t>Dur&gt;&gt;</t>
  </si>
  <si>
    <t>Cling++</t>
  </si>
  <si>
    <t>Aggress++</t>
  </si>
  <si>
    <t>social/play++</t>
  </si>
  <si>
    <t>SocGroom++</t>
  </si>
  <si>
    <t>Sex:self other++</t>
  </si>
  <si>
    <t>Anxiety/adjustment behaviors</t>
  </si>
  <si>
    <t>Happy behaviors</t>
  </si>
  <si>
    <t>Agonistic behaviors</t>
  </si>
  <si>
    <t>Motor behavior</t>
  </si>
  <si>
    <t>Feargrimace</t>
  </si>
  <si>
    <t>Selfbite Frequency</t>
  </si>
  <si>
    <t>Selfbite Duration</t>
  </si>
  <si>
    <t>Selfbite Ave Dur</t>
  </si>
  <si>
    <t>Selfdirect Frequency</t>
  </si>
  <si>
    <t>Selfdirect Duration</t>
  </si>
  <si>
    <t>Selfdirect Ave Dur</t>
  </si>
  <si>
    <t>Swing/spin/flip Frequency</t>
  </si>
  <si>
    <t>Headtoss Frequency</t>
  </si>
  <si>
    <t>Headtoss Duration</t>
  </si>
  <si>
    <t>Headtoss Ave Dur</t>
  </si>
  <si>
    <t>Rock Frequency</t>
  </si>
  <si>
    <t>Rock Duration</t>
  </si>
  <si>
    <t>Salute  Frequency</t>
  </si>
  <si>
    <t>Feargrimace Frequency</t>
  </si>
  <si>
    <t>Feargrimace Duration</t>
  </si>
  <si>
    <t>Feargrimace Ave Dur</t>
  </si>
  <si>
    <t xml:space="preserve"> Scratch Frequency</t>
  </si>
  <si>
    <t xml:space="preserve"> Scratch Duration</t>
  </si>
  <si>
    <t>Lipsmack Frequency</t>
  </si>
  <si>
    <t>Present Frequency</t>
  </si>
  <si>
    <t xml:space="preserve"> Present Duration</t>
  </si>
  <si>
    <t>Cling Frequency</t>
  </si>
  <si>
    <t>Cling Duration</t>
  </si>
  <si>
    <t>Cling Ave Dur</t>
  </si>
  <si>
    <t>Mantleshake Frequency</t>
  </si>
  <si>
    <t>Mantleshake Duration</t>
  </si>
  <si>
    <t>Mantleshake Ave Dur</t>
  </si>
  <si>
    <t>Threat/display Frequency</t>
  </si>
  <si>
    <t>Threat/display Duration</t>
  </si>
  <si>
    <t>Threat/display Ave Dur</t>
  </si>
  <si>
    <t>Aggression Frequency</t>
  </si>
  <si>
    <t>Aggression Duration</t>
  </si>
  <si>
    <t>Aggression Ave Dur</t>
  </si>
  <si>
    <t xml:space="preserve"> Tactile/explore Duration</t>
  </si>
  <si>
    <t>Social/play Frequency</t>
  </si>
  <si>
    <t>Social/play Duration</t>
  </si>
  <si>
    <t>Social/play Ave Dur</t>
  </si>
  <si>
    <t>Groom Frequency</t>
  </si>
  <si>
    <t>Groom Duration</t>
  </si>
  <si>
    <t>SocGroom Frequency</t>
  </si>
  <si>
    <t>SocGroom Duration</t>
  </si>
  <si>
    <t>SocGroom Ave Dur</t>
  </si>
  <si>
    <t>Sex/self/other Frequency</t>
  </si>
  <si>
    <t>Sex/self/other Duration</t>
  </si>
  <si>
    <t>Sex/self/other Ave Dur</t>
  </si>
  <si>
    <t>Ses Dur</t>
  </si>
  <si>
    <t>Obs type</t>
  </si>
  <si>
    <t>Housing</t>
  </si>
  <si>
    <t>Room/cage</t>
  </si>
  <si>
    <t>Notes</t>
  </si>
  <si>
    <t>Pacing 25%</t>
  </si>
  <si>
    <t>Inactive 90%</t>
  </si>
  <si>
    <t>Vocal 25%</t>
  </si>
  <si>
    <t>Pacing 50%</t>
  </si>
  <si>
    <t>SIB</t>
  </si>
  <si>
    <t>L47</t>
  </si>
  <si>
    <t>P47</t>
  </si>
  <si>
    <t>O47</t>
  </si>
  <si>
    <t>Assessment</t>
  </si>
  <si>
    <t>Housing:</t>
  </si>
  <si>
    <t>Room/Cage:</t>
  </si>
  <si>
    <t>++ New behaviors</t>
  </si>
  <si>
    <t>2021 BASS ethotype</t>
  </si>
  <si>
    <t>L31 to L47</t>
  </si>
  <si>
    <t>2021 Bass.csv</t>
  </si>
  <si>
    <t>1.0.43.0</t>
  </si>
  <si>
    <t>mr</t>
  </si>
  <si>
    <t>r17099</t>
  </si>
  <si>
    <t>Single</t>
  </si>
  <si>
    <t>cb30c11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</si>
</sst>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C9AD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6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47" fontId="0" fillId="0" borderId="0" xfId="0" applyNumberFormat="1"/>
    <xf numFmtId="0" fontId="0" fillId="0" borderId="0" xfId="0" applyFill="1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14" fontId="0" fillId="0" borderId="0" xfId="0" applyNumberFormat="1" applyProtection="1">
      <protection locked="0"/>
    </xf>
    <xf numFmtId="22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47" fontId="0" fillId="0" borderId="0" xfId="0" applyNumberFormat="1" applyProtection="1">
      <protection locked="0"/>
    </xf>
    <xf numFmtId="0" fontId="0" fillId="0" borderId="0" xfId="0" quotePrefix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quotePrefix="1" applyFill="1" applyBorder="1" applyAlignment="1" applyProtection="1">
      <alignment horizontal="right"/>
      <protection locked="0"/>
    </xf>
    <xf numFmtId="0" fontId="0" fillId="0" borderId="0" xfId="0" quotePrefix="1" applyProtection="1">
      <protection locked="0"/>
    </xf>
    <xf numFmtId="0" fontId="0" fillId="34" borderId="10" xfId="0" applyFill="1" applyBorder="1" applyProtection="1">
      <protection locked="0"/>
    </xf>
    <xf numFmtId="0" fontId="0" fillId="33" borderId="0" xfId="0" applyFill="1" applyProtection="1">
      <protection locked="0"/>
    </xf>
    <xf numFmtId="0" fontId="0" fillId="0" borderId="0" xfId="0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7" xfId="0" applyBorder="1" applyProtection="1"/>
    <xf numFmtId="0" fontId="0" fillId="0" borderId="10" xfId="0" applyBorder="1" applyProtection="1"/>
    <xf numFmtId="0" fontId="0" fillId="0" borderId="0" xfId="0" applyBorder="1" applyProtection="1"/>
    <xf numFmtId="47" fontId="0" fillId="0" borderId="11" xfId="0" applyNumberFormat="1" applyBorder="1" applyProtection="1"/>
    <xf numFmtId="0" fontId="0" fillId="0" borderId="12" xfId="0" applyBorder="1" applyProtection="1"/>
    <xf numFmtId="0" fontId="0" fillId="0" borderId="13" xfId="0" applyBorder="1" applyProtection="1"/>
    <xf numFmtId="47" fontId="0" fillId="0" borderId="14" xfId="0" applyNumberFormat="1" applyBorder="1" applyProtection="1"/>
    <xf numFmtId="47" fontId="0" fillId="0" borderId="0" xfId="0" applyNumberFormat="1" applyProtection="1"/>
    <xf numFmtId="0" fontId="0" fillId="0" borderId="0" xfId="0" applyFill="1" applyProtection="1"/>
    <xf numFmtId="0" fontId="0" fillId="34" borderId="0" xfId="0" applyFill="1" applyProtection="1"/>
    <xf numFmtId="47" fontId="0" fillId="34" borderId="0" xfId="0" applyNumberFormat="1" applyFill="1" applyProtection="1"/>
    <xf numFmtId="0" fontId="0" fillId="34" borderId="10" xfId="0" applyFill="1" applyBorder="1" applyProtection="1"/>
    <xf numFmtId="14" fontId="0" fillId="0" borderId="0" xfId="0" applyNumberFormat="1" applyProtection="1"/>
    <xf numFmtId="22" fontId="0" fillId="0" borderId="0" xfId="0" applyNumberFormat="1" applyProtection="1"/>
    <xf numFmtId="21" fontId="0" fillId="0" borderId="0" xfId="0" applyNumberFormat="1" applyProtection="1"/>
    <xf numFmtId="46" fontId="0" fillId="0" borderId="0" xfId="0" applyNumberFormat="1" applyProtection="1"/>
    <xf numFmtId="0" fontId="0" fillId="0" borderId="0" xfId="0" applyNumberFormat="1" applyProtection="1"/>
    <xf numFmtId="0" fontId="0" fillId="0" borderId="10" xfId="0" applyBorder="1"/>
    <xf numFmtId="0" fontId="0" fillId="37" borderId="0" xfId="0" applyFill="1"/>
    <xf numFmtId="0" fontId="0" fillId="0" borderId="18" xfId="0" applyBorder="1"/>
    <xf numFmtId="0" fontId="0" fillId="35" borderId="18" xfId="0" applyFill="1" applyBorder="1"/>
    <xf numFmtId="0" fontId="0" fillId="36" borderId="18" xfId="0" applyFill="1" applyBorder="1"/>
    <xf numFmtId="0" fontId="0" fillId="37" borderId="18" xfId="0" applyFill="1" applyBorder="1"/>
    <xf numFmtId="0" fontId="0" fillId="0" borderId="18" xfId="0" applyFill="1" applyBorder="1"/>
    <xf numFmtId="0" fontId="0" fillId="37" borderId="10" xfId="0" applyFill="1" applyBorder="1" applyProtection="1"/>
    <xf numFmtId="0" fontId="0" fillId="37" borderId="10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33" borderId="0" xfId="0" applyFill="1"/>
    <xf numFmtId="18" fontId="0" fillId="0" borderId="0" xfId="0" applyNumberFormat="1"/>
    <xf numFmtId="14" fontId="0" fillId="0" borderId="0" xfId="0" applyNumberFormat="1" applyFill="1"/>
    <xf numFmtId="22" fontId="0" fillId="0" borderId="0" xfId="0" applyNumberFormat="1" applyFill="1"/>
    <xf numFmtId="21" fontId="0" fillId="0" borderId="0" xfId="0" applyNumberFormat="1" applyFill="1"/>
    <xf numFmtId="0" fontId="0" fillId="0" borderId="0" xfId="0" applyFill="1" applyBorder="1"/>
    <xf numFmtId="0" fontId="0" fillId="0" borderId="0" xfId="0" applyFill="1" applyBorder="1" applyProtection="1"/>
    <xf numFmtId="0" fontId="0" fillId="0" borderId="0" xfId="0" applyNumberFormat="1"/>
    <xf numFmtId="0" fontId="0" fillId="0" borderId="0" xfId="0" applyNumberFormat="1" applyFill="1"/>
    <xf numFmtId="0" fontId="0" fillId="0" borderId="0" xfId="0" applyAlignment="1" applyProtection="1"/>
    <xf numFmtId="0" fontId="0" fillId="0" borderId="15" xfId="0" applyBorder="1"/>
    <xf numFmtId="0" fontId="0" fillId="37" borderId="10" xfId="0" applyFill="1" applyBorder="1"/>
    <xf numFmtId="0" fontId="0" fillId="34" borderId="0" xfId="0" applyFill="1"/>
    <xf numFmtId="0" fontId="0" fillId="0" borderId="12" xfId="0" applyBorder="1"/>
    <xf numFmtId="0" fontId="0" fillId="33" borderId="10" xfId="0" applyFill="1" applyBorder="1"/>
    <xf numFmtId="0" fontId="0" fillId="0" borderId="10" xfId="0" applyFill="1" applyBorder="1" applyProtection="1"/>
    <xf numFmtId="0" fontId="0" fillId="38" borderId="0" xfId="0" applyFill="1" applyProtection="1">
      <protection locked="0"/>
    </xf>
    <xf numFmtId="0" fontId="0" fillId="39" borderId="0" xfId="0" applyFill="1" applyProtection="1">
      <protection locked="0"/>
    </xf>
    <xf numFmtId="0" fontId="0" fillId="40" borderId="0" xfId="0" applyFill="1" applyProtection="1">
      <protection locked="0"/>
    </xf>
    <xf numFmtId="0" fontId="0" fillId="37" borderId="0" xfId="0" applyFill="1" applyProtection="1">
      <protection locked="0"/>
    </xf>
    <xf numFmtId="0" fontId="0" fillId="0" borderId="13" xfId="0" applyFill="1" applyBorder="1" applyProtection="1"/>
    <xf numFmtId="0" fontId="0" fillId="0" borderId="18" xfId="0" applyBorder="1" applyAlignment="1"/>
    <xf numFmtId="0" fontId="0" fillId="0" borderId="18" xfId="0" applyFill="1" applyBorder="1" applyAlignment="1"/>
    <xf numFmtId="0" fontId="0" fillId="41" borderId="18" xfId="0" applyFill="1" applyBorder="1"/>
    <xf numFmtId="0" fontId="0" fillId="34" borderId="18" xfId="0" applyFill="1" applyBorder="1"/>
    <xf numFmtId="0" fontId="0" fillId="0" borderId="18" xfId="0" applyBorder="1" applyProtection="1">
      <protection locked="0"/>
    </xf>
    <xf numFmtId="0" fontId="0" fillId="35" borderId="18" xfId="0" applyFill="1" applyBorder="1" applyProtection="1">
      <protection locked="0"/>
    </xf>
    <xf numFmtId="0" fontId="0" fillId="36" borderId="18" xfId="0" applyFill="1" applyBorder="1" applyProtection="1">
      <protection locked="0"/>
    </xf>
    <xf numFmtId="0" fontId="0" fillId="37" borderId="18" xfId="0" applyFill="1" applyBorder="1" applyProtection="1">
      <protection locked="0"/>
    </xf>
    <xf numFmtId="0" fontId="0" fillId="41" borderId="18" xfId="0" applyFill="1" applyBorder="1" applyProtection="1">
      <protection locked="0"/>
    </xf>
    <xf numFmtId="0" fontId="0" fillId="34" borderId="18" xfId="0" applyFill="1" applyBorder="1" applyProtection="1">
      <protection locked="0"/>
    </xf>
    <xf numFmtId="0" fontId="0" fillId="35" borderId="0" xfId="0" applyFill="1" applyProtection="1">
      <protection locked="0"/>
    </xf>
    <xf numFmtId="0" fontId="0" fillId="36" borderId="0" xfId="0" applyFill="1" applyProtection="1">
      <protection locked="0"/>
    </xf>
    <xf numFmtId="0" fontId="0" fillId="41" borderId="0" xfId="0" applyFill="1" applyProtection="1">
      <protection locked="0"/>
    </xf>
    <xf numFmtId="0" fontId="0" fillId="34" borderId="0" xfId="0" applyFill="1" applyProtection="1">
      <protection locked="0"/>
    </xf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C9A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30"/>
  <sheetViews>
    <sheetView tabSelected="1" topLeftCell="J30" zoomScale="125" workbookViewId="0">
      <selection activeCell="P51" sqref="P51"/>
    </sheetView>
  </sheetViews>
  <sheetFormatPr baseColWidth="10" defaultRowHeight="16" x14ac:dyDescent="0.2"/>
  <cols>
    <col min="1" max="1" width="15.33203125" style="6" customWidth="1"/>
    <col min="2" max="2" width="15.5" style="6" bestFit="1" customWidth="1"/>
    <col min="3" max="11" width="10.83203125" style="6"/>
    <col min="12" max="13" width="13.83203125" style="6" customWidth="1"/>
    <col min="14" max="14" width="10.83203125" style="6"/>
    <col min="15" max="15" width="14.5" style="6" bestFit="1" customWidth="1"/>
    <col min="16" max="16" width="13.1640625" style="6" bestFit="1" customWidth="1"/>
    <col min="17" max="17" width="10.83203125" style="6"/>
    <col min="18" max="18" width="13" style="6" bestFit="1" customWidth="1"/>
    <col min="19" max="19" width="18.5" style="6" bestFit="1" customWidth="1"/>
    <col min="20" max="20" width="16.6640625" style="6" bestFit="1" customWidth="1"/>
    <col min="21" max="16384" width="10.83203125" style="6"/>
  </cols>
  <sheetData>
    <row r="1" spans="1:28" x14ac:dyDescent="0.2">
      <c r="A1" t="s">
        <v>0</v>
      </c>
      <c r="B1"/>
      <c r="C1"/>
      <c r="D1"/>
      <c r="E1"/>
      <c r="F1"/>
      <c r="G1"/>
      <c r="H1"/>
      <c r="I1"/>
      <c r="J1"/>
      <c r="AB1" s="7"/>
    </row>
    <row r="2" spans="1:28" x14ac:dyDescent="0.2">
      <c r="A2" t="s">
        <v>9</v>
      </c>
      <c r="B2"/>
      <c r="C2"/>
      <c r="D2"/>
      <c r="E2"/>
      <c r="F2"/>
      <c r="G2"/>
      <c r="H2"/>
      <c r="I2"/>
      <c r="J2"/>
      <c r="P2" s="8"/>
      <c r="S2" s="9"/>
      <c r="T2" s="9"/>
    </row>
    <row r="3" spans="1:28" x14ac:dyDescent="0.2">
      <c r="A3"/>
      <c r="B3"/>
      <c r="C3"/>
      <c r="D3"/>
      <c r="E3"/>
      <c r="F3"/>
      <c r="G3"/>
      <c r="H3"/>
      <c r="I3"/>
      <c r="J3"/>
    </row>
    <row r="4" spans="1:28" x14ac:dyDescent="0.2">
      <c r="A4" t="s">
        <v>10</v>
      </c>
      <c r="B4" t="s">
        <v>815</v>
      </c>
      <c r="C4"/>
      <c r="D4"/>
      <c r="E4"/>
      <c r="F4"/>
      <c r="G4"/>
      <c r="H4"/>
      <c r="I4"/>
      <c r="J4"/>
    </row>
    <row r="5" spans="1:28" x14ac:dyDescent="0.2">
      <c r="A5" t="s">
        <v>11</v>
      </c>
      <c r="B5" t="s">
        <v>736</v>
      </c>
      <c r="C5"/>
      <c r="D5"/>
      <c r="E5"/>
      <c r="F5"/>
      <c r="G5"/>
      <c r="H5"/>
      <c r="I5"/>
      <c r="J5"/>
    </row>
    <row r="6" spans="1:28" x14ac:dyDescent="0.2">
      <c r="A6" t="s">
        <v>12</v>
      </c>
      <c r="B6" t="s">
        <v>816</v>
      </c>
      <c r="C6"/>
      <c r="D6"/>
      <c r="E6"/>
      <c r="F6"/>
      <c r="G6"/>
      <c r="H6"/>
      <c r="I6"/>
      <c r="J6"/>
    </row>
    <row r="7" spans="1:28" x14ac:dyDescent="0.2">
      <c r="A7" t="s">
        <v>13</v>
      </c>
      <c r="B7" t="s">
        <v>205</v>
      </c>
      <c r="C7"/>
      <c r="D7"/>
      <c r="E7"/>
      <c r="F7"/>
      <c r="G7"/>
      <c r="H7"/>
      <c r="I7"/>
      <c r="J7"/>
    </row>
    <row r="8" spans="1:28" x14ac:dyDescent="0.2">
      <c r="A8" t="s">
        <v>14</v>
      </c>
      <c r="B8" t="s">
        <v>807</v>
      </c>
      <c r="C8"/>
      <c r="D8"/>
      <c r="E8"/>
      <c r="F8"/>
      <c r="G8"/>
      <c r="H8"/>
      <c r="I8"/>
      <c r="J8"/>
    </row>
    <row r="9" spans="1:28" x14ac:dyDescent="0.2">
      <c r="A9" t="s">
        <v>808</v>
      </c>
      <c r="B9" t="s">
        <v>817</v>
      </c>
      <c r="C9"/>
      <c r="D9"/>
      <c r="E9"/>
      <c r="F9"/>
      <c r="G9"/>
      <c r="H9"/>
      <c r="I9"/>
      <c r="J9"/>
    </row>
    <row r="10" spans="1:28" x14ac:dyDescent="0.2">
      <c r="A10" t="s">
        <v>809</v>
      </c>
      <c r="B10" t="s">
        <v>818</v>
      </c>
      <c r="C10"/>
      <c r="D10"/>
      <c r="E10"/>
      <c r="F10"/>
      <c r="G10"/>
      <c r="H10"/>
      <c r="I10"/>
      <c r="J10"/>
    </row>
    <row r="11" spans="1:28" x14ac:dyDescent="0.2">
      <c r="A11" t="s">
        <v>15</v>
      </c>
      <c r="B11" s="1">
        <v>44313</v>
      </c>
      <c r="C11"/>
      <c r="D11"/>
      <c r="E11"/>
      <c r="F11"/>
      <c r="G11"/>
      <c r="H11"/>
      <c r="I11"/>
      <c r="J11"/>
    </row>
    <row r="12" spans="1:28" x14ac:dyDescent="0.2">
      <c r="A12" t="s">
        <v>16</v>
      </c>
      <c r="B12" s="50">
        <v>0.4465277777777778</v>
      </c>
      <c r="C12"/>
      <c r="D12"/>
      <c r="E12"/>
      <c r="F12"/>
      <c r="G12"/>
      <c r="H12"/>
      <c r="I12"/>
      <c r="J12"/>
    </row>
    <row r="13" spans="1:28" x14ac:dyDescent="0.2">
      <c r="A13" t="s">
        <v>17</v>
      </c>
      <c r="B13" t="s">
        <v>813</v>
      </c>
      <c r="C13"/>
      <c r="D13"/>
      <c r="E13"/>
      <c r="F13"/>
      <c r="G13"/>
      <c r="H13"/>
      <c r="I13"/>
      <c r="J13"/>
    </row>
    <row r="14" spans="1:28" x14ac:dyDescent="0.2">
      <c r="A14" t="s">
        <v>18</v>
      </c>
      <c r="B14" s="2">
        <v>44313.447222222225</v>
      </c>
      <c r="C14"/>
      <c r="D14"/>
      <c r="E14"/>
      <c r="F14"/>
      <c r="G14"/>
      <c r="H14"/>
      <c r="I14"/>
      <c r="J14"/>
      <c r="P14" s="6" t="s">
        <v>36</v>
      </c>
    </row>
    <row r="15" spans="1:28" x14ac:dyDescent="0.2">
      <c r="A15" t="s">
        <v>19</v>
      </c>
      <c r="B15" s="2">
        <v>44313.451388888891</v>
      </c>
      <c r="C15"/>
      <c r="D15"/>
      <c r="E15"/>
      <c r="F15"/>
      <c r="G15"/>
      <c r="H15"/>
      <c r="I15"/>
      <c r="J15"/>
    </row>
    <row r="16" spans="1:28" x14ac:dyDescent="0.2">
      <c r="A16" t="s">
        <v>20</v>
      </c>
      <c r="B16" s="3">
        <v>3.4953703703703705E-3</v>
      </c>
      <c r="C16"/>
      <c r="D16"/>
      <c r="E16"/>
      <c r="F16"/>
      <c r="G16"/>
      <c r="H16"/>
      <c r="I16"/>
      <c r="J16"/>
    </row>
    <row r="17" spans="1:22" x14ac:dyDescent="0.2">
      <c r="A17" t="s">
        <v>21</v>
      </c>
      <c r="B17" t="s">
        <v>814</v>
      </c>
      <c r="C17"/>
      <c r="D17"/>
      <c r="E17"/>
      <c r="F17"/>
      <c r="G17"/>
      <c r="H17"/>
      <c r="I17"/>
      <c r="J17"/>
    </row>
    <row r="18" spans="1:22" x14ac:dyDescent="0.2">
      <c r="A18"/>
      <c r="B18"/>
      <c r="C18"/>
      <c r="D18"/>
      <c r="E18"/>
      <c r="F18"/>
      <c r="G18"/>
      <c r="H18"/>
      <c r="I18"/>
      <c r="J18"/>
    </row>
    <row r="19" spans="1:22" ht="17" thickBot="1" x14ac:dyDescent="0.25">
      <c r="A19"/>
      <c r="B19"/>
      <c r="C19"/>
      <c r="D19"/>
      <c r="E19"/>
      <c r="F19"/>
      <c r="G19"/>
      <c r="H19"/>
      <c r="I19"/>
      <c r="J19"/>
      <c r="L19" s="19" t="s">
        <v>94</v>
      </c>
      <c r="M19" s="19"/>
      <c r="N19" s="19"/>
      <c r="O19" s="19"/>
      <c r="P19" s="19"/>
      <c r="U19" s="6" t="s">
        <v>722</v>
      </c>
    </row>
    <row r="20" spans="1:22" ht="18" thickTop="1" thickBot="1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L20" s="20" t="s">
        <v>57</v>
      </c>
      <c r="M20" s="21" t="s">
        <v>58</v>
      </c>
      <c r="N20" s="21" t="s">
        <v>52</v>
      </c>
      <c r="O20" s="21" t="s">
        <v>165</v>
      </c>
      <c r="P20" s="22" t="s">
        <v>166</v>
      </c>
      <c r="Q20" s="6" t="s">
        <v>144</v>
      </c>
      <c r="R20" s="6" t="s">
        <v>145</v>
      </c>
      <c r="S20" s="14"/>
      <c r="T20" s="14">
        <v>1</v>
      </c>
      <c r="U20" s="23" t="s">
        <v>33</v>
      </c>
      <c r="V20" s="65" t="s">
        <v>723</v>
      </c>
    </row>
    <row r="21" spans="1:22" ht="17" thickTop="1" x14ac:dyDescent="0.2">
      <c r="A21" t="s">
        <v>815</v>
      </c>
      <c r="B21" t="s">
        <v>816</v>
      </c>
      <c r="C21" t="s">
        <v>817</v>
      </c>
      <c r="D21" t="s">
        <v>818</v>
      </c>
      <c r="E21" s="1">
        <v>44313</v>
      </c>
      <c r="F21" t="s">
        <v>814</v>
      </c>
      <c r="G21" t="s">
        <v>38</v>
      </c>
      <c r="H21" s="3">
        <v>0.4478935185185185</v>
      </c>
      <c r="I21" s="4">
        <v>5.2083333333333337E-5</v>
      </c>
      <c r="J21" s="4">
        <v>5.2083333333333337E-5</v>
      </c>
      <c r="K21" s="12" t="s">
        <v>68</v>
      </c>
      <c r="L21" s="41" t="s">
        <v>33</v>
      </c>
      <c r="M21" s="24" t="str">
        <f>IF(ISNA(MATCH(L21,N21:N47,0))," ",INDEX(N21:N47,MATCH(L21,N21:N47,0)))</f>
        <v>Inactive</v>
      </c>
      <c r="N21" s="24" t="str">
        <f t="array" ref="N21">INDEX($G$21:$G$96, MATCH(0,  COUNTIF($N$20:N20,$G$21:$G$96),0))</f>
        <v>Jumping</v>
      </c>
      <c r="O21" s="24">
        <f>COUNTIF(G21:G96,M21)</f>
        <v>6</v>
      </c>
      <c r="P21" s="25">
        <f>SUMPRODUCT((G$21:$G96=M21)*($I$21:$I$96))</f>
        <v>7.0949074074074068E-4</v>
      </c>
      <c r="Q21" s="12" t="s">
        <v>91</v>
      </c>
      <c r="R21" s="12" t="s">
        <v>92</v>
      </c>
      <c r="S21" s="14"/>
      <c r="T21" s="14">
        <v>2</v>
      </c>
      <c r="U21" s="23" t="s">
        <v>35</v>
      </c>
      <c r="V21" s="65"/>
    </row>
    <row r="22" spans="1:22" x14ac:dyDescent="0.2">
      <c r="A22" t="s">
        <v>815</v>
      </c>
      <c r="B22" t="s">
        <v>816</v>
      </c>
      <c r="C22" t="s">
        <v>817</v>
      </c>
      <c r="D22" t="s">
        <v>818</v>
      </c>
      <c r="E22" s="1">
        <v>44313</v>
      </c>
      <c r="F22" t="s">
        <v>814</v>
      </c>
      <c r="G22" t="s">
        <v>714</v>
      </c>
      <c r="H22" s="3">
        <v>0.44793981481481482</v>
      </c>
      <c r="I22" s="4">
        <v>3.3564814814814815E-5</v>
      </c>
      <c r="J22" s="4">
        <v>8.5648148148148158E-5</v>
      </c>
      <c r="K22" s="12" t="s">
        <v>69</v>
      </c>
      <c r="L22" s="41" t="s">
        <v>35</v>
      </c>
      <c r="M22" s="6" t="str">
        <f>IF(ISNA(MATCH(L22,N21:N47,0))," ",INDEX(N21:N47,MATCH(L22,N21:N47,0)))</f>
        <v>Locomotion</v>
      </c>
      <c r="N22" s="24" t="str">
        <f t="array" ref="N22">INDEX($G$21:$G$96, MATCH(0,  COUNTIF($N$20:N21,$G$21:$G$96),0))</f>
        <v>Threat/display</v>
      </c>
      <c r="O22" s="24">
        <f>COUNTIF(G21:G96,M22)</f>
        <v>7</v>
      </c>
      <c r="P22" s="25">
        <f>SUMPRODUCT((G$21:$G96=M22)*($I$21:$I$96))</f>
        <v>8.9699074074074073E-4</v>
      </c>
      <c r="Q22" s="12" t="s">
        <v>98</v>
      </c>
      <c r="R22" s="12" t="s">
        <v>120</v>
      </c>
      <c r="S22" s="14"/>
      <c r="T22" s="14">
        <v>3</v>
      </c>
      <c r="U22" s="23" t="s">
        <v>37</v>
      </c>
      <c r="V22" s="65"/>
    </row>
    <row r="23" spans="1:22" x14ac:dyDescent="0.2">
      <c r="A23" t="s">
        <v>815</v>
      </c>
      <c r="B23" t="s">
        <v>816</v>
      </c>
      <c r="C23" t="s">
        <v>817</v>
      </c>
      <c r="D23" t="s">
        <v>818</v>
      </c>
      <c r="E23" s="1">
        <v>44313</v>
      </c>
      <c r="F23" t="s">
        <v>814</v>
      </c>
      <c r="G23" t="s">
        <v>35</v>
      </c>
      <c r="H23" s="3">
        <v>0.44797453703703699</v>
      </c>
      <c r="I23" s="4">
        <v>6.4814814814814816E-5</v>
      </c>
      <c r="J23" s="4">
        <v>1.5046296296296297E-4</v>
      </c>
      <c r="K23" s="15" t="s">
        <v>70</v>
      </c>
      <c r="L23" s="41" t="s">
        <v>37</v>
      </c>
      <c r="M23" s="24" t="str">
        <f>IF(ISNA(MATCH(L23,N21:N47,0))," ",INDEX(N21:N47,MATCH(L23,N21:N47,0)))</f>
        <v>Pacing</v>
      </c>
      <c r="N23" s="24" t="str">
        <f t="array" ref="N23">INDEX($G$21:$G$96, MATCH(0,  COUNTIF($N$20:N22,$G$21:$G$96),0))</f>
        <v>Locomotion</v>
      </c>
      <c r="O23" s="24">
        <f>COUNTIF(G21:G96,M23)</f>
        <v>1</v>
      </c>
      <c r="P23" s="25">
        <f>SUMPRODUCT((G$21:$G96=M23)*($I$21:$I$96))</f>
        <v>3.3217592592592592E-4</v>
      </c>
      <c r="Q23" s="15" t="s">
        <v>117</v>
      </c>
      <c r="R23" s="15" t="s">
        <v>141</v>
      </c>
      <c r="S23" s="14"/>
      <c r="T23" s="14">
        <v>4</v>
      </c>
      <c r="U23" s="23" t="s">
        <v>38</v>
      </c>
      <c r="V23" s="65"/>
    </row>
    <row r="24" spans="1:22" x14ac:dyDescent="0.2">
      <c r="A24" t="s">
        <v>815</v>
      </c>
      <c r="B24" t="s">
        <v>816</v>
      </c>
      <c r="C24" t="s">
        <v>817</v>
      </c>
      <c r="D24" t="s">
        <v>818</v>
      </c>
      <c r="E24" s="1">
        <v>44313</v>
      </c>
      <c r="F24" t="s">
        <v>814</v>
      </c>
      <c r="G24" t="s">
        <v>33</v>
      </c>
      <c r="H24" s="3">
        <v>0.44804398148148145</v>
      </c>
      <c r="I24" s="4">
        <v>9.0277777777777774E-5</v>
      </c>
      <c r="J24" s="4">
        <v>2.3958333333333332E-4</v>
      </c>
      <c r="K24" s="15" t="s">
        <v>71</v>
      </c>
      <c r="L24" s="41" t="s">
        <v>38</v>
      </c>
      <c r="M24" s="24" t="str">
        <f>IF(ISNA(MATCH(L24,N21:N47,0))," ",INDEX(N21:N47,MATCH(L24,N21:N47,0)))</f>
        <v>Jumping</v>
      </c>
      <c r="N24" s="24" t="str">
        <f t="array" ref="N24">INDEX($G$21:$G$96, MATCH(0,  COUNTIF($N$20:N23,$G$21:$G$96),0))</f>
        <v>Inactive</v>
      </c>
      <c r="O24" s="24">
        <f>COUNTIF(G21:G96,M24)</f>
        <v>2</v>
      </c>
      <c r="P24" s="25">
        <f>SUMPRODUCT((G$21:$G96=M24)*($I$21:$I$96))</f>
        <v>8.4490740740740745E-5</v>
      </c>
      <c r="Q24" s="15" t="s">
        <v>99</v>
      </c>
      <c r="R24" s="15" t="s">
        <v>121</v>
      </c>
      <c r="S24" s="14"/>
      <c r="T24" s="14">
        <v>5</v>
      </c>
      <c r="U24" s="23" t="s">
        <v>59</v>
      </c>
      <c r="V24" s="65"/>
    </row>
    <row r="25" spans="1:22" x14ac:dyDescent="0.2">
      <c r="A25" t="s">
        <v>815</v>
      </c>
      <c r="B25" t="s">
        <v>816</v>
      </c>
      <c r="C25" t="s">
        <v>817</v>
      </c>
      <c r="D25" t="s">
        <v>818</v>
      </c>
      <c r="E25" s="1">
        <v>44313</v>
      </c>
      <c r="F25" t="s">
        <v>814</v>
      </c>
      <c r="G25" t="s">
        <v>60</v>
      </c>
      <c r="H25" s="3">
        <v>0.44813657407407409</v>
      </c>
      <c r="I25" s="4">
        <v>6.1342592592592587E-5</v>
      </c>
      <c r="J25" s="4">
        <v>3.0208333333333335E-4</v>
      </c>
      <c r="K25" s="15" t="s">
        <v>72</v>
      </c>
      <c r="L25" s="42" t="s">
        <v>720</v>
      </c>
      <c r="M25" s="24" t="str">
        <f>IF(ISNA(MATCH(L25,N21:N47,0))," ",INDEX(N21:N47,MATCH(L25,N21:N47,0)))</f>
        <v xml:space="preserve"> </v>
      </c>
      <c r="N25" s="24" t="str">
        <f t="array" ref="N25">INDEX($G$21:$G$96, MATCH(0,  COUNTIF($N$20:N24,$G$21:$G$96),0))</f>
        <v>Tactile/explore</v>
      </c>
      <c r="O25" s="24">
        <f>COUNTIF(G21:G96,M25)</f>
        <v>0</v>
      </c>
      <c r="P25" s="25">
        <f>SUMPRODUCT((G$21:$G96=M25)*($I$21:$I$96))</f>
        <v>0</v>
      </c>
      <c r="Q25" s="15" t="s">
        <v>100</v>
      </c>
      <c r="R25" s="15" t="s">
        <v>122</v>
      </c>
      <c r="S25" s="64"/>
      <c r="T25" s="14">
        <v>6</v>
      </c>
      <c r="U25" s="23" t="s">
        <v>48</v>
      </c>
      <c r="V25" s="65"/>
    </row>
    <row r="26" spans="1:22" x14ac:dyDescent="0.2">
      <c r="A26" t="s">
        <v>815</v>
      </c>
      <c r="B26" t="s">
        <v>816</v>
      </c>
      <c r="C26" t="s">
        <v>817</v>
      </c>
      <c r="D26" t="s">
        <v>818</v>
      </c>
      <c r="E26" s="1">
        <v>44313</v>
      </c>
      <c r="F26" t="s">
        <v>814</v>
      </c>
      <c r="G26" t="s">
        <v>33</v>
      </c>
      <c r="H26" s="3">
        <v>0.4481944444444444</v>
      </c>
      <c r="I26" s="4">
        <v>1.8402777777777778E-4</v>
      </c>
      <c r="J26" s="4">
        <v>4.8611111111111104E-4</v>
      </c>
      <c r="K26" s="15" t="s">
        <v>73</v>
      </c>
      <c r="L26" s="43" t="s">
        <v>713</v>
      </c>
      <c r="M26" s="24" t="str">
        <f>IF(ISNA(MATCH(L26,N21:N47,0))," ",INDEX(N21:N47,MATCH(L26,N21:N47,0)))</f>
        <v xml:space="preserve"> </v>
      </c>
      <c r="N26" s="24" t="str">
        <f t="array" ref="N26">INDEX($G$21:$G$96, MATCH(0,  COUNTIF($N$20:N25,$G$21:$G$96),0))</f>
        <v>Mantleshake</v>
      </c>
      <c r="O26" s="24">
        <f>COUNTIF(G21:G96,M26)</f>
        <v>0</v>
      </c>
      <c r="P26" s="25">
        <f>SUMPRODUCT((G$21:$G96=M26)*($I$21:$I$96))</f>
        <v>0</v>
      </c>
      <c r="Q26" s="15" t="s">
        <v>101</v>
      </c>
      <c r="R26" s="15" t="s">
        <v>123</v>
      </c>
      <c r="S26" s="14"/>
      <c r="T26" s="14">
        <v>7</v>
      </c>
      <c r="U26" s="23" t="s">
        <v>717</v>
      </c>
      <c r="V26" s="65"/>
    </row>
    <row r="27" spans="1:22" x14ac:dyDescent="0.2">
      <c r="A27" t="s">
        <v>815</v>
      </c>
      <c r="B27" t="s">
        <v>816</v>
      </c>
      <c r="C27" t="s">
        <v>817</v>
      </c>
      <c r="D27" t="s">
        <v>818</v>
      </c>
      <c r="E27" s="1">
        <v>44313</v>
      </c>
      <c r="F27" t="s">
        <v>814</v>
      </c>
      <c r="G27" t="s">
        <v>60</v>
      </c>
      <c r="H27" s="3">
        <v>0.44837962962962963</v>
      </c>
      <c r="I27" s="4">
        <v>7.4074074074074073E-5</v>
      </c>
      <c r="J27" s="4">
        <v>5.6018518518518516E-4</v>
      </c>
      <c r="K27" s="15" t="s">
        <v>74</v>
      </c>
      <c r="L27" s="43" t="s">
        <v>59</v>
      </c>
      <c r="M27" s="24" t="str">
        <f>IF(ISNA(MATCH(L27,N21:N47,0))," ",INDEX(N21:N47,MATCH(L27,N21:N47,0)))</f>
        <v xml:space="preserve"> </v>
      </c>
      <c r="N27" s="24" t="str">
        <f t="array" ref="N27">INDEX($G$21:$G$96, MATCH(0,  COUNTIF($N$20:N26,$G$21:$G$96),0))</f>
        <v>Vocal</v>
      </c>
      <c r="O27" s="24">
        <f>COUNTIF(G21:G96,M27)</f>
        <v>0</v>
      </c>
      <c r="P27" s="25">
        <f>SUMPRODUCT((G$21:$G96=M27)*($I$21:$I$96))</f>
        <v>0</v>
      </c>
      <c r="Q27" s="15" t="s">
        <v>102</v>
      </c>
      <c r="R27" s="15" t="s">
        <v>124</v>
      </c>
      <c r="S27" s="14"/>
      <c r="T27" s="14">
        <v>8</v>
      </c>
      <c r="U27" s="23" t="s">
        <v>721</v>
      </c>
      <c r="V27" s="65"/>
    </row>
    <row r="28" spans="1:22" x14ac:dyDescent="0.2">
      <c r="A28" t="s">
        <v>815</v>
      </c>
      <c r="B28" t="s">
        <v>816</v>
      </c>
      <c r="C28" t="s">
        <v>817</v>
      </c>
      <c r="D28" t="s">
        <v>818</v>
      </c>
      <c r="E28" s="1">
        <v>44313</v>
      </c>
      <c r="F28" t="s">
        <v>814</v>
      </c>
      <c r="G28" t="s">
        <v>35</v>
      </c>
      <c r="H28" s="3">
        <v>0.44844907407407408</v>
      </c>
      <c r="I28" s="4">
        <v>1.0069444444444443E-4</v>
      </c>
      <c r="J28" s="4">
        <v>6.6087962962962964E-4</v>
      </c>
      <c r="K28" s="15" t="s">
        <v>75</v>
      </c>
      <c r="L28" s="43" t="s">
        <v>717</v>
      </c>
      <c r="M28" s="24" t="str">
        <f>IF(ISNA(MATCH(L28,N21:N47,0))," ",INDEX(N21:N47,MATCH(L28,N21:N47,0)))</f>
        <v xml:space="preserve"> </v>
      </c>
      <c r="N28" s="24" t="str">
        <f t="array" ref="N28">INDEX($G$21:$G$96, MATCH(0,  COUNTIF($N$21:N27,$G$21:$G$96),0))</f>
        <v>Scratch</v>
      </c>
      <c r="O28" s="24">
        <f>COUNTIF(G21:G96,M28)</f>
        <v>0</v>
      </c>
      <c r="P28" s="25">
        <f>SUMPRODUCT((G$21:$G96=M28)*($I$21:$I$96))</f>
        <v>0</v>
      </c>
      <c r="Q28" s="15" t="s">
        <v>103</v>
      </c>
      <c r="R28" s="15" t="s">
        <v>125</v>
      </c>
      <c r="S28" s="64"/>
      <c r="T28" s="14">
        <v>9</v>
      </c>
      <c r="U28" s="68" t="s">
        <v>701</v>
      </c>
      <c r="V28" s="65"/>
    </row>
    <row r="29" spans="1:22" x14ac:dyDescent="0.2">
      <c r="A29" t="s">
        <v>815</v>
      </c>
      <c r="B29" t="s">
        <v>816</v>
      </c>
      <c r="C29" t="s">
        <v>817</v>
      </c>
      <c r="D29" t="s">
        <v>818</v>
      </c>
      <c r="E29" s="1">
        <v>44313</v>
      </c>
      <c r="F29" t="s">
        <v>814</v>
      </c>
      <c r="G29" t="s">
        <v>718</v>
      </c>
      <c r="H29" s="3">
        <v>0.44855324074074071</v>
      </c>
      <c r="I29" s="4">
        <v>2.5462962962962961E-5</v>
      </c>
      <c r="J29" s="4">
        <v>6.8634259259259256E-4</v>
      </c>
      <c r="K29" s="15" t="s">
        <v>76</v>
      </c>
      <c r="L29" s="43" t="s">
        <v>48</v>
      </c>
      <c r="M29" s="24" t="str">
        <f>IF(ISNA(MATCH(L29,N21:N47,0))," ",INDEX(N21:N47,MATCH(L29,N21:N47,0)))</f>
        <v xml:space="preserve"> </v>
      </c>
      <c r="N29" s="24" t="str">
        <f t="array" ref="N29">INDEX($G$21:$G$96, MATCH(0,  COUNTIF($N$20:N28,$G$21:$G$96),0))</f>
        <v>Eat/drink</v>
      </c>
      <c r="O29" s="24">
        <f>COUNTIF(G21:G96,M29)</f>
        <v>0</v>
      </c>
      <c r="P29" s="25">
        <f>SUMPRODUCT((G$21:$G96=M29)*($I$21:$I$96))</f>
        <v>0</v>
      </c>
      <c r="Q29" s="15" t="s">
        <v>104</v>
      </c>
      <c r="R29" s="15" t="s">
        <v>126</v>
      </c>
      <c r="S29" s="14"/>
      <c r="T29" s="14">
        <v>10</v>
      </c>
      <c r="U29" s="23" t="s">
        <v>714</v>
      </c>
      <c r="V29" s="66" t="s">
        <v>724</v>
      </c>
    </row>
    <row r="30" spans="1:22" x14ac:dyDescent="0.2">
      <c r="A30" t="s">
        <v>815</v>
      </c>
      <c r="B30" t="s">
        <v>816</v>
      </c>
      <c r="C30" t="s">
        <v>817</v>
      </c>
      <c r="D30" t="s">
        <v>818</v>
      </c>
      <c r="E30" s="1">
        <v>44313</v>
      </c>
      <c r="F30" t="s">
        <v>814</v>
      </c>
      <c r="G30" t="s">
        <v>60</v>
      </c>
      <c r="H30" s="3">
        <v>0.4485763888888889</v>
      </c>
      <c r="I30" s="4">
        <v>2.2106481481481481E-4</v>
      </c>
      <c r="J30" s="4">
        <v>9.0740740740740745E-4</v>
      </c>
      <c r="K30" s="15" t="s">
        <v>77</v>
      </c>
      <c r="L30" s="43" t="s">
        <v>721</v>
      </c>
      <c r="M30" s="24" t="str">
        <f>IF(ISNA(MATCH(L30,N21:N47,0))," ",INDEX(N21:N47,MATCH(L30,N21:N47,0)))</f>
        <v xml:space="preserve"> </v>
      </c>
      <c r="N30" s="24" t="str">
        <f t="array" ref="N30">INDEX($G$21:$G$96, MATCH(0,  COUNTIF($N$20:N29,$G$21:$G$96),0))</f>
        <v>Groom</v>
      </c>
      <c r="O30" s="24">
        <f>COUNTIF(G21:G96,M30)</f>
        <v>0</v>
      </c>
      <c r="P30" s="25">
        <f>SUMPRODUCT((G$21:$G96=M30)*($I$21:$I$96))</f>
        <v>0</v>
      </c>
      <c r="Q30" s="15" t="s">
        <v>105</v>
      </c>
      <c r="R30" s="15" t="s">
        <v>127</v>
      </c>
      <c r="S30" s="14"/>
      <c r="T30" s="14">
        <v>11</v>
      </c>
      <c r="U30" s="46" t="s">
        <v>712</v>
      </c>
      <c r="V30" s="66"/>
    </row>
    <row r="31" spans="1:22" x14ac:dyDescent="0.2">
      <c r="A31" t="s">
        <v>815</v>
      </c>
      <c r="B31" t="s">
        <v>816</v>
      </c>
      <c r="C31" t="s">
        <v>817</v>
      </c>
      <c r="D31" t="s">
        <v>818</v>
      </c>
      <c r="E31" s="1">
        <v>44313</v>
      </c>
      <c r="F31" t="s">
        <v>814</v>
      </c>
      <c r="G31" t="s">
        <v>35</v>
      </c>
      <c r="H31" s="3">
        <v>0.4487962962962963</v>
      </c>
      <c r="I31" s="4">
        <v>1.8518518518518518E-5</v>
      </c>
      <c r="J31" s="4">
        <v>9.2592592592592585E-4</v>
      </c>
      <c r="K31" s="15" t="s">
        <v>78</v>
      </c>
      <c r="L31" s="44" t="s">
        <v>748</v>
      </c>
      <c r="M31" s="24" t="str">
        <f>IF(ISNA(MATCH(L31,N21:N47,0))," ",INDEX(N21:N47,MATCH(L31,N21:N47,0)))</f>
        <v xml:space="preserve"> </v>
      </c>
      <c r="N31" s="24" t="str">
        <f t="array" ref="N31">INDEX($G$21:$G$96, MATCH(0,  COUNTIF($N$20:N30,$G$21:$G$96),0))</f>
        <v>Pacing</v>
      </c>
      <c r="O31" s="24">
        <f>COUNTIF(G21:G96,M31)</f>
        <v>0</v>
      </c>
      <c r="P31" s="25">
        <f>SUMPRODUCT((G$21:$G96=M31)*($I$21:$I$96))</f>
        <v>0</v>
      </c>
      <c r="Q31" s="15" t="s">
        <v>106</v>
      </c>
      <c r="R31" s="15" t="s">
        <v>128</v>
      </c>
      <c r="S31" s="14"/>
      <c r="T31" s="14">
        <v>12</v>
      </c>
      <c r="U31" s="23" t="s">
        <v>41</v>
      </c>
      <c r="V31" s="66"/>
    </row>
    <row r="32" spans="1:22" x14ac:dyDescent="0.2">
      <c r="A32" t="s">
        <v>815</v>
      </c>
      <c r="B32" t="s">
        <v>816</v>
      </c>
      <c r="C32" t="s">
        <v>817</v>
      </c>
      <c r="D32" t="s">
        <v>818</v>
      </c>
      <c r="E32" s="1">
        <v>44313</v>
      </c>
      <c r="F32" t="s">
        <v>814</v>
      </c>
      <c r="G32" t="s">
        <v>46</v>
      </c>
      <c r="H32" s="3">
        <v>0.44881944444444444</v>
      </c>
      <c r="I32" s="4">
        <v>4.6296296296296294E-5</v>
      </c>
      <c r="J32" s="4">
        <v>9.7222222222222209E-4</v>
      </c>
      <c r="K32" s="15" t="s">
        <v>79</v>
      </c>
      <c r="L32" s="44" t="s">
        <v>43</v>
      </c>
      <c r="M32" s="24" t="str">
        <f>IF(ISNA(MATCH(L32,N21:N47,0))," ",INDEX(N21:N47,MATCH(L32,N21:N47,0)))</f>
        <v>Scratch</v>
      </c>
      <c r="N32" s="24">
        <f t="array" ref="N32">INDEX($G$21:$G$96, MATCH(0,  COUNTIF($N$20:N31,$G$21:$G$96),0))</f>
        <v>0</v>
      </c>
      <c r="O32" s="24">
        <f>COUNTIF(G26:G104,M32)</f>
        <v>1</v>
      </c>
      <c r="P32" s="25">
        <f>SUMPRODUCT((G$21:$G96=M32)*($I$21:$I$96))</f>
        <v>3.5879629629629629E-5</v>
      </c>
      <c r="Q32" s="15" t="s">
        <v>107</v>
      </c>
      <c r="R32" s="15" t="s">
        <v>129</v>
      </c>
      <c r="S32" s="14"/>
      <c r="T32" s="14">
        <v>13</v>
      </c>
      <c r="U32" s="23" t="s">
        <v>716</v>
      </c>
      <c r="V32" s="66"/>
    </row>
    <row r="33" spans="1:22" x14ac:dyDescent="0.2">
      <c r="A33" t="s">
        <v>815</v>
      </c>
      <c r="B33" t="s">
        <v>816</v>
      </c>
      <c r="C33" t="s">
        <v>817</v>
      </c>
      <c r="D33" t="s">
        <v>818</v>
      </c>
      <c r="E33" s="1">
        <v>44313</v>
      </c>
      <c r="F33" t="s">
        <v>814</v>
      </c>
      <c r="G33" t="s">
        <v>714</v>
      </c>
      <c r="H33" s="3">
        <v>0.44886574074074076</v>
      </c>
      <c r="I33" s="4">
        <v>2.8935185185185183E-5</v>
      </c>
      <c r="J33" s="4">
        <v>1E-3</v>
      </c>
      <c r="K33" s="15" t="s">
        <v>80</v>
      </c>
      <c r="L33" s="44" t="s">
        <v>44</v>
      </c>
      <c r="M33" s="24" t="str">
        <f>IF(ISNA(MATCH(L33,N21:N47,0))," ",INDEX(N21:N47,MATCH(L33,N21:N47,0)))</f>
        <v xml:space="preserve"> </v>
      </c>
      <c r="N33" s="24" t="e">
        <f t="array" ref="N33">INDEX($G$21:$G$96, MATCH(0,  COUNTIF($N$20:N32,$G$21:$G$96),0))</f>
        <v>#N/A</v>
      </c>
      <c r="O33" s="24">
        <f>COUNTIF(G21:G96,M33)</f>
        <v>0</v>
      </c>
      <c r="P33" s="25">
        <f>SUMPRODUCT((G$21:$G96=M33)*($I$21:$I$96))</f>
        <v>0</v>
      </c>
      <c r="Q33" s="15" t="s">
        <v>108</v>
      </c>
      <c r="R33" s="15" t="s">
        <v>130</v>
      </c>
      <c r="S33" s="14"/>
      <c r="T33" s="14">
        <v>14</v>
      </c>
      <c r="U33" s="23" t="s">
        <v>43</v>
      </c>
      <c r="V33" s="66"/>
    </row>
    <row r="34" spans="1:22" x14ac:dyDescent="0.2">
      <c r="A34" t="s">
        <v>815</v>
      </c>
      <c r="B34" t="s">
        <v>816</v>
      </c>
      <c r="C34" t="s">
        <v>817</v>
      </c>
      <c r="D34" t="s">
        <v>818</v>
      </c>
      <c r="E34" s="1">
        <v>44313</v>
      </c>
      <c r="F34" t="s">
        <v>814</v>
      </c>
      <c r="G34" t="s">
        <v>33</v>
      </c>
      <c r="H34" s="3">
        <v>0.44888888888888889</v>
      </c>
      <c r="I34" s="4">
        <v>5.4398148148148151E-5</v>
      </c>
      <c r="J34" s="4">
        <v>1.0543981481481483E-3</v>
      </c>
      <c r="K34" s="15" t="s">
        <v>81</v>
      </c>
      <c r="L34" s="44" t="s">
        <v>32</v>
      </c>
      <c r="M34" s="24" t="str">
        <f>IF(ISNA(MATCH(L34,N21:N47,0))," ",INDEX(N21:N47,MATCH(L34,N21:N47,0)))</f>
        <v xml:space="preserve"> </v>
      </c>
      <c r="N34" s="24" t="e">
        <f t="array" ref="N34">INDEX($G$21:$G$96, MATCH(0,  COUNTIF($N$20:N33,$G$21:$G$96),0))</f>
        <v>#N/A</v>
      </c>
      <c r="O34" s="24">
        <f>COUNTIF(G21:G96,M34)</f>
        <v>0</v>
      </c>
      <c r="P34" s="25">
        <f>SUMPRODUCT((G$21:$G96=M34)*($I$21:$I$96))</f>
        <v>0</v>
      </c>
      <c r="Q34" s="15" t="s">
        <v>109</v>
      </c>
      <c r="R34" s="15" t="s">
        <v>140</v>
      </c>
      <c r="S34" s="14"/>
      <c r="T34" s="14">
        <v>15</v>
      </c>
      <c r="U34" s="23" t="s">
        <v>44</v>
      </c>
      <c r="V34" s="66"/>
    </row>
    <row r="35" spans="1:22" x14ac:dyDescent="0.2">
      <c r="A35" t="s">
        <v>815</v>
      </c>
      <c r="B35" t="s">
        <v>816</v>
      </c>
      <c r="C35" t="s">
        <v>817</v>
      </c>
      <c r="D35" t="s">
        <v>818</v>
      </c>
      <c r="E35" s="1">
        <v>44313</v>
      </c>
      <c r="F35" t="s">
        <v>814</v>
      </c>
      <c r="G35" t="s">
        <v>714</v>
      </c>
      <c r="H35" s="3">
        <v>0.44894675925925925</v>
      </c>
      <c r="I35" s="4">
        <v>4.0509259259259258E-5</v>
      </c>
      <c r="J35" s="4">
        <v>1.0949074074074075E-3</v>
      </c>
      <c r="K35" s="15" t="s">
        <v>82</v>
      </c>
      <c r="L35" s="44" t="s">
        <v>41</v>
      </c>
      <c r="M35" s="24" t="str">
        <f>IF(ISNA(MATCH(L35,N21:N47,0))," ",INDEX(N21:N47,MATCH(L35,N21:N47,0)))</f>
        <v xml:space="preserve"> </v>
      </c>
      <c r="N35" s="24" t="e">
        <f t="array" ref="N35">INDEX($G$21:$G$96, MATCH(0,  COUNTIF($N$20:N34,$G$21:$G$96),0))</f>
        <v>#N/A</v>
      </c>
      <c r="O35" s="24">
        <f>COUNTIF(G21:G96,M35)</f>
        <v>0</v>
      </c>
      <c r="P35" s="25">
        <f>SUMPRODUCT((G$21:$G96=M35)*($I$21:$I$96))</f>
        <v>0</v>
      </c>
      <c r="Q35" s="15" t="s">
        <v>110</v>
      </c>
      <c r="R35" s="15" t="s">
        <v>131</v>
      </c>
      <c r="S35" s="14"/>
      <c r="T35" s="14">
        <v>16</v>
      </c>
      <c r="U35" s="64" t="s">
        <v>718</v>
      </c>
      <c r="V35" s="66"/>
    </row>
    <row r="36" spans="1:22" x14ac:dyDescent="0.2">
      <c r="A36" t="s">
        <v>815</v>
      </c>
      <c r="B36" t="s">
        <v>816</v>
      </c>
      <c r="C36" t="s">
        <v>817</v>
      </c>
      <c r="D36" t="s">
        <v>818</v>
      </c>
      <c r="E36" s="1">
        <v>44313</v>
      </c>
      <c r="F36" t="s">
        <v>814</v>
      </c>
      <c r="G36" t="s">
        <v>43</v>
      </c>
      <c r="H36" s="3">
        <v>0.44898148148148148</v>
      </c>
      <c r="I36" s="4">
        <v>3.5879629629629629E-5</v>
      </c>
      <c r="J36" s="4">
        <v>1.1296296296296295E-3</v>
      </c>
      <c r="K36" s="15" t="s">
        <v>83</v>
      </c>
      <c r="L36" s="44" t="s">
        <v>701</v>
      </c>
      <c r="M36" s="24" t="str">
        <f>IF(ISNA(MATCH(L36,N21:N47,0))," ",INDEX(N21:N47,MATCH(L36,N21:N47,0)))</f>
        <v xml:space="preserve"> </v>
      </c>
      <c r="N36" s="24" t="e">
        <f t="array" ref="N36">INDEX($G$21:$G$96, MATCH(0,  COUNTIF($N$20:N35,$G$21:$G$96),0))</f>
        <v>#N/A</v>
      </c>
      <c r="O36" s="24">
        <f>COUNTIF(G21:G96,M36)</f>
        <v>0</v>
      </c>
      <c r="P36" s="25">
        <f>SUMPRODUCT((G$21:$G96=M36)*($I$21:$I$96))</f>
        <v>0</v>
      </c>
      <c r="Q36" s="15" t="s">
        <v>111</v>
      </c>
      <c r="R36" s="15" t="s">
        <v>132</v>
      </c>
      <c r="S36" s="14"/>
      <c r="T36" s="14">
        <v>17</v>
      </c>
      <c r="U36" s="23" t="s">
        <v>713</v>
      </c>
      <c r="V36" s="66"/>
    </row>
    <row r="37" spans="1:22" x14ac:dyDescent="0.2">
      <c r="A37" t="s">
        <v>815</v>
      </c>
      <c r="B37" t="s">
        <v>816</v>
      </c>
      <c r="C37" t="s">
        <v>817</v>
      </c>
      <c r="D37" t="s">
        <v>818</v>
      </c>
      <c r="E37" s="1">
        <v>44313</v>
      </c>
      <c r="F37" t="s">
        <v>814</v>
      </c>
      <c r="G37" t="s">
        <v>60</v>
      </c>
      <c r="H37" s="3">
        <v>0.4490277777777778</v>
      </c>
      <c r="I37" s="4">
        <v>2.3958333333333332E-4</v>
      </c>
      <c r="J37" s="4">
        <v>1.3692129629629629E-3</v>
      </c>
      <c r="K37" s="15" t="s">
        <v>84</v>
      </c>
      <c r="L37" s="44" t="s">
        <v>718</v>
      </c>
      <c r="M37" s="24" t="str">
        <f>IF(ISNA(MATCH(L37,N21:N47,0))," ",INDEX(N21:N47,MATCH(L37,N21:N47,0)))</f>
        <v>Mantleshake</v>
      </c>
      <c r="N37" s="24" t="e">
        <f t="array" ref="N37">INDEX($G$21:$G$96, MATCH(0,  COUNTIF($N$20:N36,$G$21:$G$96),0))</f>
        <v>#N/A</v>
      </c>
      <c r="O37" s="24">
        <f>COUNTIF(G21:G96,M37)</f>
        <v>1</v>
      </c>
      <c r="P37" s="25">
        <f>SUMPRODUCT((G$21:$G96=M37)*($I$21:$I$96))</f>
        <v>2.5462962962962961E-5</v>
      </c>
      <c r="Q37" s="15" t="s">
        <v>112</v>
      </c>
      <c r="R37" s="15" t="s">
        <v>133</v>
      </c>
      <c r="S37" s="14"/>
      <c r="T37" s="14">
        <v>18</v>
      </c>
      <c r="U37" s="23" t="s">
        <v>720</v>
      </c>
      <c r="V37" s="66"/>
    </row>
    <row r="38" spans="1:22" x14ac:dyDescent="0.2">
      <c r="A38" t="s">
        <v>815</v>
      </c>
      <c r="B38" t="s">
        <v>816</v>
      </c>
      <c r="C38" t="s">
        <v>817</v>
      </c>
      <c r="D38" t="s">
        <v>818</v>
      </c>
      <c r="E38" s="1">
        <v>44313</v>
      </c>
      <c r="F38" t="s">
        <v>814</v>
      </c>
      <c r="G38" t="s">
        <v>61</v>
      </c>
      <c r="H38" s="3">
        <v>0.44925925925925925</v>
      </c>
      <c r="I38" s="4">
        <v>9.6064814814814816E-5</v>
      </c>
      <c r="J38" s="4">
        <v>1.4652777777777778E-3</v>
      </c>
      <c r="K38" s="15" t="s">
        <v>85</v>
      </c>
      <c r="L38" s="72" t="s">
        <v>46</v>
      </c>
      <c r="M38" s="24" t="str">
        <f>IF(ISNA(MATCH(L38,N21:N47,0))," ",INDEX(N21:N47,MATCH(L38,N21:N47,0)))</f>
        <v>Vocal</v>
      </c>
      <c r="N38" s="24" t="e">
        <f t="array" ref="N38">INDEX($G$21:$G$96, MATCH(0,  COUNTIF($N$20:N37,$G$21:$G$96),0))</f>
        <v>#N/A</v>
      </c>
      <c r="O38" s="24">
        <f>COUNTIF(G21:G96,M38)</f>
        <v>1</v>
      </c>
      <c r="P38" s="25">
        <f>SUMPRODUCT((G$21:$G96=M38)*($I$21:$I$96))</f>
        <v>4.6296296296296294E-5</v>
      </c>
      <c r="Q38" s="15" t="s">
        <v>113</v>
      </c>
      <c r="R38" s="15" t="s">
        <v>134</v>
      </c>
      <c r="S38" s="46"/>
      <c r="T38" s="14">
        <v>19</v>
      </c>
      <c r="U38" s="46" t="s">
        <v>715</v>
      </c>
      <c r="V38" s="67" t="s">
        <v>725</v>
      </c>
    </row>
    <row r="39" spans="1:22" x14ac:dyDescent="0.2">
      <c r="A39" t="s">
        <v>815</v>
      </c>
      <c r="B39" t="s">
        <v>816</v>
      </c>
      <c r="C39" t="s">
        <v>817</v>
      </c>
      <c r="D39" t="s">
        <v>818</v>
      </c>
      <c r="E39" s="1">
        <v>44313</v>
      </c>
      <c r="F39" t="s">
        <v>814</v>
      </c>
      <c r="G39" t="s">
        <v>33</v>
      </c>
      <c r="H39" s="3">
        <v>0.44936342592592587</v>
      </c>
      <c r="I39" s="4">
        <v>5.9027777777777773E-5</v>
      </c>
      <c r="J39" s="4">
        <v>1.5254629629629631E-3</v>
      </c>
      <c r="K39" s="15" t="s">
        <v>86</v>
      </c>
      <c r="L39" s="72" t="s">
        <v>714</v>
      </c>
      <c r="M39" s="24" t="str">
        <f>IF(ISNA(MATCH(L39,N21:N47,0))," ",INDEX(N21:N47,MATCH(L39,N21:N47,0)))</f>
        <v>Threat/display</v>
      </c>
      <c r="N39" s="24" t="e">
        <f t="array" ref="N39">INDEX($G$21:$G$96, MATCH(0,  COUNTIF($N$20:N38,$G$21:$G$96),0))</f>
        <v>#N/A</v>
      </c>
      <c r="O39" s="24">
        <f>COUNTIF(G21:G96,M39)</f>
        <v>3</v>
      </c>
      <c r="P39" s="25">
        <f>SUMPRODUCT((G$21:$G96=M39)*($I$21:$I$96))</f>
        <v>1.0300925925925926E-4</v>
      </c>
      <c r="Q39" s="15" t="s">
        <v>114</v>
      </c>
      <c r="R39" s="15" t="s">
        <v>135</v>
      </c>
      <c r="S39" s="14"/>
      <c r="T39" s="14">
        <v>20</v>
      </c>
      <c r="U39" s="23" t="s">
        <v>61</v>
      </c>
      <c r="V39" s="67"/>
    </row>
    <row r="40" spans="1:22" x14ac:dyDescent="0.2">
      <c r="A40" t="s">
        <v>815</v>
      </c>
      <c r="B40" t="s">
        <v>816</v>
      </c>
      <c r="C40" t="s">
        <v>817</v>
      </c>
      <c r="D40" t="s">
        <v>818</v>
      </c>
      <c r="E40" s="1">
        <v>44313</v>
      </c>
      <c r="F40" t="s">
        <v>814</v>
      </c>
      <c r="G40" t="s">
        <v>60</v>
      </c>
      <c r="H40" s="3">
        <v>0.44942129629629629</v>
      </c>
      <c r="I40" s="4">
        <v>1.9907407407407409E-4</v>
      </c>
      <c r="J40" s="4">
        <v>1.7245370370370372E-3</v>
      </c>
      <c r="K40" s="15" t="s">
        <v>87</v>
      </c>
      <c r="L40" s="72" t="s">
        <v>712</v>
      </c>
      <c r="M40" s="24" t="str">
        <f>IF(ISNA(MATCH(L40,N21:N47,0))," ",INDEX(N21:N47,MATCH(L40,N21:N47,0)))</f>
        <v xml:space="preserve"> </v>
      </c>
      <c r="N40" s="24" t="e">
        <f t="array" ref="N40">INDEX($G$21:$G$96, MATCH(0,  COUNTIF($N$20:N39,$G$21:$G$96),0))</f>
        <v>#N/A</v>
      </c>
      <c r="O40" s="24">
        <f>COUNTIF(G21:G96,M40)</f>
        <v>0</v>
      </c>
      <c r="P40" s="25">
        <f>SUMPRODUCT((G$21:$G96=M40)*($I$21:$I$96))</f>
        <v>0</v>
      </c>
      <c r="Q40" s="15" t="s">
        <v>118</v>
      </c>
      <c r="R40" s="15" t="s">
        <v>139</v>
      </c>
      <c r="S40" s="14"/>
      <c r="T40" s="14">
        <v>21</v>
      </c>
      <c r="U40" s="23" t="s">
        <v>60</v>
      </c>
      <c r="V40" s="67"/>
    </row>
    <row r="41" spans="1:22" x14ac:dyDescent="0.2">
      <c r="A41" t="s">
        <v>815</v>
      </c>
      <c r="B41" t="s">
        <v>816</v>
      </c>
      <c r="C41" t="s">
        <v>817</v>
      </c>
      <c r="D41" t="s">
        <v>818</v>
      </c>
      <c r="E41" s="1">
        <v>44313</v>
      </c>
      <c r="F41" t="s">
        <v>814</v>
      </c>
      <c r="G41" t="s">
        <v>61</v>
      </c>
      <c r="H41" s="3">
        <v>0.44961805555555556</v>
      </c>
      <c r="I41" s="4">
        <v>1.7824074074074075E-4</v>
      </c>
      <c r="J41" s="4">
        <v>1.9027777777777778E-3</v>
      </c>
      <c r="K41" s="15" t="s">
        <v>88</v>
      </c>
      <c r="L41" s="73" t="s">
        <v>61</v>
      </c>
      <c r="M41" s="24" t="str">
        <f>IF(ISNA(MATCH(L41,N21:N47,0))," ",INDEX(N21:N47,MATCH(L41,N21:N47,0)))</f>
        <v>Eat/drink</v>
      </c>
      <c r="N41" s="24" t="e">
        <f t="array" ref="N41">INDEX($G$21:$G$96, MATCH(0,  COUNTIF($N$20:N40,$G$21:$G$96),0))</f>
        <v>#N/A</v>
      </c>
      <c r="O41" s="24">
        <f>COUNTIF(G21:G96,M41)</f>
        <v>2</v>
      </c>
      <c r="P41" s="25">
        <f>SUMPRODUCT((G$21:$G96=M41)*($I$21:$I$96))</f>
        <v>2.7430555555555558E-4</v>
      </c>
      <c r="Q41" s="15" t="s">
        <v>119</v>
      </c>
      <c r="R41" s="15" t="s">
        <v>136</v>
      </c>
      <c r="S41" s="14"/>
      <c r="T41" s="14">
        <v>22</v>
      </c>
      <c r="U41" s="23" t="s">
        <v>32</v>
      </c>
      <c r="V41" s="67"/>
    </row>
    <row r="42" spans="1:22" x14ac:dyDescent="0.2">
      <c r="A42" t="s">
        <v>815</v>
      </c>
      <c r="B42" t="s">
        <v>816</v>
      </c>
      <c r="C42" t="s">
        <v>817</v>
      </c>
      <c r="D42" t="s">
        <v>818</v>
      </c>
      <c r="E42" s="1">
        <v>44313</v>
      </c>
      <c r="F42" t="s">
        <v>814</v>
      </c>
      <c r="G42" t="s">
        <v>60</v>
      </c>
      <c r="H42" s="3">
        <v>0.44979166666666665</v>
      </c>
      <c r="I42" s="4">
        <v>9.722222222222223E-5</v>
      </c>
      <c r="J42" s="4">
        <v>2E-3</v>
      </c>
      <c r="K42" s="15" t="s">
        <v>89</v>
      </c>
      <c r="L42" s="73" t="s">
        <v>60</v>
      </c>
      <c r="M42" s="24" t="str">
        <f>IF(ISNA(MATCH(L42,N21:N47,0))," ",INDEX(N21:N47,MATCH(L42,N21:N47,0)))</f>
        <v>Tactile/explore</v>
      </c>
      <c r="N42" s="24" t="e">
        <f t="array" ref="N42">INDEX($G$21:$G$96, MATCH(0,  COUNTIF($N$20:N41,$G$21:$G$96),0))</f>
        <v>#N/A</v>
      </c>
      <c r="O42" s="24">
        <f>COUNTIF(G21:G96,M42)</f>
        <v>6</v>
      </c>
      <c r="P42" s="25">
        <f>SUMPRODUCT((G$21:$G96=M42)*($I$21:$I$96))</f>
        <v>8.9236111111111113E-4</v>
      </c>
      <c r="Q42" s="15" t="s">
        <v>115</v>
      </c>
      <c r="R42" s="15" t="s">
        <v>137</v>
      </c>
      <c r="S42" s="14"/>
      <c r="T42" s="14">
        <v>23</v>
      </c>
      <c r="U42" s="23" t="s">
        <v>47</v>
      </c>
      <c r="V42" s="67"/>
    </row>
    <row r="43" spans="1:22" x14ac:dyDescent="0.2">
      <c r="A43" t="s">
        <v>815</v>
      </c>
      <c r="B43" t="s">
        <v>816</v>
      </c>
      <c r="C43" t="s">
        <v>817</v>
      </c>
      <c r="D43" t="s">
        <v>818</v>
      </c>
      <c r="E43" s="1">
        <v>44313</v>
      </c>
      <c r="F43" t="s">
        <v>814</v>
      </c>
      <c r="G43" t="s">
        <v>47</v>
      </c>
      <c r="H43" s="3">
        <v>0.44989583333333333</v>
      </c>
      <c r="I43" s="4">
        <v>8.4490740740740731E-5</v>
      </c>
      <c r="J43" s="4">
        <v>2.0833333333333333E-3</v>
      </c>
      <c r="K43" s="15" t="s">
        <v>90</v>
      </c>
      <c r="L43" s="73" t="s">
        <v>719</v>
      </c>
      <c r="M43" s="24" t="str">
        <f>IF(ISNA(MATCH(L43,N21:N47,0))," ",INDEX(N21:N47,MATCH(L43,N21:N47,0)))</f>
        <v xml:space="preserve"> </v>
      </c>
      <c r="N43" s="24" t="e">
        <f t="array" ref="N43">INDEX($G$21:$G$96, MATCH(0,  COUNTIF($N$20:N42,$G$21:$G$96),0))</f>
        <v>#N/A</v>
      </c>
      <c r="O43" s="24">
        <f>COUNTIF(G21:G96,M43)</f>
        <v>0</v>
      </c>
      <c r="P43" s="25">
        <f>SUMPRODUCT((G$21:$G96=M43)*($I$21:$I$96))</f>
        <v>0</v>
      </c>
      <c r="Q43" s="15" t="s">
        <v>116</v>
      </c>
      <c r="R43" s="15" t="s">
        <v>138</v>
      </c>
      <c r="S43" s="14"/>
      <c r="T43" s="14">
        <v>24</v>
      </c>
      <c r="U43" s="68" t="s">
        <v>708</v>
      </c>
      <c r="V43" s="67"/>
    </row>
    <row r="44" spans="1:22" ht="17" thickBot="1" x14ac:dyDescent="0.25">
      <c r="A44" t="s">
        <v>815</v>
      </c>
      <c r="B44" t="s">
        <v>816</v>
      </c>
      <c r="C44" t="s">
        <v>817</v>
      </c>
      <c r="D44" t="s">
        <v>818</v>
      </c>
      <c r="E44" s="1">
        <v>44313</v>
      </c>
      <c r="F44" t="s">
        <v>814</v>
      </c>
      <c r="G44" t="s">
        <v>35</v>
      </c>
      <c r="H44" s="3">
        <v>0.44997685185185188</v>
      </c>
      <c r="I44" s="4">
        <v>3.2407407407407408E-5</v>
      </c>
      <c r="J44" s="4">
        <v>2.1168981481481481E-3</v>
      </c>
      <c r="K44" s="6" t="s">
        <v>726</v>
      </c>
      <c r="L44" s="73" t="s">
        <v>47</v>
      </c>
      <c r="M44" s="27" t="str">
        <f>IF(ISNA(MATCH(L44,N21:N47,0))," ",INDEX(N21:N47,MATCH(L44,N21:N47,0)))</f>
        <v>Groom</v>
      </c>
      <c r="N44" s="27" t="e">
        <f t="array" ref="N44">INDEX($G$21:$G$96, MATCH(0,  COUNTIF($N$20:N43,$G$21:$G$96),0))</f>
        <v>#N/A</v>
      </c>
      <c r="O44" s="69">
        <f>COUNTIF(G21:G96,M44)</f>
        <v>1</v>
      </c>
      <c r="P44" s="28">
        <f>SUMPRODUCT((G$21:$G96=M44)*($I$21:$I$96))</f>
        <v>8.4490740740740731E-5</v>
      </c>
      <c r="Q44" s="14" t="s">
        <v>730</v>
      </c>
      <c r="R44" s="6" t="s">
        <v>733</v>
      </c>
      <c r="T44" s="14">
        <v>25</v>
      </c>
      <c r="U44" s="68" t="s">
        <v>719</v>
      </c>
      <c r="V44" s="67"/>
    </row>
    <row r="45" spans="1:22" ht="18" thickTop="1" thickBot="1" x14ac:dyDescent="0.25">
      <c r="A45" t="s">
        <v>815</v>
      </c>
      <c r="B45" t="s">
        <v>816</v>
      </c>
      <c r="C45" t="s">
        <v>817</v>
      </c>
      <c r="D45" t="s">
        <v>818</v>
      </c>
      <c r="E45" s="1">
        <v>44313</v>
      </c>
      <c r="F45" t="s">
        <v>814</v>
      </c>
      <c r="G45" t="s">
        <v>38</v>
      </c>
      <c r="H45" s="3">
        <v>0.45001157407407405</v>
      </c>
      <c r="I45" s="4">
        <v>3.2407407407407408E-5</v>
      </c>
      <c r="J45" s="4">
        <v>2.1493055555555558E-3</v>
      </c>
      <c r="K45" s="6" t="s">
        <v>727</v>
      </c>
      <c r="L45" s="73" t="s">
        <v>708</v>
      </c>
      <c r="M45" s="27" t="str">
        <f>IF(ISNA(MATCH(L45,N22:N47,0))," ",INDEX(N22:N47,MATCH(L45,N22:N47,0)))</f>
        <v xml:space="preserve"> </v>
      </c>
      <c r="N45" s="27" t="e">
        <f t="array" ref="N45">INDEX($G$21:$G$96, MATCH(0,  COUNTIF($N$20:N44,$G$21:$G$96),0))</f>
        <v>#N/A</v>
      </c>
      <c r="O45" s="69">
        <f>COUNTIF(G21:G96,M45)</f>
        <v>0</v>
      </c>
      <c r="P45" s="28">
        <f>SUMPRODUCT((G$21:$G96=M45)*($I$21:$I$96))</f>
        <v>0</v>
      </c>
      <c r="Q45" s="14" t="s">
        <v>731</v>
      </c>
      <c r="R45" s="6" t="s">
        <v>734</v>
      </c>
      <c r="T45" s="14">
        <v>26</v>
      </c>
      <c r="U45" s="23" t="s">
        <v>46</v>
      </c>
      <c r="V45" s="67"/>
    </row>
    <row r="46" spans="1:22" ht="18" thickTop="1" thickBot="1" x14ac:dyDescent="0.25">
      <c r="A46" t="s">
        <v>815</v>
      </c>
      <c r="B46" t="s">
        <v>816</v>
      </c>
      <c r="C46" t="s">
        <v>817</v>
      </c>
      <c r="D46" t="s">
        <v>818</v>
      </c>
      <c r="E46" s="1">
        <v>44313</v>
      </c>
      <c r="F46" t="s">
        <v>814</v>
      </c>
      <c r="G46" t="s">
        <v>35</v>
      </c>
      <c r="H46" s="3">
        <v>0.45004629629629633</v>
      </c>
      <c r="I46" s="4">
        <v>1.9097222222222223E-4</v>
      </c>
      <c r="J46" s="4">
        <v>2.3402777777777779E-3</v>
      </c>
      <c r="K46" s="6" t="s">
        <v>728</v>
      </c>
      <c r="L46" s="73" t="s">
        <v>715</v>
      </c>
      <c r="M46" s="27" t="str">
        <f>IF(ISNA(MATCH(L46,N23:N47,0))," ",INDEX(N23:N47,MATCH(L46,N23:N47,0)))</f>
        <v xml:space="preserve"> </v>
      </c>
      <c r="N46" s="27" t="e">
        <f t="array" ref="N46">INDEX($G$21:$G$96, MATCH(0,  COUNTIF($N$20:N45,$G$21:$G$96),0))</f>
        <v>#N/A</v>
      </c>
      <c r="O46" s="69">
        <f>COUNTIF(G21:G96,M46)</f>
        <v>0</v>
      </c>
      <c r="P46" s="28">
        <f>SUMPRODUCT((G$21:$G96=M46)*($I$21:$I$96))</f>
        <v>0</v>
      </c>
      <c r="Q46" s="14" t="s">
        <v>732</v>
      </c>
      <c r="R46" s="6" t="s">
        <v>735</v>
      </c>
      <c r="T46" s="14">
        <v>27</v>
      </c>
      <c r="U46" s="26" t="s">
        <v>34</v>
      </c>
      <c r="V46" s="67"/>
    </row>
    <row r="47" spans="1:22" ht="18" thickTop="1" thickBot="1" x14ac:dyDescent="0.25">
      <c r="A47" t="s">
        <v>815</v>
      </c>
      <c r="B47" t="s">
        <v>816</v>
      </c>
      <c r="C47" t="s">
        <v>817</v>
      </c>
      <c r="D47" t="s">
        <v>818</v>
      </c>
      <c r="E47" s="1">
        <v>44313</v>
      </c>
      <c r="F47" t="s">
        <v>814</v>
      </c>
      <c r="G47" t="s">
        <v>33</v>
      </c>
      <c r="H47" s="3">
        <v>0.45023148148148145</v>
      </c>
      <c r="I47" s="4">
        <v>1.5277777777777777E-4</v>
      </c>
      <c r="J47" s="4">
        <v>2.4930555555555552E-3</v>
      </c>
      <c r="K47" s="6" t="s">
        <v>804</v>
      </c>
      <c r="L47" s="41" t="s">
        <v>34</v>
      </c>
      <c r="M47" s="27" t="str">
        <f t="shared" ref="M47" si="0">IF(ISNA(MATCH(L47,N24:N47,0))," ",INDEX(N24:N47,MATCH(L47,N24:N47,0)))</f>
        <v xml:space="preserve"> </v>
      </c>
      <c r="N47" s="27" t="e">
        <f t="array" ref="N47">INDEX($G$21:$G$96, MATCH(0,  COUNTIF($N$20:N46,$G$21:$G$96),0))</f>
        <v>#N/A</v>
      </c>
      <c r="O47" s="69">
        <f>COUNTIF(G21:G96,M47)</f>
        <v>0</v>
      </c>
      <c r="P47" s="28">
        <f>SUMPRODUCT((G$21:$G96=M47)*($I$21:$I$96))</f>
        <v>0</v>
      </c>
      <c r="Q47" s="6" t="s">
        <v>806</v>
      </c>
      <c r="R47" s="6" t="s">
        <v>805</v>
      </c>
      <c r="T47" s="14"/>
    </row>
    <row r="48" spans="1:22" ht="17" thickTop="1" x14ac:dyDescent="0.2">
      <c r="A48" t="s">
        <v>815</v>
      </c>
      <c r="B48" t="s">
        <v>816</v>
      </c>
      <c r="C48" t="s">
        <v>817</v>
      </c>
      <c r="D48" t="s">
        <v>818</v>
      </c>
      <c r="E48" s="1">
        <v>44313</v>
      </c>
      <c r="F48" t="s">
        <v>814</v>
      </c>
      <c r="G48" t="s">
        <v>35</v>
      </c>
      <c r="H48" s="3">
        <v>0.4503819444444444</v>
      </c>
      <c r="I48" s="4">
        <v>3.3564814814814812E-4</v>
      </c>
      <c r="J48" s="4">
        <v>2.8287037037037035E-3</v>
      </c>
      <c r="P48" s="19"/>
    </row>
    <row r="49" spans="1:33" x14ac:dyDescent="0.2">
      <c r="A49" t="s">
        <v>815</v>
      </c>
      <c r="B49" t="s">
        <v>816</v>
      </c>
      <c r="C49" t="s">
        <v>817</v>
      </c>
      <c r="D49" t="s">
        <v>818</v>
      </c>
      <c r="E49" s="1">
        <v>44313</v>
      </c>
      <c r="F49" t="s">
        <v>814</v>
      </c>
      <c r="G49" t="s">
        <v>33</v>
      </c>
      <c r="H49" s="3">
        <v>0.45071759259259259</v>
      </c>
      <c r="I49" s="4">
        <v>1.6898148148148146E-4</v>
      </c>
      <c r="J49" s="4">
        <v>2.9976851851851848E-3</v>
      </c>
      <c r="P49" s="19"/>
    </row>
    <row r="50" spans="1:33" x14ac:dyDescent="0.2">
      <c r="A50" t="s">
        <v>815</v>
      </c>
      <c r="B50" t="s">
        <v>816</v>
      </c>
      <c r="C50" t="s">
        <v>817</v>
      </c>
      <c r="D50" t="s">
        <v>818</v>
      </c>
      <c r="E50" s="1">
        <v>44313</v>
      </c>
      <c r="F50" t="s">
        <v>814</v>
      </c>
      <c r="G50" t="s">
        <v>35</v>
      </c>
      <c r="H50" s="3">
        <v>0.45089120370370367</v>
      </c>
      <c r="I50" s="4">
        <v>1.539351851851852E-4</v>
      </c>
      <c r="J50" s="4">
        <v>3.1516203703703702E-3</v>
      </c>
      <c r="M50" s="19"/>
      <c r="N50" s="19" t="s">
        <v>55</v>
      </c>
      <c r="O50" s="19">
        <f>COUNTIF(O21:O47,"&lt;&gt;0")</f>
        <v>11</v>
      </c>
    </row>
    <row r="51" spans="1:33" x14ac:dyDescent="0.2">
      <c r="A51" t="s">
        <v>815</v>
      </c>
      <c r="B51" t="s">
        <v>816</v>
      </c>
      <c r="C51" t="s">
        <v>817</v>
      </c>
      <c r="D51" t="s">
        <v>818</v>
      </c>
      <c r="E51" s="1">
        <v>44313</v>
      </c>
      <c r="F51" t="s">
        <v>814</v>
      </c>
      <c r="G51" t="s">
        <v>37</v>
      </c>
      <c r="H51" s="3">
        <v>0.45104166666666662</v>
      </c>
      <c r="I51" s="4">
        <v>3.3217592592592592E-4</v>
      </c>
      <c r="J51" s="4">
        <v>3.483796296296296E-3</v>
      </c>
      <c r="M51" s="19"/>
      <c r="N51" s="19" t="s">
        <v>148</v>
      </c>
      <c r="O51" s="19" t="str">
        <f>INDEX(L21:L47,MATCH(O52,O21:O47,0))</f>
        <v>Locomotion</v>
      </c>
      <c r="P51" s="19"/>
    </row>
    <row r="52" spans="1:33" x14ac:dyDescent="0.2">
      <c r="A52"/>
      <c r="B52"/>
      <c r="C52"/>
      <c r="D52"/>
      <c r="E52" s="1"/>
      <c r="F52"/>
      <c r="G52"/>
      <c r="H52" s="3"/>
      <c r="I52" s="4"/>
      <c r="J52" s="4"/>
      <c r="M52" s="19"/>
      <c r="N52" s="19"/>
      <c r="O52" s="19">
        <f>MAX(O21:O46)</f>
        <v>7</v>
      </c>
      <c r="P52" s="19"/>
    </row>
    <row r="53" spans="1:33" x14ac:dyDescent="0.2">
      <c r="A53"/>
      <c r="B53"/>
      <c r="C53"/>
      <c r="D53"/>
      <c r="E53" s="1"/>
      <c r="F53"/>
      <c r="G53"/>
      <c r="H53" s="3"/>
      <c r="I53" s="4"/>
      <c r="J53" s="4"/>
      <c r="L53" s="19"/>
      <c r="M53" s="19"/>
      <c r="N53" s="19" t="s">
        <v>149</v>
      </c>
      <c r="O53" s="19" t="str">
        <f>INDEX(L21:L47,MATCH(O54,P21:P47,0))</f>
        <v>Locomotion</v>
      </c>
      <c r="P53" s="19"/>
    </row>
    <row r="54" spans="1:33" x14ac:dyDescent="0.2">
      <c r="A54"/>
      <c r="B54"/>
      <c r="C54"/>
      <c r="D54"/>
      <c r="E54" s="1"/>
      <c r="F54"/>
      <c r="G54"/>
      <c r="H54" s="3"/>
      <c r="I54" s="4"/>
      <c r="J54" s="4"/>
      <c r="L54" s="19"/>
      <c r="M54" s="19"/>
      <c r="N54" s="19"/>
      <c r="O54" s="29">
        <f>MAX(P21:P47)</f>
        <v>8.9699074074074073E-4</v>
      </c>
      <c r="P54" s="19"/>
    </row>
    <row r="55" spans="1:33" x14ac:dyDescent="0.2">
      <c r="A55"/>
      <c r="B55"/>
      <c r="C55"/>
      <c r="D55"/>
      <c r="E55" s="1"/>
      <c r="F55"/>
      <c r="G55"/>
      <c r="H55" s="3"/>
      <c r="I55" s="4"/>
      <c r="J55" s="4"/>
      <c r="L55" s="19"/>
      <c r="M55" s="19"/>
      <c r="N55" s="19" t="s">
        <v>56</v>
      </c>
      <c r="O55" s="19"/>
      <c r="P55" s="29">
        <f>SUM(P21:P47)</f>
        <v>3.4849537037037037E-3</v>
      </c>
    </row>
    <row r="56" spans="1:33" x14ac:dyDescent="0.2">
      <c r="A56"/>
      <c r="B56"/>
      <c r="C56"/>
      <c r="D56"/>
      <c r="E56" s="1"/>
      <c r="F56"/>
      <c r="G56"/>
      <c r="H56" s="3"/>
      <c r="I56" s="4"/>
      <c r="J56" s="4"/>
      <c r="L56" s="19"/>
      <c r="M56" s="19"/>
      <c r="N56" s="19"/>
      <c r="O56" s="19"/>
    </row>
    <row r="57" spans="1:33" x14ac:dyDescent="0.2">
      <c r="A57"/>
      <c r="B57"/>
      <c r="C57"/>
      <c r="D57"/>
      <c r="E57" s="1"/>
      <c r="F57"/>
      <c r="G57"/>
      <c r="H57" s="3"/>
      <c r="I57" s="4"/>
      <c r="J57" s="4"/>
      <c r="L57" s="58" t="s">
        <v>729</v>
      </c>
      <c r="M57" s="58"/>
      <c r="N57" s="58"/>
      <c r="O57" s="30" t="str">
        <f>INDEX(L31:L47, MATCH(O59,O31:O47,0))</f>
        <v>Tactile/explore</v>
      </c>
      <c r="Q57" s="16" t="s">
        <v>812</v>
      </c>
    </row>
    <row r="58" spans="1:33" x14ac:dyDescent="0.2">
      <c r="A58"/>
      <c r="B58"/>
      <c r="C58"/>
      <c r="D58"/>
      <c r="E58" s="1"/>
      <c r="F58"/>
      <c r="G58"/>
      <c r="H58" s="3"/>
      <c r="I58" s="4"/>
      <c r="J58" s="4"/>
      <c r="L58" s="19" t="s">
        <v>210</v>
      </c>
      <c r="M58" s="19"/>
      <c r="O58" s="31" t="str">
        <f>INDEX(L31:L47, MATCH(O60,P31:P47,0))</f>
        <v>Tactile/explore</v>
      </c>
      <c r="Q58" s="6" t="s">
        <v>748</v>
      </c>
      <c r="R58" s="6" t="s">
        <v>43</v>
      </c>
      <c r="S58" s="6" t="s">
        <v>44</v>
      </c>
      <c r="T58" s="6" t="s">
        <v>32</v>
      </c>
      <c r="U58" s="6" t="s">
        <v>41</v>
      </c>
      <c r="V58" s="6" t="s">
        <v>701</v>
      </c>
      <c r="W58" s="6" t="s">
        <v>718</v>
      </c>
      <c r="X58" s="6" t="s">
        <v>46</v>
      </c>
      <c r="Y58" s="6" t="s">
        <v>714</v>
      </c>
      <c r="Z58" s="6" t="s">
        <v>712</v>
      </c>
      <c r="AA58" s="6" t="s">
        <v>61</v>
      </c>
      <c r="AB58" s="6" t="s">
        <v>60</v>
      </c>
      <c r="AC58" s="6" t="s">
        <v>719</v>
      </c>
      <c r="AD58" s="6" t="s">
        <v>47</v>
      </c>
      <c r="AE58" s="6" t="s">
        <v>708</v>
      </c>
      <c r="AF58" s="6" t="s">
        <v>715</v>
      </c>
      <c r="AG58" s="6" t="s">
        <v>34</v>
      </c>
    </row>
    <row r="59" spans="1:33" x14ac:dyDescent="0.2">
      <c r="A59"/>
      <c r="B59"/>
      <c r="C59"/>
      <c r="D59"/>
      <c r="E59" s="1"/>
      <c r="F59"/>
      <c r="G59"/>
      <c r="H59" s="3"/>
      <c r="I59" s="4"/>
      <c r="J59" s="4"/>
      <c r="L59" s="19" t="s">
        <v>209</v>
      </c>
      <c r="M59" s="19"/>
      <c r="O59" s="31">
        <f>MAX(O31:O47)</f>
        <v>6</v>
      </c>
    </row>
    <row r="60" spans="1:33" x14ac:dyDescent="0.2">
      <c r="A60"/>
      <c r="B60"/>
      <c r="C60"/>
      <c r="D60"/>
      <c r="E60" s="1"/>
      <c r="F60"/>
      <c r="G60"/>
      <c r="H60" s="3"/>
      <c r="I60" s="4"/>
      <c r="J60" s="4"/>
      <c r="L60" s="19" t="s">
        <v>206</v>
      </c>
      <c r="M60" s="19"/>
      <c r="O60" s="32">
        <f>MAX(P31:P47)</f>
        <v>8.9236111111111113E-4</v>
      </c>
    </row>
    <row r="61" spans="1:33" x14ac:dyDescent="0.2">
      <c r="A61"/>
      <c r="B61"/>
      <c r="C61"/>
      <c r="D61"/>
      <c r="E61" s="1"/>
      <c r="F61"/>
      <c r="G61"/>
      <c r="H61" s="3"/>
      <c r="I61" s="4"/>
      <c r="J61" s="4"/>
      <c r="P61" s="11"/>
    </row>
    <row r="62" spans="1:33" x14ac:dyDescent="0.2">
      <c r="A62"/>
      <c r="B62"/>
      <c r="C62"/>
      <c r="D62"/>
      <c r="E62" s="1"/>
      <c r="F62"/>
      <c r="G62"/>
      <c r="H62" s="3"/>
      <c r="I62" s="4"/>
      <c r="J62" s="4"/>
      <c r="L62" s="6" t="s">
        <v>803</v>
      </c>
      <c r="O62" s="6" t="str">
        <f>IF(O25&gt;=1,"SIB", "not")</f>
        <v>not</v>
      </c>
      <c r="P62" s="11"/>
    </row>
    <row r="63" spans="1:33" x14ac:dyDescent="0.2">
      <c r="A63"/>
      <c r="B63"/>
      <c r="C63"/>
      <c r="D63"/>
      <c r="E63" s="1"/>
      <c r="F63"/>
      <c r="G63"/>
      <c r="H63" s="3"/>
      <c r="I63" s="4"/>
      <c r="J63" s="4"/>
      <c r="L63" s="41" t="s">
        <v>800</v>
      </c>
      <c r="O63" s="6" t="str">
        <f>IF(P21&gt;TIMEVALUE("04:30.0"),"Inactive","not")</f>
        <v>not</v>
      </c>
    </row>
    <row r="64" spans="1:33" x14ac:dyDescent="0.2">
      <c r="A64"/>
      <c r="B64"/>
      <c r="C64"/>
      <c r="D64"/>
      <c r="E64" s="1"/>
      <c r="F64"/>
      <c r="G64"/>
      <c r="H64" s="3"/>
      <c r="I64" s="4"/>
      <c r="J64" s="4"/>
      <c r="L64" s="41" t="s">
        <v>799</v>
      </c>
      <c r="O64" s="6" t="str">
        <f>IF(P23&gt;TIMEVALUE("01:15.0"),"Pacer","not")</f>
        <v>not</v>
      </c>
    </row>
    <row r="65" spans="1:15" x14ac:dyDescent="0.2">
      <c r="A65"/>
      <c r="B65"/>
      <c r="C65"/>
      <c r="D65"/>
      <c r="E65" s="1"/>
      <c r="F65"/>
      <c r="G65"/>
      <c r="H65" s="3"/>
      <c r="I65" s="4"/>
      <c r="J65" s="4"/>
      <c r="L65" s="41" t="s">
        <v>802</v>
      </c>
      <c r="O65" s="6" t="str">
        <f>IF(P23&gt;TIMEVALUE("02:30.0"),"Pacer","not")</f>
        <v>not</v>
      </c>
    </row>
    <row r="66" spans="1:15" x14ac:dyDescent="0.2">
      <c r="A66"/>
      <c r="B66"/>
      <c r="C66"/>
      <c r="D66"/>
      <c r="E66" s="1"/>
      <c r="F66"/>
      <c r="G66"/>
      <c r="H66" s="3"/>
      <c r="I66" s="4"/>
      <c r="J66" s="4"/>
      <c r="L66" s="6" t="s">
        <v>801</v>
      </c>
      <c r="O66" s="6" t="str">
        <f>IF(P38&gt;TIMEVALUE("01:15.0"),"vocal","not")</f>
        <v>not</v>
      </c>
    </row>
    <row r="67" spans="1:15" x14ac:dyDescent="0.2">
      <c r="A67"/>
      <c r="B67"/>
      <c r="C67"/>
      <c r="D67"/>
      <c r="E67"/>
      <c r="F67"/>
      <c r="G67"/>
      <c r="H67"/>
      <c r="I67"/>
      <c r="J67"/>
    </row>
    <row r="68" spans="1:15" x14ac:dyDescent="0.2">
      <c r="A68"/>
      <c r="B68"/>
      <c r="C68"/>
      <c r="D68"/>
      <c r="E68"/>
      <c r="F68"/>
      <c r="G68"/>
      <c r="H68"/>
      <c r="I68"/>
      <c r="J68"/>
      <c r="M68" s="6" t="s">
        <v>737</v>
      </c>
    </row>
    <row r="69" spans="1:15" x14ac:dyDescent="0.2">
      <c r="A69"/>
      <c r="B69"/>
      <c r="C69" s="4"/>
      <c r="D69"/>
      <c r="E69"/>
      <c r="F69"/>
      <c r="G69"/>
      <c r="H69"/>
      <c r="I69"/>
      <c r="J69"/>
    </row>
    <row r="70" spans="1:15" x14ac:dyDescent="0.2">
      <c r="A70"/>
      <c r="B70"/>
      <c r="C70" s="4"/>
      <c r="D70"/>
      <c r="E70"/>
      <c r="F70"/>
      <c r="G70"/>
      <c r="H70"/>
      <c r="I70"/>
      <c r="J70"/>
    </row>
    <row r="71" spans="1:15" x14ac:dyDescent="0.2">
      <c r="A71"/>
      <c r="B71"/>
      <c r="C71" s="3"/>
      <c r="D71"/>
      <c r="E71"/>
      <c r="F71"/>
      <c r="G71"/>
      <c r="H71"/>
      <c r="I71"/>
      <c r="J71" s="4"/>
    </row>
    <row r="72" spans="1:15" x14ac:dyDescent="0.2">
      <c r="A72"/>
      <c r="B72"/>
      <c r="C72" s="4"/>
      <c r="D72"/>
      <c r="E72"/>
      <c r="F72"/>
      <c r="G72"/>
      <c r="H72"/>
      <c r="I72"/>
      <c r="J72"/>
    </row>
    <row r="73" spans="1:15" x14ac:dyDescent="0.2">
      <c r="A73"/>
      <c r="B73"/>
      <c r="C73" s="3"/>
      <c r="D73"/>
      <c r="E73"/>
      <c r="F73"/>
      <c r="G73"/>
      <c r="H73"/>
      <c r="I73"/>
      <c r="J73"/>
    </row>
    <row r="74" spans="1:15" x14ac:dyDescent="0.2">
      <c r="A74"/>
      <c r="B74"/>
      <c r="C74" s="3"/>
      <c r="D74"/>
      <c r="E74"/>
      <c r="F74"/>
      <c r="G74"/>
      <c r="H74"/>
      <c r="I74"/>
      <c r="J74"/>
    </row>
    <row r="75" spans="1:15" x14ac:dyDescent="0.2">
      <c r="A75"/>
      <c r="B75"/>
      <c r="C75" s="3"/>
      <c r="D75"/>
      <c r="E75"/>
      <c r="F75"/>
      <c r="G75"/>
      <c r="H75"/>
      <c r="I75"/>
      <c r="J75"/>
    </row>
    <row r="76" spans="1:15" x14ac:dyDescent="0.2">
      <c r="A76"/>
      <c r="B76"/>
      <c r="C76" s="3"/>
      <c r="D76"/>
      <c r="E76"/>
      <c r="F76"/>
      <c r="G76"/>
      <c r="H76"/>
      <c r="I76"/>
      <c r="J76"/>
    </row>
    <row r="77" spans="1:15" x14ac:dyDescent="0.2">
      <c r="A77"/>
      <c r="B77"/>
      <c r="C77" s="4"/>
      <c r="D77"/>
      <c r="E77"/>
      <c r="F77"/>
      <c r="G77"/>
      <c r="H77"/>
      <c r="I77"/>
      <c r="J77"/>
    </row>
    <row r="78" spans="1:15" x14ac:dyDescent="0.2">
      <c r="A78"/>
      <c r="B78"/>
      <c r="C78" s="3"/>
      <c r="D78"/>
      <c r="E78"/>
      <c r="F78"/>
      <c r="G78"/>
      <c r="H78"/>
      <c r="I78"/>
      <c r="J78"/>
    </row>
    <row r="79" spans="1:15" x14ac:dyDescent="0.2">
      <c r="A79"/>
      <c r="B79"/>
      <c r="C79" s="4"/>
      <c r="D79"/>
      <c r="E79"/>
      <c r="F79"/>
      <c r="G79"/>
      <c r="H79"/>
      <c r="I79"/>
      <c r="J79"/>
    </row>
    <row r="80" spans="1:15" x14ac:dyDescent="0.2">
      <c r="A80"/>
      <c r="B80"/>
      <c r="C80" s="3"/>
      <c r="D80"/>
      <c r="E80"/>
      <c r="F80"/>
      <c r="G80"/>
      <c r="H80"/>
      <c r="I80"/>
      <c r="J80"/>
    </row>
    <row r="81" spans="1:10" x14ac:dyDescent="0.2">
      <c r="A81"/>
      <c r="B81"/>
      <c r="C81" s="3"/>
      <c r="D81"/>
      <c r="E81"/>
      <c r="F81"/>
      <c r="G81"/>
      <c r="H81"/>
      <c r="I81"/>
      <c r="J81"/>
    </row>
    <row r="82" spans="1:10" x14ac:dyDescent="0.2">
      <c r="A82"/>
      <c r="B82"/>
      <c r="C82" s="4"/>
      <c r="D82"/>
      <c r="E82"/>
      <c r="F82"/>
      <c r="G82"/>
      <c r="H82"/>
      <c r="I82"/>
      <c r="J82"/>
    </row>
    <row r="83" spans="1:10" x14ac:dyDescent="0.2">
      <c r="A83"/>
      <c r="B83"/>
      <c r="C83" s="3"/>
      <c r="D83"/>
      <c r="E83"/>
      <c r="F83"/>
      <c r="G83"/>
      <c r="H83"/>
      <c r="I83"/>
      <c r="J83"/>
    </row>
    <row r="84" spans="1:10" x14ac:dyDescent="0.2">
      <c r="A84"/>
      <c r="B84"/>
      <c r="C84" s="3"/>
      <c r="D84"/>
      <c r="E84"/>
      <c r="F84"/>
      <c r="G84"/>
      <c r="H84"/>
      <c r="I84"/>
      <c r="J84"/>
    </row>
    <row r="85" spans="1:10" x14ac:dyDescent="0.2">
      <c r="A85"/>
      <c r="B85"/>
      <c r="C85" s="3"/>
      <c r="D85"/>
      <c r="E85"/>
      <c r="F85"/>
      <c r="G85"/>
      <c r="H85"/>
      <c r="I85"/>
      <c r="J85"/>
    </row>
    <row r="86" spans="1:10" x14ac:dyDescent="0.2">
      <c r="A86"/>
      <c r="B86"/>
      <c r="C86" s="3"/>
      <c r="D86"/>
      <c r="E86"/>
      <c r="F86"/>
      <c r="G86"/>
      <c r="H86"/>
      <c r="I86"/>
      <c r="J86"/>
    </row>
    <row r="87" spans="1:10" x14ac:dyDescent="0.2">
      <c r="A87"/>
      <c r="B87"/>
      <c r="C87" s="3"/>
      <c r="D87"/>
      <c r="E87"/>
      <c r="F87"/>
      <c r="G87"/>
      <c r="H87"/>
      <c r="I87"/>
      <c r="J87"/>
    </row>
    <row r="88" spans="1:10" x14ac:dyDescent="0.2">
      <c r="A88"/>
      <c r="B88"/>
      <c r="C88" s="3"/>
      <c r="D88"/>
      <c r="E88"/>
      <c r="F88"/>
      <c r="G88"/>
      <c r="H88"/>
      <c r="I88"/>
      <c r="J88"/>
    </row>
    <row r="89" spans="1:10" x14ac:dyDescent="0.2">
      <c r="A89"/>
      <c r="B89"/>
      <c r="C89" s="3"/>
      <c r="D89"/>
      <c r="E89"/>
      <c r="F89"/>
      <c r="G89"/>
      <c r="H89"/>
      <c r="I89"/>
      <c r="J89"/>
    </row>
    <row r="90" spans="1:10" x14ac:dyDescent="0.2">
      <c r="A90"/>
      <c r="B90"/>
      <c r="C90" s="3"/>
      <c r="D90"/>
      <c r="E90"/>
      <c r="F90"/>
      <c r="G90"/>
      <c r="H90"/>
      <c r="I90"/>
      <c r="J90"/>
    </row>
    <row r="91" spans="1:10" x14ac:dyDescent="0.2">
      <c r="A91"/>
      <c r="B91"/>
      <c r="C91" s="3"/>
      <c r="D91"/>
      <c r="E91"/>
      <c r="F91"/>
      <c r="G91"/>
      <c r="H91"/>
      <c r="I91"/>
      <c r="J91"/>
    </row>
    <row r="92" spans="1:10" x14ac:dyDescent="0.2">
      <c r="A92"/>
      <c r="B92"/>
      <c r="C92" s="4"/>
      <c r="D92"/>
      <c r="E92"/>
      <c r="F92"/>
      <c r="G92"/>
      <c r="H92"/>
      <c r="I92"/>
      <c r="J92"/>
    </row>
    <row r="93" spans="1:10" x14ac:dyDescent="0.2">
      <c r="A93"/>
      <c r="B93"/>
      <c r="C93"/>
      <c r="D93"/>
      <c r="E93" s="1"/>
      <c r="F93"/>
      <c r="G93"/>
      <c r="H93" s="3"/>
      <c r="I93" s="4"/>
      <c r="J93" s="4"/>
    </row>
    <row r="94" spans="1:10" x14ac:dyDescent="0.2">
      <c r="A94"/>
      <c r="B94"/>
      <c r="C94"/>
      <c r="D94"/>
      <c r="E94" s="1"/>
      <c r="F94"/>
      <c r="G94"/>
      <c r="H94" s="3"/>
      <c r="I94" s="4"/>
      <c r="J94" s="4"/>
    </row>
    <row r="95" spans="1:10" x14ac:dyDescent="0.2">
      <c r="A95"/>
      <c r="B95"/>
      <c r="C95"/>
      <c r="D95"/>
      <c r="E95" s="1"/>
      <c r="F95"/>
      <c r="G95"/>
      <c r="H95" s="3"/>
      <c r="I95" s="4"/>
      <c r="J95" s="4"/>
    </row>
    <row r="96" spans="1:10" x14ac:dyDescent="0.2">
      <c r="A96"/>
      <c r="B96"/>
      <c r="C96"/>
      <c r="D96"/>
      <c r="E96" s="1"/>
      <c r="F96"/>
      <c r="G96"/>
      <c r="H96" s="3"/>
      <c r="I96" s="4"/>
      <c r="J96" s="4"/>
    </row>
    <row r="97" spans="5:16" x14ac:dyDescent="0.2">
      <c r="E97" s="8"/>
      <c r="H97" s="10"/>
      <c r="I97" s="11"/>
      <c r="J97" s="11"/>
    </row>
    <row r="98" spans="5:16" x14ac:dyDescent="0.2">
      <c r="E98" s="8"/>
      <c r="H98" s="10"/>
      <c r="I98" s="11"/>
      <c r="J98" s="11"/>
    </row>
    <row r="99" spans="5:16" x14ac:dyDescent="0.2">
      <c r="E99" s="8"/>
      <c r="H99" s="10"/>
      <c r="I99" s="11"/>
      <c r="J99" s="11"/>
    </row>
    <row r="100" spans="5:16" x14ac:dyDescent="0.2">
      <c r="E100" s="8"/>
      <c r="H100" s="10"/>
      <c r="I100" s="11"/>
      <c r="J100" s="11"/>
    </row>
    <row r="101" spans="5:16" x14ac:dyDescent="0.2">
      <c r="E101" s="8"/>
      <c r="H101" s="10"/>
      <c r="I101" s="11"/>
      <c r="J101" s="11"/>
      <c r="P101" s="10"/>
    </row>
    <row r="102" spans="5:16" x14ac:dyDescent="0.2">
      <c r="E102" s="8"/>
      <c r="H102" s="10"/>
      <c r="I102" s="11"/>
      <c r="J102" s="11"/>
    </row>
    <row r="103" spans="5:16" x14ac:dyDescent="0.2">
      <c r="E103" s="8"/>
      <c r="H103" s="10"/>
      <c r="I103" s="11"/>
      <c r="J103" s="11"/>
    </row>
    <row r="104" spans="5:16" x14ac:dyDescent="0.2">
      <c r="E104" s="8"/>
      <c r="H104" s="10"/>
      <c r="I104" s="11"/>
      <c r="J104" s="11"/>
    </row>
    <row r="105" spans="5:16" x14ac:dyDescent="0.2">
      <c r="E105" s="8"/>
      <c r="H105" s="10"/>
      <c r="I105" s="11"/>
      <c r="J105" s="11"/>
      <c r="N105" s="16" t="s">
        <v>50</v>
      </c>
    </row>
    <row r="106" spans="5:16" x14ac:dyDescent="0.2">
      <c r="E106" s="8"/>
      <c r="H106" s="10"/>
      <c r="I106" s="11"/>
      <c r="J106" s="11"/>
      <c r="N106" s="16" t="s">
        <v>53</v>
      </c>
    </row>
    <row r="107" spans="5:16" x14ac:dyDescent="0.2">
      <c r="E107" s="8"/>
      <c r="H107" s="10"/>
      <c r="I107" s="11"/>
      <c r="J107" s="11"/>
      <c r="N107" s="16" t="s">
        <v>51</v>
      </c>
    </row>
    <row r="108" spans="5:16" x14ac:dyDescent="0.2">
      <c r="E108" s="8"/>
      <c r="H108" s="10"/>
      <c r="I108" s="11"/>
      <c r="J108" s="11"/>
    </row>
    <row r="109" spans="5:16" x14ac:dyDescent="0.2">
      <c r="E109" s="8"/>
      <c r="H109" s="10"/>
      <c r="I109" s="11"/>
      <c r="J109" s="11"/>
      <c r="N109" s="16" t="s">
        <v>66</v>
      </c>
    </row>
    <row r="110" spans="5:16" x14ac:dyDescent="0.2">
      <c r="E110" s="8"/>
      <c r="H110" s="10"/>
      <c r="I110" s="11"/>
      <c r="J110" s="11"/>
    </row>
    <row r="111" spans="5:16" x14ac:dyDescent="0.2">
      <c r="E111" s="8"/>
      <c r="H111" s="10"/>
      <c r="I111" s="11"/>
      <c r="J111" s="11"/>
    </row>
    <row r="112" spans="5:16" x14ac:dyDescent="0.2">
      <c r="E112" s="8"/>
      <c r="H112" s="10"/>
      <c r="I112" s="11"/>
      <c r="J112" s="11"/>
    </row>
    <row r="113" spans="5:10" x14ac:dyDescent="0.2">
      <c r="E113" s="8"/>
      <c r="H113" s="10"/>
      <c r="I113" s="11"/>
      <c r="J113" s="11"/>
    </row>
    <row r="114" spans="5:10" x14ac:dyDescent="0.2">
      <c r="E114" s="8"/>
      <c r="H114" s="10"/>
      <c r="I114" s="11"/>
      <c r="J114" s="11"/>
    </row>
    <row r="115" spans="5:10" x14ac:dyDescent="0.2">
      <c r="E115" s="8"/>
      <c r="H115" s="10"/>
      <c r="I115" s="11"/>
      <c r="J115" s="11"/>
    </row>
    <row r="116" spans="5:10" x14ac:dyDescent="0.2">
      <c r="E116" s="8"/>
      <c r="H116" s="10"/>
      <c r="I116" s="11"/>
      <c r="J116" s="11"/>
    </row>
    <row r="117" spans="5:10" x14ac:dyDescent="0.2">
      <c r="E117" s="8"/>
      <c r="H117" s="10"/>
      <c r="I117" s="11"/>
      <c r="J117" s="11"/>
    </row>
    <row r="118" spans="5:10" x14ac:dyDescent="0.2">
      <c r="E118" s="8"/>
      <c r="H118" s="10"/>
      <c r="I118" s="11"/>
      <c r="J118" s="11"/>
    </row>
    <row r="119" spans="5:10" x14ac:dyDescent="0.2">
      <c r="E119" s="8"/>
      <c r="H119" s="10"/>
      <c r="I119" s="11"/>
      <c r="J119" s="11"/>
    </row>
    <row r="120" spans="5:10" x14ac:dyDescent="0.2">
      <c r="E120" s="8"/>
      <c r="H120" s="10"/>
      <c r="I120" s="11"/>
      <c r="J120" s="11"/>
    </row>
    <row r="121" spans="5:10" x14ac:dyDescent="0.2">
      <c r="E121" s="8"/>
      <c r="H121" s="10"/>
      <c r="I121" s="11"/>
      <c r="J121" s="11"/>
    </row>
    <row r="122" spans="5:10" x14ac:dyDescent="0.2">
      <c r="E122" s="8"/>
      <c r="H122" s="10"/>
      <c r="I122" s="11"/>
      <c r="J122" s="11"/>
    </row>
    <row r="123" spans="5:10" x14ac:dyDescent="0.2">
      <c r="E123" s="8"/>
      <c r="H123" s="10"/>
      <c r="I123" s="11"/>
      <c r="J123" s="11"/>
    </row>
    <row r="124" spans="5:10" x14ac:dyDescent="0.2">
      <c r="E124" s="8"/>
      <c r="H124" s="10"/>
      <c r="I124" s="11"/>
      <c r="J124" s="11"/>
    </row>
    <row r="125" spans="5:10" x14ac:dyDescent="0.2">
      <c r="E125" s="8"/>
      <c r="H125" s="10"/>
      <c r="I125" s="11"/>
      <c r="J125" s="11"/>
    </row>
    <row r="126" spans="5:10" x14ac:dyDescent="0.2">
      <c r="E126" s="8"/>
      <c r="H126" s="10"/>
      <c r="I126" s="11"/>
      <c r="J126" s="11"/>
    </row>
    <row r="127" spans="5:10" x14ac:dyDescent="0.2">
      <c r="E127" s="8"/>
      <c r="H127" s="10"/>
      <c r="I127" s="11"/>
      <c r="J127" s="11"/>
    </row>
    <row r="128" spans="5:10" x14ac:dyDescent="0.2">
      <c r="E128" s="8"/>
      <c r="H128" s="10"/>
      <c r="I128" s="11"/>
      <c r="J128" s="11"/>
    </row>
    <row r="129" spans="5:10" x14ac:dyDescent="0.2">
      <c r="E129" s="8"/>
      <c r="H129" s="10"/>
      <c r="I129" s="11"/>
      <c r="J129" s="11"/>
    </row>
    <row r="130" spans="5:10" x14ac:dyDescent="0.2">
      <c r="I130" s="13"/>
    </row>
  </sheetData>
  <pageMargins left="0.75" right="0.75" top="1" bottom="1" header="0.5" footer="0.5"/>
  <pageSetup scale="8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I24"/>
  <sheetViews>
    <sheetView zoomScale="93" zoomScaleNormal="100" workbookViewId="0">
      <selection sqref="A1:XFD1"/>
    </sheetView>
  </sheetViews>
  <sheetFormatPr baseColWidth="10" defaultRowHeight="16" x14ac:dyDescent="0.2"/>
  <cols>
    <col min="1" max="1" width="28.33203125" style="6" bestFit="1" customWidth="1"/>
    <col min="2" max="5" width="10.83203125" style="6"/>
    <col min="6" max="6" width="12.83203125" style="6" bestFit="1" customWidth="1"/>
    <col min="7" max="7" width="14.33203125" style="6" bestFit="1" customWidth="1"/>
    <col min="8" max="8" width="12.83203125" style="6" customWidth="1"/>
    <col min="9" max="10" width="10.83203125" style="6"/>
    <col min="11" max="11" width="11" style="6" bestFit="1" customWidth="1"/>
    <col min="12" max="15" width="11" style="6" customWidth="1"/>
    <col min="16" max="16" width="11" style="6" bestFit="1" customWidth="1"/>
    <col min="17" max="17" width="12.83203125" style="6" bestFit="1" customWidth="1"/>
    <col min="18" max="25" width="12.83203125" style="6" customWidth="1"/>
    <col min="26" max="27" width="11" style="6" bestFit="1" customWidth="1"/>
    <col min="28" max="28" width="12.5" style="6" customWidth="1"/>
    <col min="29" max="29" width="15.33203125" style="6" bestFit="1" customWidth="1"/>
    <col min="30" max="16384" width="10.83203125" style="6"/>
  </cols>
  <sheetData>
    <row r="1" spans="1:113" x14ac:dyDescent="0.2">
      <c r="A1" s="6" t="s">
        <v>54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67</v>
      </c>
      <c r="I1" s="6" t="s">
        <v>7</v>
      </c>
      <c r="J1" s="6" t="s">
        <v>8</v>
      </c>
      <c r="K1" s="6" t="s">
        <v>143</v>
      </c>
      <c r="L1" s="6" t="s">
        <v>794</v>
      </c>
      <c r="M1" s="6" t="s">
        <v>795</v>
      </c>
      <c r="N1" s="6" t="s">
        <v>796</v>
      </c>
      <c r="O1" s="6" t="s">
        <v>797</v>
      </c>
      <c r="P1" s="6" t="s">
        <v>142</v>
      </c>
      <c r="Q1" s="6" t="s">
        <v>146</v>
      </c>
      <c r="R1" s="6" t="s">
        <v>144</v>
      </c>
      <c r="S1" s="6" t="s">
        <v>147</v>
      </c>
      <c r="T1" s="6" t="s">
        <v>203</v>
      </c>
      <c r="U1" s="6" t="s">
        <v>207</v>
      </c>
      <c r="V1" s="6" t="s">
        <v>208</v>
      </c>
      <c r="W1" s="6" t="s">
        <v>214</v>
      </c>
      <c r="X1" s="6" t="s">
        <v>212</v>
      </c>
      <c r="Y1" s="6" t="s">
        <v>215</v>
      </c>
      <c r="Z1" s="6" t="s">
        <v>213</v>
      </c>
      <c r="AA1" s="17" t="s">
        <v>150</v>
      </c>
      <c r="AB1" s="6" t="s">
        <v>151</v>
      </c>
      <c r="AC1" s="6" t="s">
        <v>152</v>
      </c>
      <c r="AD1" s="6" t="s">
        <v>153</v>
      </c>
      <c r="AE1" s="6" t="s">
        <v>154</v>
      </c>
      <c r="AF1" s="6" t="s">
        <v>155</v>
      </c>
      <c r="AG1" s="6" t="s">
        <v>156</v>
      </c>
      <c r="AH1" s="6" t="s">
        <v>157</v>
      </c>
      <c r="AI1" s="6" t="s">
        <v>158</v>
      </c>
      <c r="AJ1" s="6" t="s">
        <v>159</v>
      </c>
      <c r="AK1" s="6" t="s">
        <v>160</v>
      </c>
      <c r="AL1" s="6" t="s">
        <v>161</v>
      </c>
      <c r="AM1" s="80" t="s">
        <v>749</v>
      </c>
      <c r="AN1" s="80" t="s">
        <v>750</v>
      </c>
      <c r="AO1" s="80" t="s">
        <v>751</v>
      </c>
      <c r="AP1" s="81" t="s">
        <v>752</v>
      </c>
      <c r="AQ1" s="81" t="s">
        <v>753</v>
      </c>
      <c r="AR1" s="81" t="s">
        <v>754</v>
      </c>
      <c r="AS1" s="81" t="s">
        <v>755</v>
      </c>
      <c r="AT1" s="81" t="s">
        <v>163</v>
      </c>
      <c r="AU1" s="81" t="s">
        <v>164</v>
      </c>
      <c r="AV1" s="81" t="s">
        <v>756</v>
      </c>
      <c r="AW1" s="81" t="s">
        <v>757</v>
      </c>
      <c r="AX1" s="81" t="s">
        <v>758</v>
      </c>
      <c r="AY1" s="81" t="s">
        <v>759</v>
      </c>
      <c r="AZ1" s="81" t="s">
        <v>760</v>
      </c>
      <c r="BA1" s="81" t="s">
        <v>194</v>
      </c>
      <c r="BB1" s="81" t="s">
        <v>761</v>
      </c>
      <c r="BC1" s="81" t="s">
        <v>197</v>
      </c>
      <c r="BD1" s="81" t="s">
        <v>198</v>
      </c>
      <c r="BE1" s="68" t="s">
        <v>762</v>
      </c>
      <c r="BF1" s="68" t="s">
        <v>763</v>
      </c>
      <c r="BG1" s="68" t="s">
        <v>764</v>
      </c>
      <c r="BH1" s="68" t="s">
        <v>765</v>
      </c>
      <c r="BI1" s="68" t="s">
        <v>766</v>
      </c>
      <c r="BJ1" s="68" t="s">
        <v>181</v>
      </c>
      <c r="BK1" s="68" t="s">
        <v>182</v>
      </c>
      <c r="BL1" s="68" t="s">
        <v>183</v>
      </c>
      <c r="BM1" s="68" t="s">
        <v>184</v>
      </c>
      <c r="BN1" s="68" t="s">
        <v>767</v>
      </c>
      <c r="BO1" s="68" t="s">
        <v>175</v>
      </c>
      <c r="BP1" s="68" t="s">
        <v>176</v>
      </c>
      <c r="BQ1" s="68" t="s">
        <v>768</v>
      </c>
      <c r="BR1" s="68" t="s">
        <v>769</v>
      </c>
      <c r="BS1" s="68" t="s">
        <v>178</v>
      </c>
      <c r="BT1" s="68" t="s">
        <v>770</v>
      </c>
      <c r="BU1" s="68" t="s">
        <v>771</v>
      </c>
      <c r="BV1" s="68" t="s">
        <v>772</v>
      </c>
      <c r="BW1" s="68" t="s">
        <v>773</v>
      </c>
      <c r="BX1" s="68" t="s">
        <v>774</v>
      </c>
      <c r="BY1" s="68" t="s">
        <v>775</v>
      </c>
      <c r="BZ1" s="82" t="s">
        <v>186</v>
      </c>
      <c r="CA1" s="82" t="s">
        <v>187</v>
      </c>
      <c r="CB1" s="82" t="s">
        <v>188</v>
      </c>
      <c r="CC1" s="82" t="s">
        <v>776</v>
      </c>
      <c r="CD1" s="82" t="s">
        <v>777</v>
      </c>
      <c r="CE1" s="82" t="s">
        <v>778</v>
      </c>
      <c r="CF1" s="82" t="s">
        <v>779</v>
      </c>
      <c r="CG1" s="82" t="s">
        <v>780</v>
      </c>
      <c r="CH1" s="82" t="s">
        <v>781</v>
      </c>
      <c r="CI1" s="83" t="s">
        <v>171</v>
      </c>
      <c r="CJ1" s="83" t="s">
        <v>172</v>
      </c>
      <c r="CK1" s="83" t="s">
        <v>173</v>
      </c>
      <c r="CL1" s="83" t="s">
        <v>168</v>
      </c>
      <c r="CM1" s="83" t="s">
        <v>782</v>
      </c>
      <c r="CN1" s="83" t="s">
        <v>169</v>
      </c>
      <c r="CO1" s="83" t="s">
        <v>783</v>
      </c>
      <c r="CP1" s="83" t="s">
        <v>784</v>
      </c>
      <c r="CQ1" s="83" t="s">
        <v>785</v>
      </c>
      <c r="CR1" s="83" t="s">
        <v>786</v>
      </c>
      <c r="CS1" s="83" t="s">
        <v>787</v>
      </c>
      <c r="CT1" s="83" t="s">
        <v>190</v>
      </c>
      <c r="CU1" s="83" t="s">
        <v>788</v>
      </c>
      <c r="CV1" s="83" t="s">
        <v>789</v>
      </c>
      <c r="CW1" s="83" t="s">
        <v>790</v>
      </c>
      <c r="CX1" s="83" t="s">
        <v>791</v>
      </c>
      <c r="CY1" s="83" t="s">
        <v>792</v>
      </c>
      <c r="CZ1" s="83" t="s">
        <v>793</v>
      </c>
      <c r="DA1" s="7" t="s">
        <v>199</v>
      </c>
      <c r="DB1" s="7" t="s">
        <v>200</v>
      </c>
      <c r="DC1" s="7" t="s">
        <v>201</v>
      </c>
      <c r="DD1" s="6" t="s">
        <v>798</v>
      </c>
      <c r="DE1" s="6" t="s">
        <v>803</v>
      </c>
      <c r="DF1" s="6" t="s">
        <v>800</v>
      </c>
      <c r="DG1" s="6" t="s">
        <v>799</v>
      </c>
      <c r="DH1" s="6" t="s">
        <v>802</v>
      </c>
      <c r="DI1" s="6" t="s">
        <v>801</v>
      </c>
    </row>
    <row r="2" spans="1:113" x14ac:dyDescent="0.2">
      <c r="A2" s="18" t="s">
        <v>300</v>
      </c>
      <c r="B2" s="19" t="str">
        <f>input!B6</f>
        <v>r17099</v>
      </c>
      <c r="C2" s="34">
        <f>input!B11</f>
        <v>44313</v>
      </c>
      <c r="D2" s="19" t="str">
        <f>input!B7</f>
        <v>Blank Park Zoo</v>
      </c>
      <c r="E2" s="19" t="str">
        <f>input!B4</f>
        <v>mr</v>
      </c>
      <c r="F2" s="35">
        <f>input!B14</f>
        <v>44313.447222222225</v>
      </c>
      <c r="G2" s="35">
        <f>input!B15</f>
        <v>44313.451388888891</v>
      </c>
      <c r="H2" s="36">
        <f>input!B16</f>
        <v>3.4953703703703705E-3</v>
      </c>
      <c r="I2" s="19" t="str">
        <f>input!B13</f>
        <v>2021 Bass.csv</v>
      </c>
      <c r="J2" s="19" t="str">
        <f>input!B5</f>
        <v>2021 bass</v>
      </c>
      <c r="K2" s="37">
        <f>input!P55</f>
        <v>3.4849537037037037E-3</v>
      </c>
      <c r="L2" s="37">
        <f>input!B16</f>
        <v>3.4953703703703705E-3</v>
      </c>
      <c r="M2" s="37" t="str">
        <f>input!B8</f>
        <v>Assessment</v>
      </c>
      <c r="N2" s="37" t="str">
        <f>input!B9</f>
        <v>Single</v>
      </c>
      <c r="O2" s="37" t="str">
        <f>input!B10</f>
        <v>cb30c11</v>
      </c>
      <c r="P2" s="19">
        <f>input!O50</f>
        <v>11</v>
      </c>
      <c r="Q2" s="19" t="str">
        <f>input!O51</f>
        <v>Locomotion</v>
      </c>
      <c r="R2" s="19">
        <f>input!O52</f>
        <v>7</v>
      </c>
      <c r="S2" s="19" t="str">
        <f>input!O53</f>
        <v>Locomotion</v>
      </c>
      <c r="T2" s="36">
        <f>input!O54</f>
        <v>8.9699074074074073E-4</v>
      </c>
      <c r="U2" s="38">
        <f>input!O44</f>
        <v>1</v>
      </c>
      <c r="V2" s="36">
        <f>input!P44</f>
        <v>8.4490740740740731E-5</v>
      </c>
      <c r="W2" s="36" t="str">
        <f>input!O57</f>
        <v>Tactile/explore</v>
      </c>
      <c r="X2" s="38">
        <f>input!O59</f>
        <v>6</v>
      </c>
      <c r="Y2" s="36" t="str">
        <f>input!O58</f>
        <v>Tactile/explore</v>
      </c>
      <c r="Z2" s="36">
        <f>input!O60</f>
        <v>8.9236111111111113E-4</v>
      </c>
      <c r="AA2" s="33">
        <f>input!O21</f>
        <v>6</v>
      </c>
      <c r="AB2" s="29">
        <f>input!P21</f>
        <v>7.0949074074074068E-4</v>
      </c>
      <c r="AC2" s="29">
        <f>AB2/AA2</f>
        <v>1.1824845679012345E-4</v>
      </c>
      <c r="AD2" s="19">
        <f>input!O22</f>
        <v>7</v>
      </c>
      <c r="AE2" s="29">
        <f>input!P22</f>
        <v>8.9699074074074073E-4</v>
      </c>
      <c r="AF2" s="29">
        <f>AE2/AD2</f>
        <v>1.2814153439153438E-4</v>
      </c>
      <c r="AG2" s="19">
        <f>input!O23</f>
        <v>1</v>
      </c>
      <c r="AH2" s="29">
        <f>input!P23</f>
        <v>3.3217592592592592E-4</v>
      </c>
      <c r="AI2" s="29">
        <f>AH2/AG2</f>
        <v>3.3217592592592592E-4</v>
      </c>
      <c r="AJ2" s="19">
        <f>input!O24</f>
        <v>2</v>
      </c>
      <c r="AK2" s="29">
        <f>input!P24</f>
        <v>8.4490740740740745E-5</v>
      </c>
      <c r="AL2" s="29">
        <f>AK2/AJ2</f>
        <v>4.2245370370370372E-5</v>
      </c>
      <c r="AM2" s="19">
        <f>input!O25</f>
        <v>0</v>
      </c>
      <c r="AN2" s="29">
        <f>input!P25</f>
        <v>0</v>
      </c>
      <c r="AO2" s="29" t="e">
        <f>AN2/AM2</f>
        <v>#DIV/0!</v>
      </c>
      <c r="AP2" s="19">
        <f>input!O26</f>
        <v>0</v>
      </c>
      <c r="AQ2" s="29">
        <f>input!P26</f>
        <v>0</v>
      </c>
      <c r="AR2" s="29" t="e">
        <f>AQ2/AP2</f>
        <v>#DIV/0!</v>
      </c>
      <c r="AS2" s="19">
        <f>input!O27</f>
        <v>0</v>
      </c>
      <c r="AT2" s="29">
        <f>input!P27</f>
        <v>0</v>
      </c>
      <c r="AU2" s="29" t="e">
        <f>AT2/AS2</f>
        <v>#DIV/0!</v>
      </c>
      <c r="AV2" s="19">
        <f>input!O28</f>
        <v>0</v>
      </c>
      <c r="AW2" s="29">
        <f>input!P28</f>
        <v>0</v>
      </c>
      <c r="AX2" s="29" t="e">
        <f>AW2/AV2</f>
        <v>#DIV/0!</v>
      </c>
      <c r="AY2" s="19">
        <f>input!O29</f>
        <v>0</v>
      </c>
      <c r="AZ2" s="29">
        <f>input!P29</f>
        <v>0</v>
      </c>
      <c r="BA2" s="29" t="e">
        <f>AZ2/AY2</f>
        <v>#DIV/0!</v>
      </c>
      <c r="BB2" s="19">
        <f>input!O30</f>
        <v>0</v>
      </c>
      <c r="BC2" s="29">
        <f>input!P30</f>
        <v>0</v>
      </c>
      <c r="BD2" s="29" t="e">
        <f>BC2/BB2</f>
        <v>#DIV/0!</v>
      </c>
      <c r="BE2" s="19">
        <f>input!O31</f>
        <v>0</v>
      </c>
      <c r="BF2" s="29">
        <f>input!P31</f>
        <v>0</v>
      </c>
      <c r="BG2" s="29" t="e">
        <f>BF2/BE2</f>
        <v>#DIV/0!</v>
      </c>
      <c r="BH2" s="19">
        <f>input!O32</f>
        <v>1</v>
      </c>
      <c r="BI2" s="29">
        <f>input!P32</f>
        <v>3.5879629629629629E-5</v>
      </c>
      <c r="BJ2" s="29">
        <f>BI2/BH2</f>
        <v>3.5879629629629629E-5</v>
      </c>
      <c r="BK2" s="19">
        <f>input!O33</f>
        <v>0</v>
      </c>
      <c r="BL2" s="29">
        <f>input!P33</f>
        <v>0</v>
      </c>
      <c r="BM2" s="29" t="e">
        <f>BL2/BK2</f>
        <v>#DIV/0!</v>
      </c>
      <c r="BN2" s="19">
        <f>input!O34</f>
        <v>0</v>
      </c>
      <c r="BO2" s="29">
        <f>input!P34</f>
        <v>0</v>
      </c>
      <c r="BP2" s="29" t="e">
        <f>BO2/BN2</f>
        <v>#DIV/0!</v>
      </c>
      <c r="BQ2" s="19">
        <f>input!O35</f>
        <v>0</v>
      </c>
      <c r="BR2" s="29">
        <f>input!P35</f>
        <v>0</v>
      </c>
      <c r="BS2" s="29" t="e">
        <f>BR2/BQ2</f>
        <v>#DIV/0!</v>
      </c>
      <c r="BT2" s="19">
        <f>input!O36</f>
        <v>0</v>
      </c>
      <c r="BU2" s="29">
        <f>input!P36</f>
        <v>0</v>
      </c>
      <c r="BV2" s="29" t="e">
        <f>BU2/BT2</f>
        <v>#DIV/0!</v>
      </c>
      <c r="BW2" s="19">
        <f>input!O37</f>
        <v>1</v>
      </c>
      <c r="BX2" s="29">
        <f>input!P37</f>
        <v>2.5462962962962961E-5</v>
      </c>
      <c r="BY2" s="29">
        <f>BX2/BW2</f>
        <v>2.5462962962962961E-5</v>
      </c>
      <c r="BZ2" s="19">
        <f>input!O38</f>
        <v>1</v>
      </c>
      <c r="CA2" s="29">
        <f>input!P38</f>
        <v>4.6296296296296294E-5</v>
      </c>
      <c r="CB2" s="29">
        <f>CA2/BZ2</f>
        <v>4.6296296296296294E-5</v>
      </c>
      <c r="CC2" s="19">
        <f>input!O39</f>
        <v>3</v>
      </c>
      <c r="CD2" s="29">
        <f>input!P39</f>
        <v>1.0300925925925926E-4</v>
      </c>
      <c r="CE2" s="29">
        <f>CD2/CC2</f>
        <v>3.433641975308642E-5</v>
      </c>
      <c r="CF2" s="19">
        <f>input!O40</f>
        <v>0</v>
      </c>
      <c r="CG2" s="29">
        <f>input!P40</f>
        <v>0</v>
      </c>
      <c r="CH2" s="29" t="e">
        <f>CG2/CF2</f>
        <v>#DIV/0!</v>
      </c>
      <c r="CI2" s="19">
        <f>input!O41</f>
        <v>2</v>
      </c>
      <c r="CJ2" s="29">
        <f>input!P41</f>
        <v>2.7430555555555558E-4</v>
      </c>
      <c r="CK2" s="29">
        <f>CJ2/CI2</f>
        <v>1.3715277777777779E-4</v>
      </c>
      <c r="CL2" s="19">
        <f>input!O42</f>
        <v>6</v>
      </c>
      <c r="CM2" s="29">
        <f>input!P42</f>
        <v>8.9236111111111113E-4</v>
      </c>
      <c r="CN2" s="29">
        <f>CM2/CL2</f>
        <v>1.4872685185185185E-4</v>
      </c>
      <c r="CO2" s="19">
        <f>input!O43</f>
        <v>0</v>
      </c>
      <c r="CP2" s="29">
        <f>input!P43</f>
        <v>0</v>
      </c>
      <c r="CQ2" s="29" t="e">
        <f>CP2/CO2</f>
        <v>#DIV/0!</v>
      </c>
      <c r="CR2" s="19">
        <f>input!O44</f>
        <v>1</v>
      </c>
      <c r="CS2" s="29">
        <f>input!P44</f>
        <v>8.4490740740740731E-5</v>
      </c>
      <c r="CT2" s="29">
        <f t="shared" ref="CT2" si="0">CS2/CR2</f>
        <v>8.4490740740740731E-5</v>
      </c>
      <c r="CU2" s="19">
        <f>input!O45</f>
        <v>0</v>
      </c>
      <c r="CV2" s="29">
        <f>input!P45</f>
        <v>0</v>
      </c>
      <c r="CW2" s="29" t="e">
        <f t="shared" ref="CW2" si="1">CV2/CU2</f>
        <v>#DIV/0!</v>
      </c>
      <c r="CX2" s="19">
        <f>input!O46</f>
        <v>0</v>
      </c>
      <c r="CY2" s="29">
        <f>input!P46</f>
        <v>0</v>
      </c>
      <c r="CZ2" s="29" t="e">
        <f t="shared" ref="CZ2" si="2">CY2/CX2</f>
        <v>#DIV/0!</v>
      </c>
      <c r="DA2" s="19">
        <f>input!O47</f>
        <v>0</v>
      </c>
      <c r="DB2" s="29">
        <f>input!P47</f>
        <v>0</v>
      </c>
      <c r="DC2" s="29" t="e">
        <f>DB2/DA2</f>
        <v>#DIV/0!</v>
      </c>
      <c r="DD2" s="6">
        <f>input!B18</f>
        <v>0</v>
      </c>
      <c r="DE2" s="6" t="str">
        <f>input!O62</f>
        <v>not</v>
      </c>
      <c r="DF2" s="6" t="str">
        <f>input!O63</f>
        <v>not</v>
      </c>
      <c r="DG2" s="6" t="str">
        <f>input!O64</f>
        <v>not</v>
      </c>
      <c r="DH2" s="6" t="str">
        <f>input!O65</f>
        <v>not</v>
      </c>
      <c r="DI2" s="6" t="str">
        <f>input!O66</f>
        <v>not</v>
      </c>
    </row>
    <row r="3" spans="1:113" x14ac:dyDescent="0.2">
      <c r="U3" s="7"/>
      <c r="V3" s="7"/>
    </row>
    <row r="5" spans="1:113" x14ac:dyDescent="0.2">
      <c r="W5" s="6" t="s">
        <v>211</v>
      </c>
      <c r="AP5" s="47"/>
      <c r="AQ5" s="14"/>
      <c r="AR5" s="14"/>
      <c r="AV5" s="48"/>
      <c r="CC5" s="48"/>
      <c r="CR5" s="48"/>
      <c r="CS5" s="48"/>
      <c r="CT5" s="48"/>
    </row>
    <row r="6" spans="1:113" x14ac:dyDescent="0.2">
      <c r="A6" s="16" t="s">
        <v>93</v>
      </c>
      <c r="W6" s="6" t="s">
        <v>218</v>
      </c>
    </row>
    <row r="7" spans="1:113" x14ac:dyDescent="0.2">
      <c r="A7" s="16" t="s">
        <v>95</v>
      </c>
    </row>
    <row r="8" spans="1:113" x14ac:dyDescent="0.2">
      <c r="A8" s="16" t="s">
        <v>202</v>
      </c>
      <c r="W8" s="77" t="s">
        <v>748</v>
      </c>
    </row>
    <row r="9" spans="1:113" x14ac:dyDescent="0.2">
      <c r="A9" s="16" t="s">
        <v>96</v>
      </c>
      <c r="W9" s="77" t="s">
        <v>43</v>
      </c>
    </row>
    <row r="10" spans="1:113" x14ac:dyDescent="0.2">
      <c r="A10" s="6" t="s">
        <v>97</v>
      </c>
      <c r="W10" s="77" t="s">
        <v>44</v>
      </c>
    </row>
    <row r="11" spans="1:113" x14ac:dyDescent="0.2">
      <c r="W11" s="77" t="s">
        <v>32</v>
      </c>
    </row>
    <row r="12" spans="1:113" x14ac:dyDescent="0.2">
      <c r="W12" s="77" t="s">
        <v>41</v>
      </c>
    </row>
    <row r="13" spans="1:113" x14ac:dyDescent="0.2">
      <c r="W13" s="77" t="s">
        <v>701</v>
      </c>
    </row>
    <row r="14" spans="1:113" x14ac:dyDescent="0.2">
      <c r="W14" s="77" t="s">
        <v>718</v>
      </c>
    </row>
    <row r="15" spans="1:113" x14ac:dyDescent="0.2">
      <c r="W15" s="78" t="s">
        <v>46</v>
      </c>
    </row>
    <row r="16" spans="1:113" x14ac:dyDescent="0.2">
      <c r="W16" s="78" t="s">
        <v>714</v>
      </c>
      <c r="AA16" s="6" t="s">
        <v>736</v>
      </c>
      <c r="AB16" s="74" t="s">
        <v>33</v>
      </c>
      <c r="AC16" s="74" t="s">
        <v>35</v>
      </c>
      <c r="AD16" s="74" t="s">
        <v>37</v>
      </c>
      <c r="AE16" s="74" t="s">
        <v>38</v>
      </c>
      <c r="AF16" s="75" t="s">
        <v>720</v>
      </c>
      <c r="AG16" s="76" t="s">
        <v>713</v>
      </c>
      <c r="AH16" s="76" t="s">
        <v>59</v>
      </c>
      <c r="AI16" s="76" t="s">
        <v>717</v>
      </c>
      <c r="AJ16" s="76" t="s">
        <v>48</v>
      </c>
      <c r="AK16" s="76" t="s">
        <v>721</v>
      </c>
      <c r="AL16" s="77" t="s">
        <v>748</v>
      </c>
      <c r="AM16" s="77" t="s">
        <v>43</v>
      </c>
      <c r="AN16" s="77" t="s">
        <v>44</v>
      </c>
      <c r="AO16" s="77" t="s">
        <v>32</v>
      </c>
      <c r="AP16" s="77" t="s">
        <v>41</v>
      </c>
      <c r="AQ16" s="77" t="s">
        <v>701</v>
      </c>
      <c r="AR16" s="77" t="s">
        <v>718</v>
      </c>
      <c r="AS16" s="78" t="s">
        <v>46</v>
      </c>
      <c r="AT16" s="78" t="s">
        <v>714</v>
      </c>
      <c r="AU16" s="78" t="s">
        <v>712</v>
      </c>
      <c r="AV16" s="79" t="s">
        <v>61</v>
      </c>
      <c r="AW16" s="79" t="s">
        <v>60</v>
      </c>
      <c r="AX16" s="79" t="s">
        <v>719</v>
      </c>
      <c r="AY16" s="79" t="s">
        <v>47</v>
      </c>
      <c r="AZ16" s="79" t="s">
        <v>708</v>
      </c>
      <c r="BA16" s="79" t="s">
        <v>715</v>
      </c>
      <c r="BB16" s="74" t="s">
        <v>34</v>
      </c>
    </row>
    <row r="17" spans="23:54" x14ac:dyDescent="0.2">
      <c r="W17" s="78" t="s">
        <v>712</v>
      </c>
      <c r="AB17" s="12" t="s">
        <v>68</v>
      </c>
      <c r="AC17" s="12" t="s">
        <v>69</v>
      </c>
      <c r="AD17" s="15" t="s">
        <v>70</v>
      </c>
      <c r="AE17" s="15" t="s">
        <v>71</v>
      </c>
      <c r="AF17" s="15" t="s">
        <v>72</v>
      </c>
      <c r="AG17" s="15" t="s">
        <v>73</v>
      </c>
      <c r="AH17" s="15" t="s">
        <v>74</v>
      </c>
      <c r="AI17" s="15" t="s">
        <v>75</v>
      </c>
      <c r="AJ17" s="15" t="s">
        <v>76</v>
      </c>
      <c r="AK17" s="15" t="s">
        <v>77</v>
      </c>
      <c r="AL17" s="15" t="s">
        <v>78</v>
      </c>
      <c r="AM17" s="15" t="s">
        <v>79</v>
      </c>
      <c r="AN17" s="15" t="s">
        <v>80</v>
      </c>
      <c r="AO17" s="15" t="s">
        <v>81</v>
      </c>
      <c r="AP17" s="15" t="s">
        <v>82</v>
      </c>
      <c r="AQ17" s="15" t="s">
        <v>83</v>
      </c>
      <c r="AR17" s="15" t="s">
        <v>84</v>
      </c>
      <c r="AS17" s="15" t="s">
        <v>85</v>
      </c>
      <c r="AT17" s="15" t="s">
        <v>86</v>
      </c>
      <c r="AU17" s="15" t="s">
        <v>87</v>
      </c>
      <c r="AV17" s="15" t="s">
        <v>88</v>
      </c>
      <c r="AW17" s="15" t="s">
        <v>89</v>
      </c>
      <c r="AX17" s="15" t="s">
        <v>90</v>
      </c>
      <c r="AY17" s="6" t="s">
        <v>726</v>
      </c>
      <c r="AZ17" s="6" t="s">
        <v>727</v>
      </c>
      <c r="BA17" s="6" t="s">
        <v>728</v>
      </c>
      <c r="BB17" s="6" t="s">
        <v>804</v>
      </c>
    </row>
    <row r="18" spans="23:54" x14ac:dyDescent="0.2">
      <c r="W18" s="79" t="s">
        <v>61</v>
      </c>
      <c r="AA18" s="6" t="s">
        <v>144</v>
      </c>
      <c r="AB18" s="12" t="s">
        <v>91</v>
      </c>
      <c r="AC18" s="12" t="s">
        <v>98</v>
      </c>
      <c r="AD18" s="15" t="s">
        <v>117</v>
      </c>
      <c r="AE18" s="15" t="s">
        <v>99</v>
      </c>
      <c r="AF18" s="15" t="s">
        <v>100</v>
      </c>
      <c r="AG18" s="15" t="s">
        <v>101</v>
      </c>
      <c r="AH18" s="15" t="s">
        <v>102</v>
      </c>
      <c r="AI18" s="15" t="s">
        <v>103</v>
      </c>
      <c r="AJ18" s="15" t="s">
        <v>104</v>
      </c>
      <c r="AK18" s="15" t="s">
        <v>105</v>
      </c>
      <c r="AL18" s="15" t="s">
        <v>106</v>
      </c>
      <c r="AM18" s="15" t="s">
        <v>107</v>
      </c>
      <c r="AN18" s="15" t="s">
        <v>108</v>
      </c>
      <c r="AO18" s="15" t="s">
        <v>109</v>
      </c>
      <c r="AP18" s="15" t="s">
        <v>110</v>
      </c>
      <c r="AQ18" s="15" t="s">
        <v>111</v>
      </c>
      <c r="AR18" s="15" t="s">
        <v>112</v>
      </c>
      <c r="AS18" s="15" t="s">
        <v>113</v>
      </c>
      <c r="AT18" s="15" t="s">
        <v>114</v>
      </c>
      <c r="AU18" s="15" t="s">
        <v>118</v>
      </c>
      <c r="AV18" s="15" t="s">
        <v>119</v>
      </c>
      <c r="AW18" s="15" t="s">
        <v>115</v>
      </c>
      <c r="AX18" s="15" t="s">
        <v>116</v>
      </c>
      <c r="AY18" s="6" t="s">
        <v>730</v>
      </c>
      <c r="AZ18" s="6" t="s">
        <v>731</v>
      </c>
      <c r="BA18" s="6" t="s">
        <v>732</v>
      </c>
      <c r="BB18" s="6" t="s">
        <v>806</v>
      </c>
    </row>
    <row r="19" spans="23:54" x14ac:dyDescent="0.2">
      <c r="W19" s="79" t="s">
        <v>60</v>
      </c>
      <c r="AA19" s="6" t="s">
        <v>145</v>
      </c>
      <c r="AB19" s="12" t="s">
        <v>92</v>
      </c>
      <c r="AC19" s="12" t="s">
        <v>120</v>
      </c>
      <c r="AD19" s="15" t="s">
        <v>141</v>
      </c>
      <c r="AE19" s="15" t="s">
        <v>121</v>
      </c>
      <c r="AF19" s="15" t="s">
        <v>122</v>
      </c>
      <c r="AG19" s="15" t="s">
        <v>123</v>
      </c>
      <c r="AH19" s="15" t="s">
        <v>124</v>
      </c>
      <c r="AI19" s="15" t="s">
        <v>125</v>
      </c>
      <c r="AJ19" s="15" t="s">
        <v>126</v>
      </c>
      <c r="AK19" s="15" t="s">
        <v>127</v>
      </c>
      <c r="AL19" s="15" t="s">
        <v>128</v>
      </c>
      <c r="AM19" s="15" t="s">
        <v>129</v>
      </c>
      <c r="AN19" s="15" t="s">
        <v>130</v>
      </c>
      <c r="AO19" s="15" t="s">
        <v>140</v>
      </c>
      <c r="AP19" s="15" t="s">
        <v>131</v>
      </c>
      <c r="AQ19" s="15" t="s">
        <v>132</v>
      </c>
      <c r="AR19" s="15" t="s">
        <v>133</v>
      </c>
      <c r="AS19" s="15" t="s">
        <v>134</v>
      </c>
      <c r="AT19" s="15" t="s">
        <v>135</v>
      </c>
      <c r="AU19" s="15" t="s">
        <v>139</v>
      </c>
      <c r="AV19" s="15" t="s">
        <v>136</v>
      </c>
      <c r="AW19" s="15" t="s">
        <v>137</v>
      </c>
      <c r="AX19" s="15" t="s">
        <v>138</v>
      </c>
      <c r="AY19" s="6" t="s">
        <v>733</v>
      </c>
      <c r="AZ19" s="6" t="s">
        <v>734</v>
      </c>
      <c r="BA19" s="6" t="s">
        <v>735</v>
      </c>
      <c r="BB19" s="6" t="s">
        <v>805</v>
      </c>
    </row>
    <row r="20" spans="23:54" x14ac:dyDescent="0.2">
      <c r="W20" s="79" t="s">
        <v>719</v>
      </c>
    </row>
    <row r="21" spans="23:54" x14ac:dyDescent="0.2">
      <c r="W21" s="79" t="s">
        <v>47</v>
      </c>
    </row>
    <row r="22" spans="23:54" x14ac:dyDescent="0.2">
      <c r="W22" s="79" t="s">
        <v>708</v>
      </c>
    </row>
    <row r="23" spans="23:54" x14ac:dyDescent="0.2">
      <c r="W23" s="79" t="s">
        <v>715</v>
      </c>
      <c r="AB23" s="16"/>
    </row>
    <row r="24" spans="23:54" x14ac:dyDescent="0.2">
      <c r="W24" s="74" t="s">
        <v>34</v>
      </c>
      <c r="AB24" s="16"/>
    </row>
  </sheetData>
  <sheetProtection algorithmName="SHA-512" hashValue="p33e1zEFnyduEzierYOzsVKT0+xbImGlHR6WUG6x8uSZKC9HXYOZA8b0KgeYN9gxELmCD+p60SMC85Br9d8m/A==" saltValue="o0GHQ/ogelhsgRvEspz3/Q==" spinCount="100000" sheet="1" objects="1" scenarios="1"/>
  <pageMargins left="0.7" right="0.7" top="0.75" bottom="0.75" header="0.3" footer="0.3"/>
  <pageSetup scale="4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850E-07FB-5046-A57B-F98A45DDE85E}">
  <dimension ref="A1:DI2"/>
  <sheetViews>
    <sheetView topLeftCell="CV1" zoomScale="125" workbookViewId="0">
      <pane ySplit="1" topLeftCell="A2" activePane="bottomLeft" state="frozen"/>
      <selection pane="bottomLeft" activeCell="M19" sqref="M19"/>
    </sheetView>
  </sheetViews>
  <sheetFormatPr baseColWidth="10" defaultRowHeight="16" x14ac:dyDescent="0.2"/>
  <sheetData>
    <row r="1" spans="1:113" s="6" customFormat="1" x14ac:dyDescent="0.2">
      <c r="A1" s="6" t="s">
        <v>54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67</v>
      </c>
      <c r="I1" s="6" t="s">
        <v>7</v>
      </c>
      <c r="J1" s="6" t="s">
        <v>8</v>
      </c>
      <c r="K1" s="6" t="s">
        <v>143</v>
      </c>
      <c r="L1" s="6" t="s">
        <v>794</v>
      </c>
      <c r="M1" s="6" t="s">
        <v>795</v>
      </c>
      <c r="N1" s="6" t="s">
        <v>796</v>
      </c>
      <c r="O1" s="6" t="s">
        <v>797</v>
      </c>
      <c r="P1" s="6" t="s">
        <v>142</v>
      </c>
      <c r="Q1" s="6" t="s">
        <v>146</v>
      </c>
      <c r="R1" s="6" t="s">
        <v>144</v>
      </c>
      <c r="S1" s="6" t="s">
        <v>147</v>
      </c>
      <c r="T1" s="6" t="s">
        <v>203</v>
      </c>
      <c r="U1" s="6" t="s">
        <v>207</v>
      </c>
      <c r="V1" s="6" t="s">
        <v>208</v>
      </c>
      <c r="W1" s="6" t="s">
        <v>214</v>
      </c>
      <c r="X1" s="6" t="s">
        <v>212</v>
      </c>
      <c r="Y1" s="6" t="s">
        <v>215</v>
      </c>
      <c r="Z1" s="6" t="s">
        <v>213</v>
      </c>
      <c r="AA1" s="17" t="s">
        <v>150</v>
      </c>
      <c r="AB1" s="6" t="s">
        <v>151</v>
      </c>
      <c r="AC1" s="6" t="s">
        <v>152</v>
      </c>
      <c r="AD1" s="6" t="s">
        <v>153</v>
      </c>
      <c r="AE1" s="6" t="s">
        <v>154</v>
      </c>
      <c r="AF1" s="6" t="s">
        <v>155</v>
      </c>
      <c r="AG1" s="6" t="s">
        <v>156</v>
      </c>
      <c r="AH1" s="6" t="s">
        <v>157</v>
      </c>
      <c r="AI1" s="6" t="s">
        <v>158</v>
      </c>
      <c r="AJ1" s="6" t="s">
        <v>159</v>
      </c>
      <c r="AK1" s="6" t="s">
        <v>160</v>
      </c>
      <c r="AL1" s="6" t="s">
        <v>161</v>
      </c>
      <c r="AM1" s="80" t="s">
        <v>749</v>
      </c>
      <c r="AN1" s="80" t="s">
        <v>750</v>
      </c>
      <c r="AO1" s="80" t="s">
        <v>751</v>
      </c>
      <c r="AP1" s="81" t="s">
        <v>752</v>
      </c>
      <c r="AQ1" s="81" t="s">
        <v>753</v>
      </c>
      <c r="AR1" s="81" t="s">
        <v>754</v>
      </c>
      <c r="AS1" s="81" t="s">
        <v>755</v>
      </c>
      <c r="AT1" s="81" t="s">
        <v>163</v>
      </c>
      <c r="AU1" s="81" t="s">
        <v>164</v>
      </c>
      <c r="AV1" s="81" t="s">
        <v>756</v>
      </c>
      <c r="AW1" s="81" t="s">
        <v>757</v>
      </c>
      <c r="AX1" s="81" t="s">
        <v>758</v>
      </c>
      <c r="AY1" s="81" t="s">
        <v>759</v>
      </c>
      <c r="AZ1" s="81" t="s">
        <v>760</v>
      </c>
      <c r="BA1" s="81" t="s">
        <v>194</v>
      </c>
      <c r="BB1" s="81" t="s">
        <v>761</v>
      </c>
      <c r="BC1" s="81" t="s">
        <v>197</v>
      </c>
      <c r="BD1" s="81" t="s">
        <v>198</v>
      </c>
      <c r="BE1" s="68" t="s">
        <v>762</v>
      </c>
      <c r="BF1" s="68" t="s">
        <v>763</v>
      </c>
      <c r="BG1" s="68" t="s">
        <v>764</v>
      </c>
      <c r="BH1" s="68" t="s">
        <v>765</v>
      </c>
      <c r="BI1" s="68" t="s">
        <v>766</v>
      </c>
      <c r="BJ1" s="68" t="s">
        <v>181</v>
      </c>
      <c r="BK1" s="68" t="s">
        <v>182</v>
      </c>
      <c r="BL1" s="68" t="s">
        <v>183</v>
      </c>
      <c r="BM1" s="68" t="s">
        <v>184</v>
      </c>
      <c r="BN1" s="68" t="s">
        <v>767</v>
      </c>
      <c r="BO1" s="68" t="s">
        <v>175</v>
      </c>
      <c r="BP1" s="68" t="s">
        <v>176</v>
      </c>
      <c r="BQ1" s="68" t="s">
        <v>768</v>
      </c>
      <c r="BR1" s="68" t="s">
        <v>769</v>
      </c>
      <c r="BS1" s="68" t="s">
        <v>178</v>
      </c>
      <c r="BT1" s="68" t="s">
        <v>770</v>
      </c>
      <c r="BU1" s="68" t="s">
        <v>771</v>
      </c>
      <c r="BV1" s="68" t="s">
        <v>772</v>
      </c>
      <c r="BW1" s="68" t="s">
        <v>773</v>
      </c>
      <c r="BX1" s="68" t="s">
        <v>774</v>
      </c>
      <c r="BY1" s="68" t="s">
        <v>775</v>
      </c>
      <c r="BZ1" s="82" t="s">
        <v>186</v>
      </c>
      <c r="CA1" s="82" t="s">
        <v>187</v>
      </c>
      <c r="CB1" s="82" t="s">
        <v>188</v>
      </c>
      <c r="CC1" s="82" t="s">
        <v>776</v>
      </c>
      <c r="CD1" s="82" t="s">
        <v>777</v>
      </c>
      <c r="CE1" s="82" t="s">
        <v>778</v>
      </c>
      <c r="CF1" s="82" t="s">
        <v>779</v>
      </c>
      <c r="CG1" s="82" t="s">
        <v>780</v>
      </c>
      <c r="CH1" s="82" t="s">
        <v>781</v>
      </c>
      <c r="CI1" s="83" t="s">
        <v>171</v>
      </c>
      <c r="CJ1" s="83" t="s">
        <v>172</v>
      </c>
      <c r="CK1" s="83" t="s">
        <v>173</v>
      </c>
      <c r="CL1" s="83" t="s">
        <v>168</v>
      </c>
      <c r="CM1" s="83" t="s">
        <v>782</v>
      </c>
      <c r="CN1" s="83" t="s">
        <v>169</v>
      </c>
      <c r="CO1" s="83" t="s">
        <v>783</v>
      </c>
      <c r="CP1" s="83" t="s">
        <v>784</v>
      </c>
      <c r="CQ1" s="83" t="s">
        <v>785</v>
      </c>
      <c r="CR1" s="83" t="s">
        <v>786</v>
      </c>
      <c r="CS1" s="83" t="s">
        <v>787</v>
      </c>
      <c r="CT1" s="83" t="s">
        <v>190</v>
      </c>
      <c r="CU1" s="83" t="s">
        <v>788</v>
      </c>
      <c r="CV1" s="83" t="s">
        <v>789</v>
      </c>
      <c r="CW1" s="83" t="s">
        <v>790</v>
      </c>
      <c r="CX1" s="83" t="s">
        <v>791</v>
      </c>
      <c r="CY1" s="83" t="s">
        <v>792</v>
      </c>
      <c r="CZ1" s="83" t="s">
        <v>793</v>
      </c>
      <c r="DA1" s="7" t="s">
        <v>199</v>
      </c>
      <c r="DB1" s="7" t="s">
        <v>200</v>
      </c>
      <c r="DC1" s="7" t="s">
        <v>201</v>
      </c>
      <c r="DD1" s="6" t="s">
        <v>798</v>
      </c>
      <c r="DE1" s="6" t="s">
        <v>803</v>
      </c>
      <c r="DF1" s="6" t="s">
        <v>800</v>
      </c>
      <c r="DG1" s="6" t="s">
        <v>799</v>
      </c>
      <c r="DH1" s="6" t="s">
        <v>802</v>
      </c>
      <c r="DI1" s="6" t="s">
        <v>801</v>
      </c>
    </row>
    <row r="2" spans="1:113" x14ac:dyDescent="0.2">
      <c r="A2" s="49"/>
    </row>
  </sheetData>
  <printOptions gridLines="1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513F-E344-BB4A-941B-5CC5C4194767}">
  <dimension ref="A3:AB56"/>
  <sheetViews>
    <sheetView zoomScale="64" workbookViewId="0">
      <selection activeCell="C45" sqref="C45"/>
    </sheetView>
  </sheetViews>
  <sheetFormatPr baseColWidth="10" defaultRowHeight="16" x14ac:dyDescent="0.2"/>
  <cols>
    <col min="1" max="1" width="26.33203125" bestFit="1" customWidth="1"/>
    <col min="3" max="3" width="33.1640625" bestFit="1" customWidth="1"/>
    <col min="6" max="6" width="13.83203125" customWidth="1"/>
  </cols>
  <sheetData>
    <row r="3" spans="1:28" x14ac:dyDescent="0.2">
      <c r="A3" s="6" t="s">
        <v>736</v>
      </c>
      <c r="B3" s="74" t="s">
        <v>33</v>
      </c>
      <c r="C3" s="74" t="s">
        <v>35</v>
      </c>
      <c r="D3" s="74" t="s">
        <v>37</v>
      </c>
      <c r="E3" s="74" t="s">
        <v>38</v>
      </c>
      <c r="F3" s="75" t="s">
        <v>720</v>
      </c>
      <c r="G3" s="76" t="s">
        <v>713</v>
      </c>
      <c r="H3" s="76" t="s">
        <v>59</v>
      </c>
      <c r="I3" s="76" t="s">
        <v>717</v>
      </c>
      <c r="J3" s="76" t="s">
        <v>48</v>
      </c>
      <c r="K3" s="76" t="s">
        <v>721</v>
      </c>
      <c r="L3" s="77" t="s">
        <v>748</v>
      </c>
      <c r="M3" s="77" t="s">
        <v>43</v>
      </c>
      <c r="N3" s="77" t="s">
        <v>44</v>
      </c>
      <c r="O3" s="77" t="s">
        <v>32</v>
      </c>
      <c r="P3" s="77" t="s">
        <v>41</v>
      </c>
      <c r="Q3" s="77" t="s">
        <v>701</v>
      </c>
      <c r="R3" s="77" t="s">
        <v>718</v>
      </c>
      <c r="S3" s="78" t="s">
        <v>46</v>
      </c>
      <c r="T3" s="78" t="s">
        <v>714</v>
      </c>
      <c r="U3" s="78" t="s">
        <v>712</v>
      </c>
      <c r="V3" s="79" t="s">
        <v>61</v>
      </c>
      <c r="W3" s="79" t="s">
        <v>60</v>
      </c>
      <c r="X3" s="79" t="s">
        <v>719</v>
      </c>
      <c r="Y3" s="79" t="s">
        <v>47</v>
      </c>
      <c r="Z3" s="79" t="s">
        <v>708</v>
      </c>
      <c r="AA3" s="79" t="s">
        <v>715</v>
      </c>
      <c r="AB3" s="74" t="s">
        <v>34</v>
      </c>
    </row>
    <row r="4" spans="1:28" x14ac:dyDescent="0.2">
      <c r="A4" s="6"/>
      <c r="B4" s="12" t="s">
        <v>68</v>
      </c>
      <c r="C4" s="12" t="s">
        <v>69</v>
      </c>
      <c r="D4" s="15" t="s">
        <v>70</v>
      </c>
      <c r="E4" s="15" t="s">
        <v>71</v>
      </c>
      <c r="F4" s="15" t="s">
        <v>72</v>
      </c>
      <c r="G4" s="15" t="s">
        <v>73</v>
      </c>
      <c r="H4" s="15" t="s">
        <v>74</v>
      </c>
      <c r="I4" s="15" t="s">
        <v>75</v>
      </c>
      <c r="J4" s="15" t="s">
        <v>76</v>
      </c>
      <c r="K4" s="15" t="s">
        <v>77</v>
      </c>
      <c r="L4" s="15" t="s">
        <v>78</v>
      </c>
      <c r="M4" s="15" t="s">
        <v>79</v>
      </c>
      <c r="N4" s="15" t="s">
        <v>80</v>
      </c>
      <c r="O4" s="15" t="s">
        <v>81</v>
      </c>
      <c r="P4" s="15" t="s">
        <v>82</v>
      </c>
      <c r="Q4" s="15" t="s">
        <v>83</v>
      </c>
      <c r="R4" s="15" t="s">
        <v>84</v>
      </c>
      <c r="S4" s="15" t="s">
        <v>85</v>
      </c>
      <c r="T4" s="15" t="s">
        <v>86</v>
      </c>
      <c r="U4" s="15" t="s">
        <v>87</v>
      </c>
      <c r="V4" s="15" t="s">
        <v>88</v>
      </c>
      <c r="W4" s="15" t="s">
        <v>89</v>
      </c>
      <c r="X4" s="15" t="s">
        <v>90</v>
      </c>
      <c r="Y4" s="6" t="s">
        <v>726</v>
      </c>
      <c r="Z4" s="6" t="s">
        <v>727</v>
      </c>
      <c r="AA4" s="6" t="s">
        <v>728</v>
      </c>
      <c r="AB4" s="6" t="s">
        <v>804</v>
      </c>
    </row>
    <row r="5" spans="1:28" x14ac:dyDescent="0.2">
      <c r="A5" s="6" t="s">
        <v>144</v>
      </c>
      <c r="B5" s="12" t="s">
        <v>91</v>
      </c>
      <c r="C5" s="12" t="s">
        <v>98</v>
      </c>
      <c r="D5" s="15" t="s">
        <v>117</v>
      </c>
      <c r="E5" s="15" t="s">
        <v>99</v>
      </c>
      <c r="F5" s="15" t="s">
        <v>100</v>
      </c>
      <c r="G5" s="15" t="s">
        <v>101</v>
      </c>
      <c r="H5" s="15" t="s">
        <v>102</v>
      </c>
      <c r="I5" s="15" t="s">
        <v>103</v>
      </c>
      <c r="J5" s="15" t="s">
        <v>104</v>
      </c>
      <c r="K5" s="15" t="s">
        <v>105</v>
      </c>
      <c r="L5" s="15" t="s">
        <v>106</v>
      </c>
      <c r="M5" s="15" t="s">
        <v>107</v>
      </c>
      <c r="N5" s="15" t="s">
        <v>108</v>
      </c>
      <c r="O5" s="15" t="s">
        <v>109</v>
      </c>
      <c r="P5" s="15" t="s">
        <v>110</v>
      </c>
      <c r="Q5" s="15" t="s">
        <v>111</v>
      </c>
      <c r="R5" s="15" t="s">
        <v>112</v>
      </c>
      <c r="S5" s="15" t="s">
        <v>113</v>
      </c>
      <c r="T5" s="15" t="s">
        <v>114</v>
      </c>
      <c r="U5" s="15" t="s">
        <v>118</v>
      </c>
      <c r="V5" s="15" t="s">
        <v>119</v>
      </c>
      <c r="W5" s="15" t="s">
        <v>115</v>
      </c>
      <c r="X5" s="15" t="s">
        <v>116</v>
      </c>
      <c r="Y5" s="6" t="s">
        <v>730</v>
      </c>
      <c r="Z5" s="6" t="s">
        <v>731</v>
      </c>
      <c r="AA5" s="6" t="s">
        <v>732</v>
      </c>
      <c r="AB5" s="6" t="s">
        <v>806</v>
      </c>
    </row>
    <row r="6" spans="1:28" x14ac:dyDescent="0.2">
      <c r="A6" s="6" t="s">
        <v>145</v>
      </c>
      <c r="B6" s="12" t="s">
        <v>92</v>
      </c>
      <c r="C6" s="12" t="s">
        <v>120</v>
      </c>
      <c r="D6" s="15" t="s">
        <v>141</v>
      </c>
      <c r="E6" s="15" t="s">
        <v>121</v>
      </c>
      <c r="F6" s="15" t="s">
        <v>122</v>
      </c>
      <c r="G6" s="15" t="s">
        <v>123</v>
      </c>
      <c r="H6" s="15" t="s">
        <v>124</v>
      </c>
      <c r="I6" s="15" t="s">
        <v>125</v>
      </c>
      <c r="J6" s="15" t="s">
        <v>126</v>
      </c>
      <c r="K6" s="15" t="s">
        <v>127</v>
      </c>
      <c r="L6" s="15" t="s">
        <v>128</v>
      </c>
      <c r="M6" s="15" t="s">
        <v>129</v>
      </c>
      <c r="N6" s="15" t="s">
        <v>130</v>
      </c>
      <c r="O6" s="15" t="s">
        <v>140</v>
      </c>
      <c r="P6" s="15" t="s">
        <v>131</v>
      </c>
      <c r="Q6" s="15" t="s">
        <v>132</v>
      </c>
      <c r="R6" s="15" t="s">
        <v>133</v>
      </c>
      <c r="S6" s="15" t="s">
        <v>134</v>
      </c>
      <c r="T6" s="15" t="s">
        <v>135</v>
      </c>
      <c r="U6" s="15" t="s">
        <v>139</v>
      </c>
      <c r="V6" s="15" t="s">
        <v>136</v>
      </c>
      <c r="W6" s="15" t="s">
        <v>137</v>
      </c>
      <c r="X6" s="15" t="s">
        <v>138</v>
      </c>
      <c r="Y6" s="6" t="s">
        <v>733</v>
      </c>
      <c r="Z6" s="6" t="s">
        <v>734</v>
      </c>
      <c r="AA6" s="6" t="s">
        <v>735</v>
      </c>
      <c r="AB6" s="6" t="s">
        <v>805</v>
      </c>
    </row>
    <row r="9" spans="1:28" x14ac:dyDescent="0.2">
      <c r="A9" t="s">
        <v>264</v>
      </c>
      <c r="B9" s="6" t="s">
        <v>146</v>
      </c>
      <c r="C9" s="6" t="s">
        <v>144</v>
      </c>
      <c r="D9" s="6" t="s">
        <v>147</v>
      </c>
      <c r="E9" s="6" t="s">
        <v>203</v>
      </c>
      <c r="F9" s="6" t="s">
        <v>207</v>
      </c>
      <c r="G9" s="6" t="s">
        <v>208</v>
      </c>
      <c r="H9" s="6" t="s">
        <v>214</v>
      </c>
      <c r="I9" s="6"/>
      <c r="J9" s="6"/>
      <c r="K9" s="6" t="s">
        <v>213</v>
      </c>
      <c r="L9" s="17" t="s">
        <v>150</v>
      </c>
      <c r="M9" s="6" t="s">
        <v>151</v>
      </c>
      <c r="N9" s="6" t="s">
        <v>152</v>
      </c>
      <c r="O9" s="6" t="s">
        <v>153</v>
      </c>
      <c r="P9" s="6" t="s">
        <v>154</v>
      </c>
      <c r="Q9" s="6" t="s">
        <v>155</v>
      </c>
    </row>
    <row r="10" spans="1:28" x14ac:dyDescent="0.2">
      <c r="A10" t="s">
        <v>263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  <c r="H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</row>
    <row r="17" spans="1:12" x14ac:dyDescent="0.2">
      <c r="A17" s="41" t="s">
        <v>282</v>
      </c>
      <c r="B17" s="41"/>
      <c r="C17" s="41"/>
      <c r="F17" s="70" t="s">
        <v>747</v>
      </c>
      <c r="G17" s="70"/>
      <c r="H17" s="70" t="s">
        <v>811</v>
      </c>
      <c r="I17" s="6"/>
      <c r="J17" s="55"/>
    </row>
    <row r="18" spans="1:12" x14ac:dyDescent="0.2">
      <c r="A18" s="42" t="s">
        <v>192</v>
      </c>
      <c r="B18" s="41"/>
      <c r="C18" s="41"/>
      <c r="E18" t="s">
        <v>738</v>
      </c>
      <c r="F18" s="41" t="s">
        <v>33</v>
      </c>
      <c r="G18" s="12" t="s">
        <v>68</v>
      </c>
      <c r="H18" s="41" t="s">
        <v>33</v>
      </c>
      <c r="K18" s="12" t="s">
        <v>68</v>
      </c>
      <c r="L18" s="41" t="s">
        <v>33</v>
      </c>
    </row>
    <row r="19" spans="1:12" x14ac:dyDescent="0.2">
      <c r="A19" s="41"/>
      <c r="B19" s="41"/>
      <c r="C19" s="41"/>
      <c r="E19" t="s">
        <v>738</v>
      </c>
      <c r="F19" s="41" t="s">
        <v>35</v>
      </c>
      <c r="G19" s="12" t="s">
        <v>69</v>
      </c>
      <c r="H19" s="41" t="s">
        <v>35</v>
      </c>
      <c r="K19" s="12" t="s">
        <v>69</v>
      </c>
      <c r="L19" s="41" t="s">
        <v>35</v>
      </c>
    </row>
    <row r="20" spans="1:12" x14ac:dyDescent="0.2">
      <c r="A20" s="41" t="s">
        <v>280</v>
      </c>
      <c r="B20" s="41"/>
      <c r="C20" s="41" t="s">
        <v>283</v>
      </c>
      <c r="E20" t="s">
        <v>738</v>
      </c>
      <c r="F20" s="41" t="s">
        <v>37</v>
      </c>
      <c r="G20" s="15" t="s">
        <v>70</v>
      </c>
      <c r="H20" s="41" t="s">
        <v>37</v>
      </c>
      <c r="K20" s="15" t="s">
        <v>70</v>
      </c>
      <c r="L20" s="41" t="s">
        <v>37</v>
      </c>
    </row>
    <row r="21" spans="1:12" x14ac:dyDescent="0.2">
      <c r="A21" s="43" t="s">
        <v>156</v>
      </c>
      <c r="B21" s="41"/>
      <c r="C21" s="43" t="s">
        <v>191</v>
      </c>
      <c r="E21" t="s">
        <v>738</v>
      </c>
      <c r="F21" s="41" t="s">
        <v>38</v>
      </c>
      <c r="G21" s="15" t="s">
        <v>71</v>
      </c>
      <c r="H21" s="41" t="s">
        <v>38</v>
      </c>
      <c r="K21" s="15" t="s">
        <v>71</v>
      </c>
      <c r="L21" s="41" t="s">
        <v>38</v>
      </c>
    </row>
    <row r="22" spans="1:12" x14ac:dyDescent="0.2">
      <c r="A22" s="43" t="s">
        <v>162</v>
      </c>
      <c r="B22" s="41"/>
      <c r="C22" s="43" t="s">
        <v>162</v>
      </c>
      <c r="F22" s="41"/>
      <c r="G22" s="41"/>
      <c r="H22" s="41"/>
      <c r="K22" s="15" t="s">
        <v>72</v>
      </c>
      <c r="L22" s="42" t="s">
        <v>720</v>
      </c>
    </row>
    <row r="23" spans="1:12" x14ac:dyDescent="0.2">
      <c r="A23" s="43" t="s">
        <v>191</v>
      </c>
      <c r="B23" s="41"/>
      <c r="C23" s="43" t="s">
        <v>195</v>
      </c>
      <c r="F23" s="42" t="s">
        <v>64</v>
      </c>
      <c r="G23" s="15" t="s">
        <v>72</v>
      </c>
      <c r="H23" s="42" t="s">
        <v>720</v>
      </c>
      <c r="K23" s="15" t="s">
        <v>73</v>
      </c>
      <c r="L23" s="43" t="s">
        <v>713</v>
      </c>
    </row>
    <row r="24" spans="1:12" x14ac:dyDescent="0.2">
      <c r="A24" s="43" t="s">
        <v>193</v>
      </c>
      <c r="B24" s="41"/>
      <c r="C24" s="43" t="s">
        <v>193</v>
      </c>
      <c r="F24" s="41"/>
      <c r="G24" s="41"/>
      <c r="H24" s="41"/>
      <c r="K24" s="15" t="s">
        <v>74</v>
      </c>
      <c r="L24" s="43" t="s">
        <v>59</v>
      </c>
    </row>
    <row r="25" spans="1:12" x14ac:dyDescent="0.2">
      <c r="A25" s="43" t="s">
        <v>195</v>
      </c>
      <c r="B25" s="41"/>
      <c r="C25" s="43" t="s">
        <v>196</v>
      </c>
      <c r="F25" s="70" t="s">
        <v>280</v>
      </c>
      <c r="G25" s="70"/>
      <c r="H25" s="70"/>
      <c r="K25" s="15" t="s">
        <v>75</v>
      </c>
      <c r="L25" s="43" t="s">
        <v>717</v>
      </c>
    </row>
    <row r="26" spans="1:12" x14ac:dyDescent="0.2">
      <c r="A26" s="43" t="s">
        <v>196</v>
      </c>
      <c r="B26" s="41"/>
      <c r="C26" s="43" t="s">
        <v>156</v>
      </c>
      <c r="F26" s="43" t="s">
        <v>62</v>
      </c>
      <c r="G26" s="15" t="s">
        <v>73</v>
      </c>
      <c r="H26" s="43" t="s">
        <v>713</v>
      </c>
      <c r="K26" s="15" t="s">
        <v>76</v>
      </c>
      <c r="L26" s="43" t="s">
        <v>48</v>
      </c>
    </row>
    <row r="27" spans="1:12" x14ac:dyDescent="0.2">
      <c r="A27" s="41"/>
      <c r="B27" s="41"/>
      <c r="C27" s="41"/>
      <c r="F27" s="43" t="s">
        <v>59</v>
      </c>
      <c r="G27" s="15" t="s">
        <v>74</v>
      </c>
      <c r="H27" s="43" t="s">
        <v>59</v>
      </c>
      <c r="K27" s="15" t="s">
        <v>77</v>
      </c>
      <c r="L27" s="43" t="s">
        <v>721</v>
      </c>
    </row>
    <row r="28" spans="1:12" x14ac:dyDescent="0.2">
      <c r="A28" s="45" t="s">
        <v>281</v>
      </c>
      <c r="B28" s="41"/>
      <c r="C28" s="41"/>
      <c r="F28" s="43" t="s">
        <v>49</v>
      </c>
      <c r="G28" s="15" t="s">
        <v>75</v>
      </c>
      <c r="H28" s="43" t="s">
        <v>717</v>
      </c>
      <c r="K28" s="15" t="s">
        <v>78</v>
      </c>
      <c r="L28" s="44" t="s">
        <v>748</v>
      </c>
    </row>
    <row r="29" spans="1:12" x14ac:dyDescent="0.2">
      <c r="A29" s="44" t="s">
        <v>179</v>
      </c>
      <c r="B29" s="41"/>
      <c r="C29" s="41"/>
      <c r="F29" s="43" t="s">
        <v>48</v>
      </c>
      <c r="G29" s="15" t="s">
        <v>76</v>
      </c>
      <c r="H29" s="43" t="s">
        <v>48</v>
      </c>
      <c r="K29" s="15" t="s">
        <v>79</v>
      </c>
      <c r="L29" s="44" t="s">
        <v>43</v>
      </c>
    </row>
    <row r="30" spans="1:12" x14ac:dyDescent="0.2">
      <c r="A30" s="44" t="s">
        <v>180</v>
      </c>
      <c r="B30" s="41"/>
      <c r="C30" s="41"/>
      <c r="F30" s="43" t="s">
        <v>700</v>
      </c>
      <c r="G30" s="15" t="s">
        <v>77</v>
      </c>
      <c r="H30" s="43" t="s">
        <v>721</v>
      </c>
      <c r="K30" s="15" t="s">
        <v>80</v>
      </c>
      <c r="L30" s="44" t="s">
        <v>44</v>
      </c>
    </row>
    <row r="31" spans="1:12" x14ac:dyDescent="0.2">
      <c r="A31" s="44" t="s">
        <v>182</v>
      </c>
      <c r="B31" s="41"/>
      <c r="C31" s="41"/>
      <c r="F31" s="41"/>
      <c r="G31" s="41"/>
      <c r="H31" s="41"/>
      <c r="K31" s="15" t="s">
        <v>81</v>
      </c>
      <c r="L31" s="44" t="s">
        <v>32</v>
      </c>
    </row>
    <row r="32" spans="1:12" x14ac:dyDescent="0.2">
      <c r="A32" s="44" t="s">
        <v>185</v>
      </c>
      <c r="B32" s="41"/>
      <c r="C32" s="41"/>
      <c r="F32" s="71" t="s">
        <v>744</v>
      </c>
      <c r="G32" s="70"/>
      <c r="H32" s="70"/>
      <c r="K32" s="15" t="s">
        <v>82</v>
      </c>
      <c r="L32" s="44" t="s">
        <v>41</v>
      </c>
    </row>
    <row r="33" spans="1:12" x14ac:dyDescent="0.2">
      <c r="A33" s="44" t="s">
        <v>186</v>
      </c>
      <c r="B33" s="41"/>
      <c r="C33" s="41"/>
      <c r="F33" s="44" t="s">
        <v>42</v>
      </c>
      <c r="G33" s="15" t="s">
        <v>78</v>
      </c>
      <c r="H33" s="44" t="s">
        <v>748</v>
      </c>
      <c r="K33" s="15" t="s">
        <v>83</v>
      </c>
      <c r="L33" s="44" t="s">
        <v>701</v>
      </c>
    </row>
    <row r="34" spans="1:12" x14ac:dyDescent="0.2">
      <c r="F34" s="44" t="s">
        <v>43</v>
      </c>
      <c r="G34" s="15" t="s">
        <v>79</v>
      </c>
      <c r="H34" s="44" t="s">
        <v>43</v>
      </c>
      <c r="K34" s="15" t="s">
        <v>84</v>
      </c>
      <c r="L34" s="44" t="s">
        <v>718</v>
      </c>
    </row>
    <row r="35" spans="1:12" x14ac:dyDescent="0.2">
      <c r="F35" s="44" t="s">
        <v>44</v>
      </c>
      <c r="G35" s="15" t="s">
        <v>80</v>
      </c>
      <c r="H35" s="44" t="s">
        <v>44</v>
      </c>
      <c r="K35" s="15" t="s">
        <v>85</v>
      </c>
      <c r="L35" s="72" t="s">
        <v>46</v>
      </c>
    </row>
    <row r="36" spans="1:12" x14ac:dyDescent="0.2">
      <c r="A36" t="s">
        <v>694</v>
      </c>
      <c r="F36" s="44" t="s">
        <v>32</v>
      </c>
      <c r="G36" s="15" t="s">
        <v>81</v>
      </c>
      <c r="H36" s="44" t="s">
        <v>32</v>
      </c>
      <c r="K36" s="15" t="s">
        <v>86</v>
      </c>
      <c r="L36" s="72" t="s">
        <v>714</v>
      </c>
    </row>
    <row r="37" spans="1:12" x14ac:dyDescent="0.2">
      <c r="F37" s="44" t="s">
        <v>41</v>
      </c>
      <c r="G37" s="15" t="s">
        <v>82</v>
      </c>
      <c r="H37" s="44" t="s">
        <v>41</v>
      </c>
      <c r="K37" s="15" t="s">
        <v>87</v>
      </c>
      <c r="L37" s="72" t="s">
        <v>712</v>
      </c>
    </row>
    <row r="38" spans="1:12" x14ac:dyDescent="0.2">
      <c r="F38" s="44" t="s">
        <v>739</v>
      </c>
      <c r="G38" s="15" t="s">
        <v>83</v>
      </c>
      <c r="H38" s="44" t="s">
        <v>701</v>
      </c>
      <c r="K38" s="15" t="s">
        <v>88</v>
      </c>
      <c r="L38" s="73" t="s">
        <v>61</v>
      </c>
    </row>
    <row r="39" spans="1:12" x14ac:dyDescent="0.2">
      <c r="F39" s="44" t="s">
        <v>704</v>
      </c>
      <c r="G39" s="15" t="s">
        <v>84</v>
      </c>
      <c r="H39" s="44" t="s">
        <v>718</v>
      </c>
      <c r="K39" s="15" t="s">
        <v>89</v>
      </c>
      <c r="L39" s="73" t="s">
        <v>60</v>
      </c>
    </row>
    <row r="40" spans="1:12" x14ac:dyDescent="0.2">
      <c r="F40" s="41"/>
      <c r="H40" s="41"/>
      <c r="K40" s="15" t="s">
        <v>90</v>
      </c>
      <c r="L40" s="73" t="s">
        <v>719</v>
      </c>
    </row>
    <row r="41" spans="1:12" x14ac:dyDescent="0.2">
      <c r="F41" s="71" t="s">
        <v>746</v>
      </c>
      <c r="H41" s="70"/>
      <c r="K41" s="6" t="s">
        <v>726</v>
      </c>
      <c r="L41" s="73" t="s">
        <v>47</v>
      </c>
    </row>
    <row r="42" spans="1:12" x14ac:dyDescent="0.2">
      <c r="E42" t="s">
        <v>738</v>
      </c>
      <c r="F42" s="72" t="s">
        <v>46</v>
      </c>
      <c r="G42" s="15" t="s">
        <v>85</v>
      </c>
      <c r="H42" s="72" t="s">
        <v>46</v>
      </c>
      <c r="K42" s="6" t="s">
        <v>727</v>
      </c>
      <c r="L42" s="73" t="s">
        <v>708</v>
      </c>
    </row>
    <row r="43" spans="1:12" x14ac:dyDescent="0.2">
      <c r="F43" s="72" t="s">
        <v>702</v>
      </c>
      <c r="G43" s="15" t="s">
        <v>86</v>
      </c>
      <c r="H43" s="72" t="s">
        <v>714</v>
      </c>
      <c r="K43" s="6" t="s">
        <v>728</v>
      </c>
      <c r="L43" s="73" t="s">
        <v>715</v>
      </c>
    </row>
    <row r="44" spans="1:12" x14ac:dyDescent="0.2">
      <c r="F44" s="72" t="s">
        <v>740</v>
      </c>
      <c r="G44" s="15" t="s">
        <v>87</v>
      </c>
      <c r="H44" s="72" t="s">
        <v>712</v>
      </c>
      <c r="K44" s="6" t="s">
        <v>804</v>
      </c>
      <c r="L44" s="41" t="s">
        <v>34</v>
      </c>
    </row>
    <row r="45" spans="1:12" x14ac:dyDescent="0.2">
      <c r="F45" s="41"/>
      <c r="H45" s="41"/>
    </row>
    <row r="46" spans="1:12" x14ac:dyDescent="0.2">
      <c r="F46" s="71" t="s">
        <v>745</v>
      </c>
      <c r="H46" s="70"/>
    </row>
    <row r="47" spans="1:12" x14ac:dyDescent="0.2">
      <c r="F47" s="73" t="s">
        <v>705</v>
      </c>
      <c r="G47" s="15" t="s">
        <v>88</v>
      </c>
      <c r="H47" s="73" t="s">
        <v>61</v>
      </c>
    </row>
    <row r="48" spans="1:12" x14ac:dyDescent="0.2">
      <c r="F48" s="73" t="s">
        <v>706</v>
      </c>
      <c r="G48" s="15" t="s">
        <v>89</v>
      </c>
      <c r="H48" s="73" t="s">
        <v>60</v>
      </c>
    </row>
    <row r="49" spans="5:8" x14ac:dyDescent="0.2">
      <c r="F49" s="73" t="s">
        <v>741</v>
      </c>
      <c r="G49" s="15" t="s">
        <v>90</v>
      </c>
      <c r="H49" s="73" t="s">
        <v>719</v>
      </c>
    </row>
    <row r="50" spans="5:8" x14ac:dyDescent="0.2">
      <c r="F50" s="73" t="s">
        <v>47</v>
      </c>
      <c r="G50" s="6" t="s">
        <v>726</v>
      </c>
      <c r="H50" s="73" t="s">
        <v>47</v>
      </c>
    </row>
    <row r="51" spans="5:8" x14ac:dyDescent="0.2">
      <c r="F51" s="73" t="s">
        <v>742</v>
      </c>
      <c r="G51" s="6" t="s">
        <v>727</v>
      </c>
      <c r="H51" s="73" t="s">
        <v>708</v>
      </c>
    </row>
    <row r="52" spans="5:8" x14ac:dyDescent="0.2">
      <c r="F52" s="73" t="s">
        <v>743</v>
      </c>
      <c r="G52" s="6" t="s">
        <v>728</v>
      </c>
      <c r="H52" s="73" t="s">
        <v>715</v>
      </c>
    </row>
    <row r="53" spans="5:8" x14ac:dyDescent="0.2">
      <c r="F53" s="41"/>
      <c r="H53" s="41"/>
    </row>
    <row r="54" spans="5:8" x14ac:dyDescent="0.2">
      <c r="E54" t="s">
        <v>738</v>
      </c>
      <c r="F54" s="41" t="s">
        <v>34</v>
      </c>
      <c r="G54" s="6" t="s">
        <v>804</v>
      </c>
      <c r="H54" s="41" t="s">
        <v>34</v>
      </c>
    </row>
    <row r="56" spans="5:8" x14ac:dyDescent="0.2">
      <c r="F56" s="84" t="s">
        <v>810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8304-5E82-BD43-B306-3623E6E6E359}">
  <dimension ref="A1:L35"/>
  <sheetViews>
    <sheetView workbookViewId="0">
      <selection activeCell="I4" sqref="I4:K30"/>
    </sheetView>
  </sheetViews>
  <sheetFormatPr baseColWidth="10" defaultRowHeight="16" x14ac:dyDescent="0.2"/>
  <sheetData>
    <row r="1" spans="1:11" x14ac:dyDescent="0.2">
      <c r="A1">
        <v>2019</v>
      </c>
      <c r="C1">
        <v>2020</v>
      </c>
      <c r="I1">
        <v>2021</v>
      </c>
      <c r="J1" t="s">
        <v>695</v>
      </c>
    </row>
    <row r="2" spans="1:11" ht="17" thickBot="1" x14ac:dyDescent="0.25"/>
    <row r="3" spans="1:11" ht="18" thickTop="1" thickBot="1" x14ac:dyDescent="0.25">
      <c r="A3" s="59" t="s">
        <v>57</v>
      </c>
      <c r="D3" t="s">
        <v>696</v>
      </c>
      <c r="E3" t="s">
        <v>697</v>
      </c>
      <c r="G3" s="40" t="s">
        <v>698</v>
      </c>
    </row>
    <row r="4" spans="1:11" ht="17" thickTop="1" x14ac:dyDescent="0.2">
      <c r="A4" s="39" t="s">
        <v>33</v>
      </c>
      <c r="C4" t="s">
        <v>33</v>
      </c>
      <c r="I4" t="s">
        <v>33</v>
      </c>
      <c r="K4">
        <v>1</v>
      </c>
    </row>
    <row r="5" spans="1:11" x14ac:dyDescent="0.2">
      <c r="A5" s="39" t="s">
        <v>35</v>
      </c>
      <c r="C5" t="s">
        <v>35</v>
      </c>
      <c r="G5" s="49" t="s">
        <v>699</v>
      </c>
      <c r="I5" t="s">
        <v>35</v>
      </c>
      <c r="K5">
        <v>2</v>
      </c>
    </row>
    <row r="6" spans="1:11" x14ac:dyDescent="0.2">
      <c r="A6" s="39" t="s">
        <v>37</v>
      </c>
      <c r="C6" t="s">
        <v>37</v>
      </c>
      <c r="I6" t="s">
        <v>37</v>
      </c>
      <c r="K6">
        <v>3</v>
      </c>
    </row>
    <row r="7" spans="1:11" x14ac:dyDescent="0.2">
      <c r="A7" s="39" t="s">
        <v>38</v>
      </c>
      <c r="C7" t="s">
        <v>38</v>
      </c>
      <c r="I7" t="s">
        <v>38</v>
      </c>
      <c r="K7">
        <v>4</v>
      </c>
    </row>
    <row r="8" spans="1:11" x14ac:dyDescent="0.2">
      <c r="A8" s="39" t="s">
        <v>59</v>
      </c>
      <c r="C8" t="s">
        <v>59</v>
      </c>
      <c r="I8" t="s">
        <v>59</v>
      </c>
      <c r="K8">
        <v>5</v>
      </c>
    </row>
    <row r="9" spans="1:11" x14ac:dyDescent="0.2">
      <c r="A9" s="60" t="s">
        <v>39</v>
      </c>
      <c r="C9" t="s">
        <v>48</v>
      </c>
      <c r="I9" t="s">
        <v>48</v>
      </c>
      <c r="K9">
        <v>6</v>
      </c>
    </row>
    <row r="10" spans="1:11" x14ac:dyDescent="0.2">
      <c r="A10" s="39" t="s">
        <v>60</v>
      </c>
      <c r="C10" t="s">
        <v>49</v>
      </c>
      <c r="I10" t="s">
        <v>49</v>
      </c>
      <c r="K10">
        <v>7</v>
      </c>
    </row>
    <row r="11" spans="1:11" x14ac:dyDescent="0.2">
      <c r="A11" s="60" t="s">
        <v>40</v>
      </c>
      <c r="C11" t="s">
        <v>700</v>
      </c>
      <c r="I11" t="s">
        <v>700</v>
      </c>
      <c r="K11">
        <v>8</v>
      </c>
    </row>
    <row r="12" spans="1:11" x14ac:dyDescent="0.2">
      <c r="A12" s="39" t="s">
        <v>61</v>
      </c>
      <c r="C12" t="s">
        <v>45</v>
      </c>
      <c r="H12" s="61"/>
      <c r="I12" s="49" t="s">
        <v>701</v>
      </c>
      <c r="K12">
        <v>9</v>
      </c>
    </row>
    <row r="13" spans="1:11" x14ac:dyDescent="0.2">
      <c r="A13" s="39" t="s">
        <v>32</v>
      </c>
      <c r="C13" s="49" t="s">
        <v>290</v>
      </c>
      <c r="H13" s="61"/>
      <c r="I13" t="s">
        <v>702</v>
      </c>
      <c r="K13">
        <v>10</v>
      </c>
    </row>
    <row r="14" spans="1:11" x14ac:dyDescent="0.2">
      <c r="A14" s="39" t="s">
        <v>41</v>
      </c>
      <c r="C14" t="s">
        <v>41</v>
      </c>
      <c r="I14" s="49" t="s">
        <v>703</v>
      </c>
      <c r="K14">
        <v>11</v>
      </c>
    </row>
    <row r="15" spans="1:11" x14ac:dyDescent="0.2">
      <c r="A15" s="39" t="s">
        <v>42</v>
      </c>
      <c r="C15" t="s">
        <v>42</v>
      </c>
      <c r="I15" t="s">
        <v>41</v>
      </c>
      <c r="K15">
        <v>12</v>
      </c>
    </row>
    <row r="16" spans="1:11" x14ac:dyDescent="0.2">
      <c r="A16" s="39" t="s">
        <v>43</v>
      </c>
      <c r="C16" t="s">
        <v>43</v>
      </c>
      <c r="I16" t="s">
        <v>42</v>
      </c>
      <c r="K16">
        <v>13</v>
      </c>
    </row>
    <row r="17" spans="1:12" x14ac:dyDescent="0.2">
      <c r="A17" s="39" t="s">
        <v>44</v>
      </c>
      <c r="C17" t="s">
        <v>44</v>
      </c>
      <c r="I17" t="s">
        <v>43</v>
      </c>
      <c r="K17">
        <v>14</v>
      </c>
    </row>
    <row r="18" spans="1:12" x14ac:dyDescent="0.2">
      <c r="A18" s="39" t="s">
        <v>45</v>
      </c>
      <c r="C18" s="49" t="s">
        <v>704</v>
      </c>
      <c r="D18">
        <v>5</v>
      </c>
      <c r="E18">
        <v>19</v>
      </c>
      <c r="F18">
        <f>(E18/193)*100</f>
        <v>9.8445595854922274</v>
      </c>
      <c r="I18" t="s">
        <v>44</v>
      </c>
      <c r="K18">
        <v>15</v>
      </c>
    </row>
    <row r="19" spans="1:12" x14ac:dyDescent="0.2">
      <c r="A19" s="39" t="s">
        <v>46</v>
      </c>
      <c r="C19" t="s">
        <v>46</v>
      </c>
      <c r="I19" t="s">
        <v>704</v>
      </c>
      <c r="K19">
        <v>16</v>
      </c>
    </row>
    <row r="20" spans="1:12" x14ac:dyDescent="0.2">
      <c r="A20" s="39" t="s">
        <v>47</v>
      </c>
      <c r="C20" t="s">
        <v>705</v>
      </c>
      <c r="I20" t="s">
        <v>46</v>
      </c>
      <c r="K20">
        <v>17</v>
      </c>
    </row>
    <row r="21" spans="1:12" x14ac:dyDescent="0.2">
      <c r="A21" s="39" t="s">
        <v>62</v>
      </c>
      <c r="C21" t="s">
        <v>706</v>
      </c>
      <c r="I21" t="s">
        <v>705</v>
      </c>
      <c r="K21">
        <v>18</v>
      </c>
    </row>
    <row r="22" spans="1:12" x14ac:dyDescent="0.2">
      <c r="A22" s="60" t="s">
        <v>63</v>
      </c>
      <c r="C22" t="s">
        <v>32</v>
      </c>
      <c r="I22" t="s">
        <v>706</v>
      </c>
      <c r="K22">
        <v>19</v>
      </c>
    </row>
    <row r="23" spans="1:12" x14ac:dyDescent="0.2">
      <c r="A23" s="39" t="s">
        <v>64</v>
      </c>
      <c r="C23" t="s">
        <v>47</v>
      </c>
      <c r="I23" t="s">
        <v>32</v>
      </c>
      <c r="K23">
        <v>20</v>
      </c>
    </row>
    <row r="24" spans="1:12" x14ac:dyDescent="0.2">
      <c r="A24" s="39" t="s">
        <v>48</v>
      </c>
      <c r="C24" s="49" t="s">
        <v>350</v>
      </c>
      <c r="D24">
        <v>0</v>
      </c>
      <c r="E24">
        <v>2</v>
      </c>
      <c r="F24">
        <f>(E24/193)*100</f>
        <v>1.0362694300518136</v>
      </c>
      <c r="H24" s="61"/>
      <c r="I24" s="49" t="s">
        <v>707</v>
      </c>
      <c r="K24">
        <v>21</v>
      </c>
    </row>
    <row r="25" spans="1:12" x14ac:dyDescent="0.2">
      <c r="A25" s="39" t="s">
        <v>49</v>
      </c>
      <c r="C25" t="s">
        <v>62</v>
      </c>
      <c r="H25" s="61"/>
      <c r="I25" t="s">
        <v>47</v>
      </c>
      <c r="K25">
        <v>22</v>
      </c>
    </row>
    <row r="26" spans="1:12" x14ac:dyDescent="0.2">
      <c r="A26" s="39" t="s">
        <v>65</v>
      </c>
      <c r="C26" t="s">
        <v>64</v>
      </c>
      <c r="I26" s="49" t="s">
        <v>708</v>
      </c>
      <c r="K26">
        <v>23</v>
      </c>
    </row>
    <row r="27" spans="1:12" ht="17" thickBot="1" x14ac:dyDescent="0.25">
      <c r="A27" s="62" t="s">
        <v>34</v>
      </c>
      <c r="C27" t="s">
        <v>34</v>
      </c>
      <c r="I27" s="63" t="s">
        <v>63</v>
      </c>
      <c r="K27">
        <v>24</v>
      </c>
    </row>
    <row r="28" spans="1:12" ht="17" thickTop="1" x14ac:dyDescent="0.2">
      <c r="I28" t="s">
        <v>62</v>
      </c>
      <c r="K28">
        <v>25</v>
      </c>
    </row>
    <row r="29" spans="1:12" x14ac:dyDescent="0.2">
      <c r="D29" t="s">
        <v>709</v>
      </c>
      <c r="I29" t="s">
        <v>64</v>
      </c>
      <c r="K29">
        <v>26</v>
      </c>
    </row>
    <row r="30" spans="1:12" x14ac:dyDescent="0.2">
      <c r="D30" t="s">
        <v>710</v>
      </c>
      <c r="I30" t="s">
        <v>34</v>
      </c>
      <c r="K30">
        <v>27</v>
      </c>
    </row>
    <row r="32" spans="1:12" x14ac:dyDescent="0.2">
      <c r="I32" s="85" t="s">
        <v>711</v>
      </c>
      <c r="J32" s="85"/>
      <c r="K32" s="85"/>
      <c r="L32" s="85"/>
    </row>
    <row r="33" spans="9:12" x14ac:dyDescent="0.2">
      <c r="I33" s="85"/>
      <c r="J33" s="85"/>
      <c r="K33" s="85"/>
      <c r="L33" s="85"/>
    </row>
    <row r="34" spans="9:12" x14ac:dyDescent="0.2">
      <c r="I34" s="85"/>
      <c r="J34" s="85"/>
      <c r="K34" s="85"/>
      <c r="L34" s="85"/>
    </row>
    <row r="35" spans="9:12" x14ac:dyDescent="0.2">
      <c r="I35" s="85"/>
      <c r="J35" s="85"/>
      <c r="K35" s="85"/>
      <c r="L35" s="85"/>
    </row>
  </sheetData>
  <mergeCells count="1">
    <mergeCell ref="I32:L35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90A5-5E1C-2847-AF8E-92C20D83D812}">
  <dimension ref="A1:AK194"/>
  <sheetViews>
    <sheetView workbookViewId="0">
      <selection activeCell="K14" sqref="K14"/>
    </sheetView>
  </sheetViews>
  <sheetFormatPr baseColWidth="10" defaultRowHeight="16" x14ac:dyDescent="0.2"/>
  <cols>
    <col min="1" max="1" width="33.1640625" bestFit="1" customWidth="1"/>
    <col min="6" max="7" width="22.33203125" bestFit="1" customWidth="1"/>
    <col min="29" max="29" width="12.83203125" bestFit="1" customWidth="1"/>
  </cols>
  <sheetData>
    <row r="1" spans="1:37" x14ac:dyDescent="0.2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  <c r="I1" t="s">
        <v>7</v>
      </c>
      <c r="J1" t="s">
        <v>8</v>
      </c>
      <c r="K1" s="54" t="s">
        <v>150</v>
      </c>
      <c r="L1" t="s">
        <v>153</v>
      </c>
      <c r="M1" t="s">
        <v>156</v>
      </c>
      <c r="N1" t="s">
        <v>159</v>
      </c>
      <c r="O1" s="5" t="s">
        <v>162</v>
      </c>
      <c r="P1" s="54" t="s">
        <v>167</v>
      </c>
      <c r="Q1" s="5" t="s">
        <v>168</v>
      </c>
      <c r="R1" s="5" t="s">
        <v>170</v>
      </c>
      <c r="S1" s="5" t="s">
        <v>171</v>
      </c>
      <c r="T1" s="5" t="s">
        <v>174</v>
      </c>
      <c r="U1" s="5" t="s">
        <v>177</v>
      </c>
      <c r="V1" s="5" t="s">
        <v>179</v>
      </c>
      <c r="W1" s="5" t="s">
        <v>180</v>
      </c>
      <c r="X1" s="5" t="s">
        <v>182</v>
      </c>
      <c r="Y1" s="5" t="s">
        <v>185</v>
      </c>
      <c r="Z1" s="5" t="s">
        <v>186</v>
      </c>
      <c r="AA1" s="5" t="s">
        <v>189</v>
      </c>
      <c r="AB1" s="5" t="s">
        <v>191</v>
      </c>
      <c r="AC1" s="5" t="s">
        <v>693</v>
      </c>
      <c r="AD1" s="5" t="s">
        <v>192</v>
      </c>
      <c r="AE1" s="5" t="s">
        <v>193</v>
      </c>
      <c r="AF1" s="5" t="s">
        <v>195</v>
      </c>
      <c r="AG1" s="5" t="s">
        <v>196</v>
      </c>
      <c r="AH1" s="5" t="s">
        <v>199</v>
      </c>
      <c r="AI1" s="5" t="s">
        <v>291</v>
      </c>
      <c r="AJ1" s="5" t="s">
        <v>292</v>
      </c>
      <c r="AK1" s="5" t="s">
        <v>351</v>
      </c>
    </row>
    <row r="2" spans="1:37" s="6" customFormat="1" x14ac:dyDescent="0.2">
      <c r="A2" t="s">
        <v>670</v>
      </c>
      <c r="B2" t="s">
        <v>667</v>
      </c>
      <c r="C2" s="1">
        <v>43805</v>
      </c>
      <c r="D2" t="s">
        <v>205</v>
      </c>
      <c r="E2" t="s">
        <v>204</v>
      </c>
      <c r="F2" s="2" t="s">
        <v>668</v>
      </c>
      <c r="G2" s="2" t="s">
        <v>669</v>
      </c>
      <c r="H2" s="3">
        <v>7.7083333333333335E-3</v>
      </c>
      <c r="I2" t="s">
        <v>284</v>
      </c>
      <c r="J2" t="s">
        <v>296</v>
      </c>
      <c r="K2">
        <v>1</v>
      </c>
      <c r="L2">
        <v>0</v>
      </c>
      <c r="M2">
        <v>0</v>
      </c>
      <c r="N2">
        <v>0</v>
      </c>
      <c r="O2">
        <v>0</v>
      </c>
      <c r="P2"/>
      <c r="Q2">
        <v>0</v>
      </c>
      <c r="R2"/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56"/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675</v>
      </c>
      <c r="B3" t="s">
        <v>672</v>
      </c>
      <c r="C3" s="1">
        <v>43808</v>
      </c>
      <c r="D3" t="s">
        <v>205</v>
      </c>
      <c r="E3" t="s">
        <v>671</v>
      </c>
      <c r="F3" s="2" t="s">
        <v>673</v>
      </c>
      <c r="G3" s="2" t="s">
        <v>674</v>
      </c>
      <c r="H3" s="3">
        <v>3.6111111111111114E-3</v>
      </c>
      <c r="I3" t="s">
        <v>284</v>
      </c>
      <c r="J3" t="s">
        <v>296</v>
      </c>
      <c r="K3">
        <v>12</v>
      </c>
      <c r="L3">
        <v>0</v>
      </c>
      <c r="M3">
        <v>0</v>
      </c>
      <c r="N3">
        <v>0</v>
      </c>
      <c r="O3">
        <v>0</v>
      </c>
      <c r="Q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9</v>
      </c>
      <c r="Y3">
        <v>0</v>
      </c>
      <c r="Z3">
        <v>0</v>
      </c>
      <c r="AA3">
        <v>1</v>
      </c>
      <c r="AB3">
        <v>0</v>
      </c>
      <c r="AC3" s="56"/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s="7" t="s">
        <v>295</v>
      </c>
      <c r="B4" s="19" t="s">
        <v>287</v>
      </c>
      <c r="C4" s="34">
        <v>43810</v>
      </c>
      <c r="D4" s="19" t="s">
        <v>205</v>
      </c>
      <c r="E4" s="19" t="s">
        <v>247</v>
      </c>
      <c r="F4" s="35" t="s">
        <v>288</v>
      </c>
      <c r="G4" s="35" t="s">
        <v>289</v>
      </c>
      <c r="H4" s="36">
        <v>3.8194444444444443E-3</v>
      </c>
      <c r="I4" s="19" t="s">
        <v>284</v>
      </c>
      <c r="J4" s="19" t="s">
        <v>286</v>
      </c>
      <c r="K4" s="55">
        <v>21</v>
      </c>
      <c r="L4" s="19">
        <v>15</v>
      </c>
      <c r="M4" s="19">
        <v>2</v>
      </c>
      <c r="N4" s="19">
        <v>0</v>
      </c>
      <c r="O4" s="19">
        <v>0</v>
      </c>
      <c r="P4" s="55"/>
      <c r="Q4" s="19">
        <v>1</v>
      </c>
      <c r="R4" s="6"/>
      <c r="S4" s="19">
        <v>0</v>
      </c>
      <c r="T4" s="19">
        <v>0</v>
      </c>
      <c r="U4" s="19">
        <v>0</v>
      </c>
      <c r="V4" s="19">
        <v>0</v>
      </c>
      <c r="W4" s="19">
        <v>1</v>
      </c>
      <c r="X4" s="19">
        <v>0</v>
      </c>
      <c r="Y4" s="19">
        <v>1</v>
      </c>
      <c r="Z4" s="19">
        <v>7</v>
      </c>
      <c r="AA4" s="19">
        <v>0</v>
      </c>
      <c r="AB4" s="19">
        <v>0</v>
      </c>
      <c r="AC4" s="38"/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2</v>
      </c>
      <c r="AK4" s="19">
        <v>0</v>
      </c>
    </row>
    <row r="5" spans="1:37" x14ac:dyDescent="0.2">
      <c r="A5" t="s">
        <v>300</v>
      </c>
      <c r="B5" t="s">
        <v>297</v>
      </c>
      <c r="C5" s="1">
        <v>43810</v>
      </c>
      <c r="D5" t="s">
        <v>205</v>
      </c>
      <c r="E5" t="s">
        <v>247</v>
      </c>
      <c r="F5" s="2" t="s">
        <v>298</v>
      </c>
      <c r="G5" s="2" t="s">
        <v>299</v>
      </c>
      <c r="H5" s="3">
        <v>3.530092592592592E-3</v>
      </c>
      <c r="I5" t="s">
        <v>284</v>
      </c>
      <c r="J5" t="s">
        <v>296</v>
      </c>
      <c r="K5">
        <v>2</v>
      </c>
      <c r="L5">
        <v>3</v>
      </c>
      <c r="M5">
        <v>0</v>
      </c>
      <c r="N5">
        <v>0</v>
      </c>
      <c r="O5">
        <v>0</v>
      </c>
      <c r="Q5" s="6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2</v>
      </c>
      <c r="Y5">
        <v>0</v>
      </c>
      <c r="Z5">
        <v>1</v>
      </c>
      <c r="AA5">
        <v>0</v>
      </c>
      <c r="AB5">
        <v>0</v>
      </c>
      <c r="AC5" s="56"/>
      <c r="AD5">
        <v>0</v>
      </c>
      <c r="AE5">
        <v>0</v>
      </c>
      <c r="AF5">
        <v>0</v>
      </c>
      <c r="AG5">
        <v>0</v>
      </c>
      <c r="AH5">
        <v>21</v>
      </c>
      <c r="AI5" s="6">
        <v>1</v>
      </c>
      <c r="AJ5">
        <v>0</v>
      </c>
      <c r="AK5">
        <v>0</v>
      </c>
    </row>
    <row r="6" spans="1:37" x14ac:dyDescent="0.2">
      <c r="A6" t="s">
        <v>304</v>
      </c>
      <c r="B6" t="s">
        <v>301</v>
      </c>
      <c r="C6" s="1">
        <v>43810</v>
      </c>
      <c r="D6" t="s">
        <v>205</v>
      </c>
      <c r="E6" t="s">
        <v>247</v>
      </c>
      <c r="F6" s="2" t="s">
        <v>302</v>
      </c>
      <c r="G6" s="2" t="s">
        <v>303</v>
      </c>
      <c r="H6" s="3">
        <v>3.530092592592592E-3</v>
      </c>
      <c r="I6" t="s">
        <v>284</v>
      </c>
      <c r="J6" t="s">
        <v>296</v>
      </c>
      <c r="K6">
        <v>17</v>
      </c>
      <c r="L6">
        <v>3</v>
      </c>
      <c r="M6">
        <v>0</v>
      </c>
      <c r="N6">
        <v>0</v>
      </c>
      <c r="O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7</v>
      </c>
      <c r="AA6">
        <v>0</v>
      </c>
      <c r="AB6">
        <v>0</v>
      </c>
      <c r="AC6" s="56"/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</row>
    <row r="7" spans="1:37" x14ac:dyDescent="0.2">
      <c r="A7" t="s">
        <v>659</v>
      </c>
      <c r="B7" t="s">
        <v>658</v>
      </c>
      <c r="C7" s="1">
        <v>43817</v>
      </c>
      <c r="D7" t="s">
        <v>205</v>
      </c>
      <c r="E7" t="s">
        <v>204</v>
      </c>
      <c r="F7" s="2">
        <v>43817.527696759258</v>
      </c>
      <c r="G7" s="2">
        <v>43817.5312037037</v>
      </c>
      <c r="H7" s="3">
        <v>3.5069444444444445E-3</v>
      </c>
      <c r="I7" t="s">
        <v>284</v>
      </c>
      <c r="J7" t="s">
        <v>657</v>
      </c>
      <c r="K7">
        <v>6</v>
      </c>
      <c r="L7">
        <v>1</v>
      </c>
      <c r="M7">
        <v>0</v>
      </c>
      <c r="N7">
        <v>0</v>
      </c>
      <c r="O7">
        <v>0</v>
      </c>
      <c r="Q7">
        <v>1</v>
      </c>
      <c r="S7">
        <v>2</v>
      </c>
      <c r="T7">
        <v>2</v>
      </c>
      <c r="U7">
        <v>0</v>
      </c>
      <c r="V7">
        <v>0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 s="56"/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662</v>
      </c>
      <c r="B8" t="s">
        <v>660</v>
      </c>
      <c r="C8" s="1">
        <v>43817</v>
      </c>
      <c r="D8" t="s">
        <v>205</v>
      </c>
      <c r="E8" t="s">
        <v>204</v>
      </c>
      <c r="F8" s="2">
        <v>43817.540335648147</v>
      </c>
      <c r="G8" s="2" t="s">
        <v>661</v>
      </c>
      <c r="H8" s="3">
        <v>3.4953703703703705E-3</v>
      </c>
      <c r="I8" t="s">
        <v>284</v>
      </c>
      <c r="J8" t="s">
        <v>657</v>
      </c>
      <c r="K8">
        <v>9</v>
      </c>
      <c r="L8">
        <v>3</v>
      </c>
      <c r="M8">
        <v>0</v>
      </c>
      <c r="N8">
        <v>0</v>
      </c>
      <c r="O8">
        <v>0</v>
      </c>
      <c r="Q8">
        <v>8</v>
      </c>
      <c r="S8">
        <v>5</v>
      </c>
      <c r="T8">
        <v>5</v>
      </c>
      <c r="U8">
        <v>0</v>
      </c>
      <c r="V8">
        <v>0</v>
      </c>
      <c r="W8">
        <v>8</v>
      </c>
      <c r="X8">
        <v>0</v>
      </c>
      <c r="Y8">
        <v>6</v>
      </c>
      <c r="Z8">
        <v>0</v>
      </c>
      <c r="AA8">
        <v>0</v>
      </c>
      <c r="AB8">
        <v>0</v>
      </c>
      <c r="AC8" s="56"/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</row>
    <row r="9" spans="1:37" x14ac:dyDescent="0.2">
      <c r="A9" t="s">
        <v>664</v>
      </c>
      <c r="B9" t="s">
        <v>663</v>
      </c>
      <c r="C9" s="1">
        <v>43817</v>
      </c>
      <c r="D9" t="s">
        <v>205</v>
      </c>
      <c r="E9" t="s">
        <v>204</v>
      </c>
      <c r="F9" s="2">
        <v>43817.532546296294</v>
      </c>
      <c r="G9" s="2">
        <v>43817.536053240743</v>
      </c>
      <c r="H9" s="3">
        <v>3.4953703703703705E-3</v>
      </c>
      <c r="I9" t="s">
        <v>284</v>
      </c>
      <c r="J9" t="s">
        <v>657</v>
      </c>
      <c r="K9">
        <v>11</v>
      </c>
      <c r="L9">
        <v>4</v>
      </c>
      <c r="M9">
        <v>0</v>
      </c>
      <c r="N9">
        <v>0</v>
      </c>
      <c r="O9">
        <v>0</v>
      </c>
      <c r="Q9">
        <v>8</v>
      </c>
      <c r="S9">
        <v>1</v>
      </c>
      <c r="T9">
        <v>1</v>
      </c>
      <c r="U9">
        <v>0</v>
      </c>
      <c r="V9">
        <v>0</v>
      </c>
      <c r="W9">
        <v>0</v>
      </c>
      <c r="X9">
        <v>3</v>
      </c>
      <c r="Y9">
        <v>2</v>
      </c>
      <c r="Z9">
        <v>0</v>
      </c>
      <c r="AA9">
        <v>0</v>
      </c>
      <c r="AB9">
        <v>0</v>
      </c>
      <c r="AC9" s="56"/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666</v>
      </c>
      <c r="B10" t="s">
        <v>665</v>
      </c>
      <c r="C10" s="1">
        <v>43817</v>
      </c>
      <c r="D10" t="s">
        <v>205</v>
      </c>
      <c r="E10" t="s">
        <v>204</v>
      </c>
      <c r="F10" s="2">
        <v>43817.520416666666</v>
      </c>
      <c r="G10" s="2">
        <v>43817.523912037039</v>
      </c>
      <c r="H10" s="3">
        <v>3.483796296296296E-3</v>
      </c>
      <c r="I10" t="s">
        <v>284</v>
      </c>
      <c r="J10" t="s">
        <v>657</v>
      </c>
      <c r="K10">
        <v>12</v>
      </c>
      <c r="L10">
        <v>2</v>
      </c>
      <c r="M10">
        <v>0</v>
      </c>
      <c r="N10">
        <v>0</v>
      </c>
      <c r="O10">
        <v>0</v>
      </c>
      <c r="Q10">
        <v>2</v>
      </c>
      <c r="S10">
        <v>1</v>
      </c>
      <c r="T10">
        <v>1</v>
      </c>
      <c r="U10">
        <v>0</v>
      </c>
      <c r="V10">
        <v>0</v>
      </c>
      <c r="W10">
        <v>3</v>
      </c>
      <c r="X10">
        <v>2</v>
      </c>
      <c r="Y10">
        <v>0</v>
      </c>
      <c r="Z10">
        <v>0</v>
      </c>
      <c r="AA10">
        <v>0</v>
      </c>
      <c r="AB10">
        <v>0</v>
      </c>
      <c r="AC10" s="56"/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</row>
    <row r="11" spans="1:37" x14ac:dyDescent="0.2">
      <c r="A11" s="5" t="s">
        <v>677</v>
      </c>
      <c r="B11" s="5" t="s">
        <v>676</v>
      </c>
      <c r="C11" s="51">
        <v>43817</v>
      </c>
      <c r="D11" s="5" t="s">
        <v>205</v>
      </c>
      <c r="E11" s="5" t="s">
        <v>204</v>
      </c>
      <c r="F11" s="52">
        <v>43817.515497685185</v>
      </c>
      <c r="G11" s="52">
        <v>43817.519062500003</v>
      </c>
      <c r="H11" s="53">
        <v>3.5648148148148154E-3</v>
      </c>
      <c r="I11" s="5" t="s">
        <v>284</v>
      </c>
      <c r="J11" s="5" t="s">
        <v>657</v>
      </c>
      <c r="K11" s="5">
        <v>13</v>
      </c>
      <c r="L11" s="5">
        <v>5</v>
      </c>
      <c r="M11" s="5">
        <v>0</v>
      </c>
      <c r="N11" s="5">
        <v>0</v>
      </c>
      <c r="O11" s="5">
        <v>0</v>
      </c>
      <c r="P11" s="5"/>
      <c r="Q11" s="5">
        <v>6</v>
      </c>
      <c r="R11" s="5"/>
      <c r="S11" s="5">
        <v>0</v>
      </c>
      <c r="T11" s="5">
        <v>0</v>
      </c>
      <c r="U11" s="5">
        <v>0</v>
      </c>
      <c r="V11" s="5">
        <v>0</v>
      </c>
      <c r="W11" s="5">
        <v>6</v>
      </c>
      <c r="X11" s="5">
        <v>0</v>
      </c>
      <c r="Y11" s="5">
        <v>20</v>
      </c>
      <c r="Z11" s="5">
        <v>4</v>
      </c>
      <c r="AA11" s="5">
        <v>0</v>
      </c>
      <c r="AB11" s="5">
        <v>0</v>
      </c>
      <c r="AC11" s="57"/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4</v>
      </c>
      <c r="AJ11" s="5">
        <v>0</v>
      </c>
      <c r="AK11" s="5">
        <v>0</v>
      </c>
    </row>
    <row r="12" spans="1:37" x14ac:dyDescent="0.2">
      <c r="A12" t="s">
        <v>486</v>
      </c>
      <c r="B12" t="s">
        <v>240</v>
      </c>
      <c r="C12" s="1">
        <v>43843</v>
      </c>
      <c r="D12" t="s">
        <v>217</v>
      </c>
      <c r="E12" t="s">
        <v>227</v>
      </c>
      <c r="F12" s="2" t="s">
        <v>484</v>
      </c>
      <c r="G12" s="2" t="s">
        <v>485</v>
      </c>
      <c r="H12" s="3">
        <v>3.483796296296296E-3</v>
      </c>
      <c r="I12" t="s">
        <v>284</v>
      </c>
      <c r="J12" t="s">
        <v>324</v>
      </c>
      <c r="K12">
        <v>1</v>
      </c>
      <c r="L12">
        <v>0</v>
      </c>
      <c r="M12">
        <v>0</v>
      </c>
      <c r="N12">
        <v>0</v>
      </c>
      <c r="O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56"/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490</v>
      </c>
      <c r="B13" t="s">
        <v>487</v>
      </c>
      <c r="C13" s="1">
        <v>43843</v>
      </c>
      <c r="D13" t="s">
        <v>217</v>
      </c>
      <c r="E13" t="s">
        <v>227</v>
      </c>
      <c r="F13" s="2" t="s">
        <v>488</v>
      </c>
      <c r="G13" s="2" t="s">
        <v>489</v>
      </c>
      <c r="H13" s="3">
        <v>3.483796296296296E-3</v>
      </c>
      <c r="I13" t="s">
        <v>284</v>
      </c>
      <c r="J13" t="s">
        <v>324</v>
      </c>
      <c r="K13">
        <v>5</v>
      </c>
      <c r="L13">
        <v>3</v>
      </c>
      <c r="M13">
        <v>0</v>
      </c>
      <c r="N13">
        <v>0</v>
      </c>
      <c r="O13">
        <v>0</v>
      </c>
      <c r="Q13">
        <v>1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56"/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494</v>
      </c>
      <c r="B14" t="s">
        <v>491</v>
      </c>
      <c r="C14" s="1">
        <v>43843</v>
      </c>
      <c r="D14" t="s">
        <v>217</v>
      </c>
      <c r="E14" t="s">
        <v>227</v>
      </c>
      <c r="F14" s="2" t="s">
        <v>492</v>
      </c>
      <c r="G14" s="2" t="s">
        <v>493</v>
      </c>
      <c r="H14" s="3">
        <v>3.483796296296296E-3</v>
      </c>
      <c r="I14" t="s">
        <v>284</v>
      </c>
      <c r="J14" t="s">
        <v>324</v>
      </c>
      <c r="K14">
        <v>5</v>
      </c>
      <c r="L14">
        <v>0</v>
      </c>
      <c r="M14">
        <v>0</v>
      </c>
      <c r="N14">
        <v>0</v>
      </c>
      <c r="O14">
        <v>0</v>
      </c>
      <c r="Q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0</v>
      </c>
      <c r="AB14">
        <v>0</v>
      </c>
      <c r="AC14" s="56"/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t="s">
        <v>497</v>
      </c>
      <c r="B15" t="s">
        <v>236</v>
      </c>
      <c r="C15" s="1">
        <v>43843</v>
      </c>
      <c r="D15" t="s">
        <v>217</v>
      </c>
      <c r="E15" t="s">
        <v>227</v>
      </c>
      <c r="F15" s="2" t="s">
        <v>495</v>
      </c>
      <c r="G15" s="2" t="s">
        <v>496</v>
      </c>
      <c r="H15" s="3">
        <v>3.530092592592592E-3</v>
      </c>
      <c r="I15" t="s">
        <v>284</v>
      </c>
      <c r="J15" t="s">
        <v>324</v>
      </c>
      <c r="K15">
        <v>1</v>
      </c>
      <c r="L15">
        <v>0</v>
      </c>
      <c r="M15">
        <v>0</v>
      </c>
      <c r="N15">
        <v>0</v>
      </c>
      <c r="O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56"/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500</v>
      </c>
      <c r="B16" t="s">
        <v>238</v>
      </c>
      <c r="C16" s="1">
        <v>43843</v>
      </c>
      <c r="D16" t="s">
        <v>217</v>
      </c>
      <c r="E16" t="s">
        <v>227</v>
      </c>
      <c r="F16" s="2" t="s">
        <v>498</v>
      </c>
      <c r="G16" s="2" t="s">
        <v>499</v>
      </c>
      <c r="H16" s="3">
        <v>3.483796296296296E-3</v>
      </c>
      <c r="I16" t="s">
        <v>284</v>
      </c>
      <c r="J16" t="s">
        <v>324</v>
      </c>
      <c r="K16">
        <v>8</v>
      </c>
      <c r="L16">
        <v>7</v>
      </c>
      <c r="M16">
        <v>0</v>
      </c>
      <c r="N16">
        <v>0</v>
      </c>
      <c r="O16">
        <v>0</v>
      </c>
      <c r="Q16">
        <v>0</v>
      </c>
      <c r="S16">
        <v>0</v>
      </c>
      <c r="T16">
        <v>0</v>
      </c>
      <c r="U16">
        <v>1</v>
      </c>
      <c r="V16">
        <v>0</v>
      </c>
      <c r="W16">
        <v>3</v>
      </c>
      <c r="X16">
        <v>0</v>
      </c>
      <c r="Y16">
        <v>0</v>
      </c>
      <c r="Z16">
        <v>0</v>
      </c>
      <c r="AA16">
        <v>1</v>
      </c>
      <c r="AB16">
        <v>0</v>
      </c>
      <c r="AC16" s="56"/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 x14ac:dyDescent="0.2">
      <c r="A17" t="s">
        <v>504</v>
      </c>
      <c r="B17" t="s">
        <v>501</v>
      </c>
      <c r="C17" s="1">
        <v>43843</v>
      </c>
      <c r="D17" t="s">
        <v>217</v>
      </c>
      <c r="E17" t="s">
        <v>227</v>
      </c>
      <c r="F17" s="2" t="s">
        <v>502</v>
      </c>
      <c r="G17" s="2" t="s">
        <v>503</v>
      </c>
      <c r="H17" s="3">
        <v>3.483796296296296E-3</v>
      </c>
      <c r="I17" t="s">
        <v>284</v>
      </c>
      <c r="J17" t="s">
        <v>324</v>
      </c>
      <c r="K17">
        <v>4</v>
      </c>
      <c r="L17">
        <v>3</v>
      </c>
      <c r="M17">
        <v>2</v>
      </c>
      <c r="N17">
        <v>0</v>
      </c>
      <c r="O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56"/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508</v>
      </c>
      <c r="B18" t="s">
        <v>505</v>
      </c>
      <c r="C18" s="1">
        <v>43843</v>
      </c>
      <c r="D18" t="s">
        <v>217</v>
      </c>
      <c r="E18" t="s">
        <v>227</v>
      </c>
      <c r="F18" s="2" t="s">
        <v>506</v>
      </c>
      <c r="G18" s="2" t="s">
        <v>507</v>
      </c>
      <c r="H18" s="3">
        <v>3.483796296296296E-3</v>
      </c>
      <c r="I18" t="s">
        <v>284</v>
      </c>
      <c r="J18" t="s">
        <v>324</v>
      </c>
      <c r="K18">
        <v>1</v>
      </c>
      <c r="L18">
        <v>1</v>
      </c>
      <c r="M18">
        <v>1</v>
      </c>
      <c r="N18">
        <v>0</v>
      </c>
      <c r="O18">
        <v>0</v>
      </c>
      <c r="Q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56"/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512</v>
      </c>
      <c r="B19" t="s">
        <v>509</v>
      </c>
      <c r="C19" s="1">
        <v>43843</v>
      </c>
      <c r="D19" t="s">
        <v>217</v>
      </c>
      <c r="E19" t="s">
        <v>227</v>
      </c>
      <c r="F19" s="2" t="s">
        <v>510</v>
      </c>
      <c r="G19" s="2" t="s">
        <v>511</v>
      </c>
      <c r="H19" s="3">
        <v>3.4953703703703705E-3</v>
      </c>
      <c r="I19" t="s">
        <v>284</v>
      </c>
      <c r="J19" t="s">
        <v>324</v>
      </c>
      <c r="K19">
        <v>2</v>
      </c>
      <c r="L19">
        <v>0</v>
      </c>
      <c r="M19">
        <v>0</v>
      </c>
      <c r="N19">
        <v>0</v>
      </c>
      <c r="O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 s="56"/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</row>
    <row r="20" spans="1:37" x14ac:dyDescent="0.2">
      <c r="A20" t="s">
        <v>516</v>
      </c>
      <c r="B20" t="s">
        <v>513</v>
      </c>
      <c r="C20" s="1">
        <v>43843</v>
      </c>
      <c r="D20" t="s">
        <v>217</v>
      </c>
      <c r="E20" t="s">
        <v>227</v>
      </c>
      <c r="F20" s="2" t="s">
        <v>514</v>
      </c>
      <c r="G20" s="2" t="s">
        <v>515</v>
      </c>
      <c r="H20" s="3">
        <v>3.4953703703703705E-3</v>
      </c>
      <c r="I20" t="s">
        <v>284</v>
      </c>
      <c r="J20" t="s">
        <v>324</v>
      </c>
      <c r="K20">
        <v>7</v>
      </c>
      <c r="L20">
        <v>8</v>
      </c>
      <c r="M20">
        <v>2</v>
      </c>
      <c r="N20">
        <v>0</v>
      </c>
      <c r="O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2</v>
      </c>
      <c r="Y20">
        <v>5</v>
      </c>
      <c r="Z20">
        <v>0</v>
      </c>
      <c r="AA20">
        <v>0</v>
      </c>
      <c r="AB20">
        <v>0</v>
      </c>
      <c r="AC20" s="56"/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1</v>
      </c>
      <c r="AK20">
        <v>0</v>
      </c>
    </row>
    <row r="21" spans="1:37" x14ac:dyDescent="0.2">
      <c r="A21" t="s">
        <v>519</v>
      </c>
      <c r="B21" t="s">
        <v>228</v>
      </c>
      <c r="C21" s="1">
        <v>43843</v>
      </c>
      <c r="D21" t="s">
        <v>217</v>
      </c>
      <c r="E21" t="s">
        <v>227</v>
      </c>
      <c r="F21" s="2" t="s">
        <v>517</v>
      </c>
      <c r="G21" s="2" t="s">
        <v>518</v>
      </c>
      <c r="H21" s="3">
        <v>5.4629629629629637E-3</v>
      </c>
      <c r="I21" t="s">
        <v>284</v>
      </c>
      <c r="J21" t="s">
        <v>324</v>
      </c>
      <c r="K21">
        <v>1</v>
      </c>
      <c r="L21">
        <v>0</v>
      </c>
      <c r="M21">
        <v>0</v>
      </c>
      <c r="N21">
        <v>0</v>
      </c>
      <c r="O21">
        <v>0</v>
      </c>
      <c r="Q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56"/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451</v>
      </c>
      <c r="B22" t="s">
        <v>448</v>
      </c>
      <c r="C22" s="1">
        <v>43846</v>
      </c>
      <c r="D22" t="s">
        <v>217</v>
      </c>
      <c r="E22" t="s">
        <v>227</v>
      </c>
      <c r="F22" s="2" t="s">
        <v>449</v>
      </c>
      <c r="G22" s="2" t="s">
        <v>450</v>
      </c>
      <c r="H22" s="3">
        <v>3.4953703703703705E-3</v>
      </c>
      <c r="I22" t="s">
        <v>284</v>
      </c>
      <c r="J22" t="s">
        <v>324</v>
      </c>
      <c r="K22">
        <v>7</v>
      </c>
      <c r="L22">
        <v>0</v>
      </c>
      <c r="M22">
        <v>0</v>
      </c>
      <c r="N22">
        <v>0</v>
      </c>
      <c r="O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6</v>
      </c>
      <c r="Z22">
        <v>0</v>
      </c>
      <c r="AA22">
        <v>0</v>
      </c>
      <c r="AB22">
        <v>0</v>
      </c>
      <c r="AC22" s="56"/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454</v>
      </c>
      <c r="B23" t="s">
        <v>239</v>
      </c>
      <c r="C23" s="1">
        <v>43846</v>
      </c>
      <c r="D23" t="s">
        <v>217</v>
      </c>
      <c r="E23" t="s">
        <v>227</v>
      </c>
      <c r="F23" s="2" t="s">
        <v>452</v>
      </c>
      <c r="G23" s="2" t="s">
        <v>453</v>
      </c>
      <c r="H23" s="3">
        <v>3.472222222222222E-3</v>
      </c>
      <c r="I23" t="s">
        <v>284</v>
      </c>
      <c r="J23" t="s">
        <v>324</v>
      </c>
      <c r="K23">
        <v>1</v>
      </c>
      <c r="L23">
        <v>0</v>
      </c>
      <c r="M23">
        <v>0</v>
      </c>
      <c r="N23">
        <v>0</v>
      </c>
      <c r="O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56"/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457</v>
      </c>
      <c r="B24" t="s">
        <v>223</v>
      </c>
      <c r="C24" s="1">
        <v>43846</v>
      </c>
      <c r="D24" t="s">
        <v>217</v>
      </c>
      <c r="E24" t="s">
        <v>227</v>
      </c>
      <c r="F24" s="2" t="s">
        <v>455</v>
      </c>
      <c r="G24" s="2" t="s">
        <v>456</v>
      </c>
      <c r="H24" s="3">
        <v>3.483796296296296E-3</v>
      </c>
      <c r="I24" t="s">
        <v>284</v>
      </c>
      <c r="J24" t="s">
        <v>324</v>
      </c>
      <c r="K24">
        <v>1</v>
      </c>
      <c r="L24">
        <v>0</v>
      </c>
      <c r="M24">
        <v>0</v>
      </c>
      <c r="N24">
        <v>0</v>
      </c>
      <c r="O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56"/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460</v>
      </c>
      <c r="B25" t="s">
        <v>243</v>
      </c>
      <c r="C25" s="1">
        <v>43846</v>
      </c>
      <c r="D25" t="s">
        <v>217</v>
      </c>
      <c r="E25" t="s">
        <v>227</v>
      </c>
      <c r="F25" s="2" t="s">
        <v>458</v>
      </c>
      <c r="G25" s="2" t="s">
        <v>459</v>
      </c>
      <c r="H25" s="3">
        <v>3.483796296296296E-3</v>
      </c>
      <c r="I25" t="s">
        <v>284</v>
      </c>
      <c r="J25" t="s">
        <v>324</v>
      </c>
      <c r="K25">
        <v>8</v>
      </c>
      <c r="L25">
        <v>8</v>
      </c>
      <c r="M25">
        <v>2</v>
      </c>
      <c r="N25">
        <v>0</v>
      </c>
      <c r="O25">
        <v>0</v>
      </c>
      <c r="Q25">
        <v>7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 s="56"/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s="5" customFormat="1" x14ac:dyDescent="0.2">
      <c r="A26" t="s">
        <v>463</v>
      </c>
      <c r="B26" t="s">
        <v>241</v>
      </c>
      <c r="C26" s="1">
        <v>43846</v>
      </c>
      <c r="D26" t="s">
        <v>217</v>
      </c>
      <c r="E26" t="s">
        <v>227</v>
      </c>
      <c r="F26" s="2" t="s">
        <v>461</v>
      </c>
      <c r="G26" s="2" t="s">
        <v>462</v>
      </c>
      <c r="H26" s="3">
        <v>3.483796296296296E-3</v>
      </c>
      <c r="I26" t="s">
        <v>284</v>
      </c>
      <c r="J26" t="s">
        <v>324</v>
      </c>
      <c r="K26">
        <v>5</v>
      </c>
      <c r="L26">
        <v>0</v>
      </c>
      <c r="M26">
        <v>0</v>
      </c>
      <c r="N26">
        <v>0</v>
      </c>
      <c r="O26">
        <v>0</v>
      </c>
      <c r="P26"/>
      <c r="Q26">
        <v>0</v>
      </c>
      <c r="R26"/>
      <c r="S26">
        <v>0</v>
      </c>
      <c r="T26">
        <v>0</v>
      </c>
      <c r="U26">
        <v>0</v>
      </c>
      <c r="V26">
        <v>0</v>
      </c>
      <c r="W26">
        <v>1</v>
      </c>
      <c r="X26">
        <v>3</v>
      </c>
      <c r="Y26">
        <v>0</v>
      </c>
      <c r="Z26">
        <v>0</v>
      </c>
      <c r="AA26">
        <v>0</v>
      </c>
      <c r="AB26">
        <v>0</v>
      </c>
      <c r="AC26" s="56"/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467</v>
      </c>
      <c r="B27" t="s">
        <v>464</v>
      </c>
      <c r="C27" s="1">
        <v>43846</v>
      </c>
      <c r="D27" t="s">
        <v>217</v>
      </c>
      <c r="E27" t="s">
        <v>227</v>
      </c>
      <c r="F27" s="2" t="s">
        <v>465</v>
      </c>
      <c r="G27" s="2" t="s">
        <v>466</v>
      </c>
      <c r="H27" s="3">
        <v>3.483796296296296E-3</v>
      </c>
      <c r="I27" t="s">
        <v>284</v>
      </c>
      <c r="J27" t="s">
        <v>324</v>
      </c>
      <c r="K27">
        <v>2</v>
      </c>
      <c r="L27">
        <v>1</v>
      </c>
      <c r="M27">
        <v>0</v>
      </c>
      <c r="N27">
        <v>0</v>
      </c>
      <c r="O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56"/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</row>
    <row r="28" spans="1:37" x14ac:dyDescent="0.2">
      <c r="A28" t="s">
        <v>469</v>
      </c>
      <c r="B28" t="s">
        <v>468</v>
      </c>
      <c r="C28" s="1">
        <v>43846</v>
      </c>
      <c r="D28" t="s">
        <v>217</v>
      </c>
      <c r="E28" t="s">
        <v>227</v>
      </c>
      <c r="F28" s="2">
        <v>43846.486319444448</v>
      </c>
      <c r="G28" s="2">
        <v>43846.489803240744</v>
      </c>
      <c r="H28" s="3">
        <v>3.472222222222222E-3</v>
      </c>
      <c r="I28" t="s">
        <v>284</v>
      </c>
      <c r="J28" t="s">
        <v>324</v>
      </c>
      <c r="K28">
        <v>1</v>
      </c>
      <c r="L28">
        <v>1</v>
      </c>
      <c r="M28">
        <v>0</v>
      </c>
      <c r="N28">
        <v>0</v>
      </c>
      <c r="O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56"/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470</v>
      </c>
      <c r="B29" t="s">
        <v>237</v>
      </c>
      <c r="C29" s="1">
        <v>43846</v>
      </c>
      <c r="D29" t="s">
        <v>217</v>
      </c>
      <c r="E29" t="s">
        <v>227</v>
      </c>
      <c r="F29" s="2">
        <v>43846.482233796298</v>
      </c>
      <c r="G29" s="2">
        <v>43846.485729166663</v>
      </c>
      <c r="H29" s="3">
        <v>3.483796296296296E-3</v>
      </c>
      <c r="I29" t="s">
        <v>284</v>
      </c>
      <c r="J29" t="s">
        <v>324</v>
      </c>
      <c r="K29">
        <v>7</v>
      </c>
      <c r="L29">
        <v>6</v>
      </c>
      <c r="M29">
        <v>3</v>
      </c>
      <c r="N29">
        <v>0</v>
      </c>
      <c r="O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 s="56"/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472</v>
      </c>
      <c r="B30" t="s">
        <v>471</v>
      </c>
      <c r="C30" s="1">
        <v>43846</v>
      </c>
      <c r="D30" t="s">
        <v>217</v>
      </c>
      <c r="E30" t="s">
        <v>227</v>
      </c>
      <c r="F30" s="2">
        <v>43846.478171296294</v>
      </c>
      <c r="G30" s="2">
        <v>43846.481689814813</v>
      </c>
      <c r="H30" s="3">
        <v>3.5185185185185185E-3</v>
      </c>
      <c r="I30" t="s">
        <v>284</v>
      </c>
      <c r="J30" t="s">
        <v>324</v>
      </c>
      <c r="K30">
        <v>1</v>
      </c>
      <c r="L30">
        <v>0</v>
      </c>
      <c r="M30">
        <v>0</v>
      </c>
      <c r="N30">
        <v>0</v>
      </c>
      <c r="O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56"/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474</v>
      </c>
      <c r="B31" t="s">
        <v>473</v>
      </c>
      <c r="C31" s="1">
        <v>43846</v>
      </c>
      <c r="D31" t="s">
        <v>217</v>
      </c>
      <c r="E31" t="s">
        <v>227</v>
      </c>
      <c r="F31" s="2">
        <v>43846.473773148151</v>
      </c>
      <c r="G31" s="2">
        <v>43846.477268518516</v>
      </c>
      <c r="H31" s="3">
        <v>3.483796296296296E-3</v>
      </c>
      <c r="I31" t="s">
        <v>284</v>
      </c>
      <c r="J31" t="s">
        <v>324</v>
      </c>
      <c r="K31">
        <v>3</v>
      </c>
      <c r="L31">
        <v>4</v>
      </c>
      <c r="M31">
        <v>3</v>
      </c>
      <c r="N31">
        <v>0</v>
      </c>
      <c r="O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 s="56"/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 x14ac:dyDescent="0.2">
      <c r="A32" t="s">
        <v>475</v>
      </c>
      <c r="B32" t="s">
        <v>225</v>
      </c>
      <c r="C32" s="1">
        <v>43846</v>
      </c>
      <c r="D32" t="s">
        <v>217</v>
      </c>
      <c r="E32" t="s">
        <v>227</v>
      </c>
      <c r="F32" s="2">
        <v>43846.469907407409</v>
      </c>
      <c r="G32" s="2">
        <v>43846.473391203705</v>
      </c>
      <c r="H32" s="3">
        <v>3.483796296296296E-3</v>
      </c>
      <c r="I32" t="s">
        <v>284</v>
      </c>
      <c r="J32" t="s">
        <v>324</v>
      </c>
      <c r="K32">
        <v>5</v>
      </c>
      <c r="L32">
        <v>3</v>
      </c>
      <c r="M32">
        <v>0</v>
      </c>
      <c r="N32">
        <v>0</v>
      </c>
      <c r="O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 s="56"/>
      <c r="AD32">
        <v>0</v>
      </c>
      <c r="AE32">
        <v>6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 x14ac:dyDescent="0.2">
      <c r="A33" t="s">
        <v>477</v>
      </c>
      <c r="B33" t="s">
        <v>476</v>
      </c>
      <c r="C33" s="1">
        <v>43846</v>
      </c>
      <c r="D33" t="s">
        <v>217</v>
      </c>
      <c r="E33" t="s">
        <v>227</v>
      </c>
      <c r="F33" s="2">
        <v>43846.465150462966</v>
      </c>
      <c r="G33" s="2">
        <v>43846.468645833331</v>
      </c>
      <c r="H33" s="3">
        <v>3.4953703703703705E-3</v>
      </c>
      <c r="I33" t="s">
        <v>284</v>
      </c>
      <c r="J33" t="s">
        <v>324</v>
      </c>
      <c r="K33">
        <v>1</v>
      </c>
      <c r="L33">
        <v>0</v>
      </c>
      <c r="M33">
        <v>0</v>
      </c>
      <c r="N33">
        <v>0</v>
      </c>
      <c r="O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56"/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479</v>
      </c>
      <c r="B34" t="s">
        <v>478</v>
      </c>
      <c r="C34" s="1">
        <v>43846</v>
      </c>
      <c r="D34" t="s">
        <v>217</v>
      </c>
      <c r="E34" t="s">
        <v>227</v>
      </c>
      <c r="F34" s="2">
        <v>43846.459710648145</v>
      </c>
      <c r="G34" s="2">
        <v>43846.463194444441</v>
      </c>
      <c r="H34" s="3">
        <v>3.483796296296296E-3</v>
      </c>
      <c r="I34" t="s">
        <v>284</v>
      </c>
      <c r="J34" t="s">
        <v>324</v>
      </c>
      <c r="K34">
        <v>5</v>
      </c>
      <c r="L34">
        <v>0</v>
      </c>
      <c r="M34">
        <v>0</v>
      </c>
      <c r="N34">
        <v>0</v>
      </c>
      <c r="O34">
        <v>0</v>
      </c>
      <c r="Q34">
        <v>1</v>
      </c>
      <c r="S34">
        <v>2</v>
      </c>
      <c r="T34">
        <v>2</v>
      </c>
      <c r="U34">
        <v>0</v>
      </c>
      <c r="V34">
        <v>0</v>
      </c>
      <c r="W34">
        <v>1</v>
      </c>
      <c r="X34">
        <v>0</v>
      </c>
      <c r="Y34">
        <v>4</v>
      </c>
      <c r="Z34">
        <v>0</v>
      </c>
      <c r="AA34">
        <v>0</v>
      </c>
      <c r="AB34">
        <v>0</v>
      </c>
      <c r="AC34" s="56"/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</row>
    <row r="35" spans="1:37" x14ac:dyDescent="0.2">
      <c r="A35" t="s">
        <v>481</v>
      </c>
      <c r="B35" t="s">
        <v>480</v>
      </c>
      <c r="C35" s="1">
        <v>43846</v>
      </c>
      <c r="D35" t="s">
        <v>217</v>
      </c>
      <c r="E35" t="s">
        <v>227</v>
      </c>
      <c r="F35" s="2">
        <v>43846.45585648148</v>
      </c>
      <c r="G35" s="2">
        <v>43846.459351851852</v>
      </c>
      <c r="H35" s="3">
        <v>3.483796296296296E-3</v>
      </c>
      <c r="I35" t="s">
        <v>284</v>
      </c>
      <c r="J35" t="s">
        <v>324</v>
      </c>
      <c r="K35">
        <v>8</v>
      </c>
      <c r="L35">
        <v>7</v>
      </c>
      <c r="M35">
        <v>3</v>
      </c>
      <c r="N35">
        <v>0</v>
      </c>
      <c r="O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 s="56"/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</row>
    <row r="36" spans="1:37" x14ac:dyDescent="0.2">
      <c r="A36" t="s">
        <v>482</v>
      </c>
      <c r="B36" t="s">
        <v>244</v>
      </c>
      <c r="C36" s="1">
        <v>43846</v>
      </c>
      <c r="D36" t="s">
        <v>217</v>
      </c>
      <c r="E36" t="s">
        <v>227</v>
      </c>
      <c r="F36" s="2">
        <v>43846.451608796298</v>
      </c>
      <c r="G36" s="2">
        <v>43846.455092592594</v>
      </c>
      <c r="H36" s="3">
        <v>3.483796296296296E-3</v>
      </c>
      <c r="I36" t="s">
        <v>284</v>
      </c>
      <c r="J36" t="s">
        <v>324</v>
      </c>
      <c r="K36">
        <v>4</v>
      </c>
      <c r="L36">
        <v>2</v>
      </c>
      <c r="M36">
        <v>1</v>
      </c>
      <c r="N36">
        <v>0</v>
      </c>
      <c r="O36">
        <v>0</v>
      </c>
      <c r="Q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 s="56"/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 x14ac:dyDescent="0.2">
      <c r="A37" t="s">
        <v>483</v>
      </c>
      <c r="B37" t="s">
        <v>245</v>
      </c>
      <c r="C37" s="1">
        <v>43846</v>
      </c>
      <c r="D37" t="s">
        <v>217</v>
      </c>
      <c r="E37" t="s">
        <v>227</v>
      </c>
      <c r="F37" s="2">
        <v>43846.447129629632</v>
      </c>
      <c r="G37" s="2">
        <v>43846.450613425928</v>
      </c>
      <c r="H37" s="3">
        <v>3.483796296296296E-3</v>
      </c>
      <c r="I37" t="s">
        <v>284</v>
      </c>
      <c r="J37" t="s">
        <v>324</v>
      </c>
      <c r="K37">
        <v>5</v>
      </c>
      <c r="L37">
        <v>5</v>
      </c>
      <c r="M37">
        <v>2</v>
      </c>
      <c r="N37">
        <v>0</v>
      </c>
      <c r="O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56"/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441</v>
      </c>
      <c r="B38" t="s">
        <v>440</v>
      </c>
      <c r="C38" s="1">
        <v>43857</v>
      </c>
      <c r="D38" t="s">
        <v>217</v>
      </c>
      <c r="E38" t="s">
        <v>227</v>
      </c>
      <c r="F38" s="2">
        <v>43857.496192129627</v>
      </c>
      <c r="G38" s="2">
        <v>43857.499675925923</v>
      </c>
      <c r="H38" s="3">
        <v>3.472222222222222E-3</v>
      </c>
      <c r="I38" t="s">
        <v>284</v>
      </c>
      <c r="J38" t="s">
        <v>324</v>
      </c>
      <c r="K38">
        <v>7</v>
      </c>
      <c r="L38">
        <v>2</v>
      </c>
      <c r="M38">
        <v>1</v>
      </c>
      <c r="N38">
        <v>0</v>
      </c>
      <c r="O38">
        <v>0</v>
      </c>
      <c r="Q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2</v>
      </c>
      <c r="Y38">
        <v>2</v>
      </c>
      <c r="Z38">
        <v>0</v>
      </c>
      <c r="AA38">
        <v>0</v>
      </c>
      <c r="AB38">
        <v>0</v>
      </c>
      <c r="AC38" s="56"/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 x14ac:dyDescent="0.2">
      <c r="A39" t="s">
        <v>443</v>
      </c>
      <c r="B39" t="s">
        <v>442</v>
      </c>
      <c r="C39" s="1">
        <v>43857</v>
      </c>
      <c r="D39" t="s">
        <v>217</v>
      </c>
      <c r="E39" t="s">
        <v>227</v>
      </c>
      <c r="F39" s="2">
        <v>43857.492361111108</v>
      </c>
      <c r="G39" s="2">
        <v>43857.495868055557</v>
      </c>
      <c r="H39" s="3">
        <v>3.4953703703703705E-3</v>
      </c>
      <c r="I39" t="s">
        <v>284</v>
      </c>
      <c r="J39" t="s">
        <v>324</v>
      </c>
      <c r="K39">
        <v>6</v>
      </c>
      <c r="L39">
        <v>0</v>
      </c>
      <c r="M39">
        <v>0</v>
      </c>
      <c r="N39">
        <v>0</v>
      </c>
      <c r="O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</v>
      </c>
      <c r="Y39">
        <v>12</v>
      </c>
      <c r="Z39">
        <v>0</v>
      </c>
      <c r="AA39">
        <v>0</v>
      </c>
      <c r="AB39">
        <v>0</v>
      </c>
      <c r="AC39" s="56"/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444</v>
      </c>
      <c r="B40" t="s">
        <v>233</v>
      </c>
      <c r="C40" s="1">
        <v>43857</v>
      </c>
      <c r="D40" t="s">
        <v>217</v>
      </c>
      <c r="E40" t="s">
        <v>227</v>
      </c>
      <c r="F40" s="2">
        <v>43857.488275462965</v>
      </c>
      <c r="G40" s="2">
        <v>43857.491770833331</v>
      </c>
      <c r="H40" s="3">
        <v>3.483796296296296E-3</v>
      </c>
      <c r="I40" t="s">
        <v>284</v>
      </c>
      <c r="J40" t="s">
        <v>324</v>
      </c>
      <c r="K40">
        <v>9</v>
      </c>
      <c r="L40">
        <v>12</v>
      </c>
      <c r="M40">
        <v>2</v>
      </c>
      <c r="N40">
        <v>0</v>
      </c>
      <c r="O40">
        <v>0</v>
      </c>
      <c r="Q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 s="56"/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446</v>
      </c>
      <c r="B41" t="s">
        <v>445</v>
      </c>
      <c r="C41" s="1">
        <v>43857</v>
      </c>
      <c r="D41" t="s">
        <v>217</v>
      </c>
      <c r="E41" t="s">
        <v>227</v>
      </c>
      <c r="F41" s="2">
        <v>43857.483263888891</v>
      </c>
      <c r="G41" s="2">
        <v>43857.486759259256</v>
      </c>
      <c r="H41" s="3">
        <v>3.483796296296296E-3</v>
      </c>
      <c r="I41" t="s">
        <v>284</v>
      </c>
      <c r="J41" t="s">
        <v>324</v>
      </c>
      <c r="K41">
        <v>2</v>
      </c>
      <c r="L41">
        <v>4</v>
      </c>
      <c r="M41">
        <v>3</v>
      </c>
      <c r="N41">
        <v>0</v>
      </c>
      <c r="O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 s="56"/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</row>
    <row r="42" spans="1:37" x14ac:dyDescent="0.2">
      <c r="A42" t="s">
        <v>447</v>
      </c>
      <c r="B42" t="s">
        <v>224</v>
      </c>
      <c r="C42" s="1">
        <v>43857</v>
      </c>
      <c r="D42" t="s">
        <v>217</v>
      </c>
      <c r="E42" t="s">
        <v>227</v>
      </c>
      <c r="F42" s="2">
        <v>43857.479050925926</v>
      </c>
      <c r="G42" s="2">
        <v>43857.482546296298</v>
      </c>
      <c r="H42" s="3">
        <v>3.483796296296296E-3</v>
      </c>
      <c r="I42" t="s">
        <v>284</v>
      </c>
      <c r="J42" t="s">
        <v>324</v>
      </c>
      <c r="K42">
        <v>1</v>
      </c>
      <c r="L42">
        <v>0</v>
      </c>
      <c r="M42">
        <v>0</v>
      </c>
      <c r="N42">
        <v>0</v>
      </c>
      <c r="O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56"/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s="5" t="s">
        <v>682</v>
      </c>
      <c r="B43" s="5" t="s">
        <v>679</v>
      </c>
      <c r="C43" s="51">
        <v>43859</v>
      </c>
      <c r="D43" s="5" t="s">
        <v>205</v>
      </c>
      <c r="E43" s="5" t="s">
        <v>678</v>
      </c>
      <c r="F43" s="52" t="s">
        <v>680</v>
      </c>
      <c r="G43" s="52" t="s">
        <v>681</v>
      </c>
      <c r="H43" s="53">
        <v>3.5069444444444445E-3</v>
      </c>
      <c r="I43" s="5" t="s">
        <v>284</v>
      </c>
      <c r="J43" s="5" t="s">
        <v>657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/>
      <c r="Q43" s="5">
        <v>0</v>
      </c>
      <c r="R43" s="5"/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49">
        <v>0</v>
      </c>
      <c r="Z43" s="5">
        <v>0</v>
      </c>
      <c r="AA43" s="5">
        <v>0</v>
      </c>
      <c r="AB43" s="5">
        <v>0</v>
      </c>
      <c r="AC43" s="57"/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</row>
    <row r="44" spans="1:37" x14ac:dyDescent="0.2">
      <c r="A44" t="s">
        <v>436</v>
      </c>
      <c r="B44" t="s">
        <v>232</v>
      </c>
      <c r="C44" s="1">
        <v>43860</v>
      </c>
      <c r="D44" t="s">
        <v>217</v>
      </c>
      <c r="E44" t="s">
        <v>227</v>
      </c>
      <c r="F44" s="2">
        <v>43860.492581018516</v>
      </c>
      <c r="G44" s="2">
        <v>43860.496099537035</v>
      </c>
      <c r="H44" s="3">
        <v>3.5185185185185185E-3</v>
      </c>
      <c r="I44" t="s">
        <v>284</v>
      </c>
      <c r="J44" t="s">
        <v>324</v>
      </c>
      <c r="K44">
        <v>4</v>
      </c>
      <c r="L44">
        <v>1</v>
      </c>
      <c r="M44">
        <v>1</v>
      </c>
      <c r="N44">
        <v>0</v>
      </c>
      <c r="O44">
        <v>0</v>
      </c>
      <c r="Q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 s="56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437</v>
      </c>
      <c r="B45" t="s">
        <v>231</v>
      </c>
      <c r="C45" s="1">
        <v>43860</v>
      </c>
      <c r="D45" t="s">
        <v>217</v>
      </c>
      <c r="E45" t="s">
        <v>227</v>
      </c>
      <c r="F45" s="2">
        <v>43860.488726851851</v>
      </c>
      <c r="G45" s="2">
        <v>43860.492222222223</v>
      </c>
      <c r="H45" s="3">
        <v>3.4953703703703705E-3</v>
      </c>
      <c r="I45" t="s">
        <v>284</v>
      </c>
      <c r="J45" t="s">
        <v>324</v>
      </c>
      <c r="K45">
        <v>6</v>
      </c>
      <c r="L45">
        <v>5</v>
      </c>
      <c r="M45">
        <v>2</v>
      </c>
      <c r="N45">
        <v>0</v>
      </c>
      <c r="O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1</v>
      </c>
      <c r="AB45">
        <v>0</v>
      </c>
      <c r="AC45" s="56"/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438</v>
      </c>
      <c r="B46" t="s">
        <v>234</v>
      </c>
      <c r="C46" s="1">
        <v>43860</v>
      </c>
      <c r="D46" t="s">
        <v>217</v>
      </c>
      <c r="E46" t="s">
        <v>227</v>
      </c>
      <c r="F46" s="2">
        <v>43860.483032407406</v>
      </c>
      <c r="G46" s="2">
        <v>43860.486527777779</v>
      </c>
      <c r="H46" s="3">
        <v>3.483796296296296E-3</v>
      </c>
      <c r="I46" t="s">
        <v>284</v>
      </c>
      <c r="J46" t="s">
        <v>324</v>
      </c>
      <c r="K46">
        <v>2</v>
      </c>
      <c r="L46">
        <v>4</v>
      </c>
      <c r="M46">
        <v>3</v>
      </c>
      <c r="N46">
        <v>0</v>
      </c>
      <c r="O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56"/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439</v>
      </c>
      <c r="B47" t="s">
        <v>235</v>
      </c>
      <c r="C47" s="1">
        <v>43860</v>
      </c>
      <c r="D47" t="s">
        <v>217</v>
      </c>
      <c r="E47" t="s">
        <v>227</v>
      </c>
      <c r="F47" s="2">
        <v>43860.479062500002</v>
      </c>
      <c r="G47" s="2">
        <v>43860.482557870368</v>
      </c>
      <c r="H47" s="3">
        <v>3.483796296296296E-3</v>
      </c>
      <c r="I47" t="s">
        <v>284</v>
      </c>
      <c r="J47" t="s">
        <v>324</v>
      </c>
      <c r="K47">
        <v>7</v>
      </c>
      <c r="L47">
        <v>6</v>
      </c>
      <c r="M47">
        <v>3</v>
      </c>
      <c r="N47">
        <v>0</v>
      </c>
      <c r="O47">
        <v>0</v>
      </c>
      <c r="Q47">
        <v>0</v>
      </c>
      <c r="S47">
        <v>0</v>
      </c>
      <c r="T47">
        <v>0</v>
      </c>
      <c r="U47">
        <v>2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 s="56"/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575</v>
      </c>
      <c r="B48" t="s">
        <v>219</v>
      </c>
      <c r="C48" s="1">
        <v>43867</v>
      </c>
      <c r="D48" t="s">
        <v>217</v>
      </c>
      <c r="E48" t="s">
        <v>574</v>
      </c>
      <c r="F48" s="2">
        <v>43867.470185185186</v>
      </c>
      <c r="G48" s="2">
        <v>43867.473703703705</v>
      </c>
      <c r="H48" s="3">
        <v>3.5069444444444445E-3</v>
      </c>
      <c r="I48" t="s">
        <v>284</v>
      </c>
      <c r="J48" t="s">
        <v>324</v>
      </c>
      <c r="K48">
        <v>3</v>
      </c>
      <c r="L48">
        <v>3</v>
      </c>
      <c r="M48">
        <v>3</v>
      </c>
      <c r="N48">
        <v>0</v>
      </c>
      <c r="O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56"/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599</v>
      </c>
      <c r="B49" t="s">
        <v>598</v>
      </c>
      <c r="C49" s="1">
        <v>43867</v>
      </c>
      <c r="D49" t="s">
        <v>217</v>
      </c>
      <c r="E49" t="s">
        <v>574</v>
      </c>
      <c r="F49" s="2">
        <v>43867.45685185185</v>
      </c>
      <c r="G49" s="2">
        <v>43867.460717592592</v>
      </c>
      <c r="H49" s="3">
        <v>3.8541666666666668E-3</v>
      </c>
      <c r="I49" t="s">
        <v>284</v>
      </c>
      <c r="J49" t="s">
        <v>324</v>
      </c>
      <c r="K49">
        <v>11</v>
      </c>
      <c r="L49">
        <v>5</v>
      </c>
      <c r="M49">
        <v>1</v>
      </c>
      <c r="N49">
        <v>0</v>
      </c>
      <c r="O49">
        <v>0</v>
      </c>
      <c r="Q49">
        <v>3</v>
      </c>
      <c r="S49">
        <v>1</v>
      </c>
      <c r="T49">
        <v>1</v>
      </c>
      <c r="U49">
        <v>0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 s="56"/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609</v>
      </c>
      <c r="B50" t="s">
        <v>608</v>
      </c>
      <c r="C50" s="1">
        <v>43867</v>
      </c>
      <c r="D50" t="s">
        <v>217</v>
      </c>
      <c r="E50" t="s">
        <v>574</v>
      </c>
      <c r="F50" s="2">
        <v>43867.461608796293</v>
      </c>
      <c r="G50" s="2">
        <v>43867.465115740742</v>
      </c>
      <c r="H50" s="3">
        <v>3.5069444444444445E-3</v>
      </c>
      <c r="I50" t="s">
        <v>284</v>
      </c>
      <c r="J50" t="s">
        <v>324</v>
      </c>
      <c r="K50">
        <v>19</v>
      </c>
      <c r="L50">
        <v>2</v>
      </c>
      <c r="M50">
        <v>0</v>
      </c>
      <c r="N50">
        <v>0</v>
      </c>
      <c r="O50">
        <v>0</v>
      </c>
      <c r="Q50">
        <v>0</v>
      </c>
      <c r="S50">
        <v>0</v>
      </c>
      <c r="T50">
        <v>0</v>
      </c>
      <c r="U50">
        <v>0</v>
      </c>
      <c r="V50">
        <v>9</v>
      </c>
      <c r="W50">
        <v>0</v>
      </c>
      <c r="X50">
        <v>2</v>
      </c>
      <c r="Y50">
        <v>0</v>
      </c>
      <c r="Z50">
        <v>2</v>
      </c>
      <c r="AA50">
        <v>0</v>
      </c>
      <c r="AB50">
        <v>0</v>
      </c>
      <c r="AC50" s="56"/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615</v>
      </c>
      <c r="B51" t="s">
        <v>614</v>
      </c>
      <c r="C51" s="1">
        <v>43867</v>
      </c>
      <c r="D51" t="s">
        <v>217</v>
      </c>
      <c r="E51" t="s">
        <v>574</v>
      </c>
      <c r="F51" s="2">
        <v>43867.444884259261</v>
      </c>
      <c r="G51" s="2">
        <v>43867.448391203703</v>
      </c>
      <c r="H51" s="3">
        <v>3.5069444444444445E-3</v>
      </c>
      <c r="I51" t="s">
        <v>284</v>
      </c>
      <c r="J51" t="s">
        <v>324</v>
      </c>
      <c r="K51">
        <v>1</v>
      </c>
      <c r="L51">
        <v>0</v>
      </c>
      <c r="M51">
        <v>0</v>
      </c>
      <c r="N51">
        <v>0</v>
      </c>
      <c r="O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56"/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617</v>
      </c>
      <c r="B52" t="s">
        <v>616</v>
      </c>
      <c r="C52" s="1">
        <v>43867</v>
      </c>
      <c r="D52" t="s">
        <v>217</v>
      </c>
      <c r="E52" t="s">
        <v>574</v>
      </c>
      <c r="F52" s="2">
        <v>43867.465902777774</v>
      </c>
      <c r="G52" s="2">
        <v>43867.46943287037</v>
      </c>
      <c r="H52" s="3">
        <v>3.530092592592592E-3</v>
      </c>
      <c r="I52" t="s">
        <v>284</v>
      </c>
      <c r="J52" t="s">
        <v>324</v>
      </c>
      <c r="K52">
        <v>19</v>
      </c>
      <c r="L52">
        <v>1</v>
      </c>
      <c r="M52">
        <v>0</v>
      </c>
      <c r="N52">
        <v>0</v>
      </c>
      <c r="O52">
        <v>0</v>
      </c>
      <c r="Q52">
        <v>1</v>
      </c>
      <c r="S52">
        <v>0</v>
      </c>
      <c r="T52">
        <v>0</v>
      </c>
      <c r="U52">
        <v>0</v>
      </c>
      <c r="V52">
        <v>0</v>
      </c>
      <c r="W52">
        <v>9</v>
      </c>
      <c r="X52">
        <v>5</v>
      </c>
      <c r="Y52">
        <v>0</v>
      </c>
      <c r="Z52">
        <v>0</v>
      </c>
      <c r="AA52">
        <v>7</v>
      </c>
      <c r="AB52">
        <v>0</v>
      </c>
      <c r="AC52" s="56"/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621</v>
      </c>
      <c r="B53" t="s">
        <v>620</v>
      </c>
      <c r="C53" s="1">
        <v>43867</v>
      </c>
      <c r="D53" t="s">
        <v>217</v>
      </c>
      <c r="E53" t="s">
        <v>227</v>
      </c>
      <c r="F53" s="2">
        <v>43867.434050925927</v>
      </c>
      <c r="G53" s="2">
        <v>43867.437569444446</v>
      </c>
      <c r="H53" s="3">
        <v>3.5069444444444445E-3</v>
      </c>
      <c r="I53" t="s">
        <v>284</v>
      </c>
      <c r="J53" t="s">
        <v>324</v>
      </c>
      <c r="K53">
        <v>11</v>
      </c>
      <c r="L53">
        <v>3</v>
      </c>
      <c r="M53">
        <v>0</v>
      </c>
      <c r="N53">
        <v>0</v>
      </c>
      <c r="O53">
        <v>0</v>
      </c>
      <c r="Q53">
        <v>2</v>
      </c>
      <c r="S53">
        <v>0</v>
      </c>
      <c r="T53">
        <v>0</v>
      </c>
      <c r="U53">
        <v>0</v>
      </c>
      <c r="V53">
        <v>0</v>
      </c>
      <c r="W53">
        <v>2</v>
      </c>
      <c r="X53">
        <v>8</v>
      </c>
      <c r="Y53">
        <v>0</v>
      </c>
      <c r="Z53">
        <v>0</v>
      </c>
      <c r="AA53">
        <v>1</v>
      </c>
      <c r="AB53">
        <v>0</v>
      </c>
      <c r="AC53" s="56"/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285</v>
      </c>
      <c r="B54" t="s">
        <v>294</v>
      </c>
      <c r="C54" s="1">
        <v>43875</v>
      </c>
      <c r="D54" t="s">
        <v>217</v>
      </c>
      <c r="E54" t="s">
        <v>227</v>
      </c>
      <c r="F54" s="2">
        <v>43875.464363425926</v>
      </c>
      <c r="G54" s="2">
        <v>43875.467881944445</v>
      </c>
      <c r="H54" s="3">
        <v>3.5185185185185185E-3</v>
      </c>
      <c r="I54" t="s">
        <v>284</v>
      </c>
      <c r="J54" t="s">
        <v>293</v>
      </c>
      <c r="K54">
        <v>8</v>
      </c>
      <c r="L54">
        <v>0</v>
      </c>
      <c r="M54">
        <v>0</v>
      </c>
      <c r="N54">
        <v>0</v>
      </c>
      <c r="O54">
        <v>0</v>
      </c>
      <c r="Q54" s="48">
        <v>0</v>
      </c>
      <c r="S54">
        <v>0</v>
      </c>
      <c r="T54">
        <v>0</v>
      </c>
      <c r="U54">
        <v>0</v>
      </c>
      <c r="V54">
        <v>0</v>
      </c>
      <c r="W54">
        <v>8</v>
      </c>
      <c r="X54">
        <v>2</v>
      </c>
      <c r="Y54">
        <v>0</v>
      </c>
      <c r="Z54">
        <v>0</v>
      </c>
      <c r="AA54">
        <v>1</v>
      </c>
      <c r="AB54">
        <v>0</v>
      </c>
      <c r="AC54" s="56"/>
      <c r="AD54">
        <v>0</v>
      </c>
      <c r="AE54">
        <v>0</v>
      </c>
      <c r="AF54">
        <v>0</v>
      </c>
      <c r="AG54">
        <v>0</v>
      </c>
      <c r="AH54">
        <v>0</v>
      </c>
      <c r="AI54" s="48">
        <v>0</v>
      </c>
      <c r="AJ54">
        <v>1</v>
      </c>
      <c r="AK54">
        <v>0</v>
      </c>
    </row>
    <row r="55" spans="1:37" x14ac:dyDescent="0.2">
      <c r="A55" t="s">
        <v>307</v>
      </c>
      <c r="B55" t="s">
        <v>306</v>
      </c>
      <c r="C55" s="1">
        <v>43875</v>
      </c>
      <c r="D55" t="s">
        <v>217</v>
      </c>
      <c r="E55" t="s">
        <v>227</v>
      </c>
      <c r="F55" s="2">
        <v>43875.468368055554</v>
      </c>
      <c r="G55" s="2">
        <v>43875.471851851849</v>
      </c>
      <c r="H55" s="3">
        <v>3.483796296296296E-3</v>
      </c>
      <c r="I55" t="s">
        <v>284</v>
      </c>
      <c r="J55" t="s">
        <v>305</v>
      </c>
      <c r="K55">
        <v>9</v>
      </c>
      <c r="L55">
        <v>3</v>
      </c>
      <c r="M55">
        <v>0</v>
      </c>
      <c r="N55">
        <v>0</v>
      </c>
      <c r="O55">
        <v>0</v>
      </c>
      <c r="Q55">
        <v>0</v>
      </c>
      <c r="S55">
        <v>0</v>
      </c>
      <c r="T55">
        <v>0</v>
      </c>
      <c r="U55">
        <v>2</v>
      </c>
      <c r="V55">
        <v>0</v>
      </c>
      <c r="W55">
        <v>2</v>
      </c>
      <c r="X55">
        <v>0</v>
      </c>
      <c r="Y55">
        <v>0</v>
      </c>
      <c r="Z55">
        <v>0</v>
      </c>
      <c r="AA55">
        <v>5</v>
      </c>
      <c r="AB55">
        <v>0</v>
      </c>
      <c r="AC55" s="56"/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0</v>
      </c>
    </row>
    <row r="56" spans="1:37" x14ac:dyDescent="0.2">
      <c r="A56" t="s">
        <v>309</v>
      </c>
      <c r="B56" t="s">
        <v>308</v>
      </c>
      <c r="C56" s="1">
        <v>43875</v>
      </c>
      <c r="D56" t="s">
        <v>217</v>
      </c>
      <c r="E56" t="s">
        <v>227</v>
      </c>
      <c r="F56" s="2">
        <v>43875.472453703704</v>
      </c>
      <c r="G56" s="2">
        <v>43875.475949074076</v>
      </c>
      <c r="H56" s="3">
        <v>3.483796296296296E-3</v>
      </c>
      <c r="I56" t="s">
        <v>284</v>
      </c>
      <c r="J56" t="s">
        <v>305</v>
      </c>
      <c r="K56">
        <v>7</v>
      </c>
      <c r="L56">
        <v>0</v>
      </c>
      <c r="M56">
        <v>0</v>
      </c>
      <c r="N56">
        <v>0</v>
      </c>
      <c r="O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4</v>
      </c>
      <c r="AA56">
        <v>1</v>
      </c>
      <c r="AB56">
        <v>0</v>
      </c>
      <c r="AC56" s="56"/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310</v>
      </c>
      <c r="B57" t="s">
        <v>222</v>
      </c>
      <c r="C57" s="1">
        <v>43875</v>
      </c>
      <c r="D57" t="s">
        <v>217</v>
      </c>
      <c r="E57" t="s">
        <v>227</v>
      </c>
      <c r="F57" s="2">
        <v>43875.476307870369</v>
      </c>
      <c r="G57" s="2">
        <v>43875.479803240742</v>
      </c>
      <c r="H57" s="3">
        <v>3.4953703703703705E-3</v>
      </c>
      <c r="I57" t="s">
        <v>284</v>
      </c>
      <c r="J57" t="s">
        <v>305</v>
      </c>
      <c r="K57">
        <v>11</v>
      </c>
      <c r="L57">
        <v>2</v>
      </c>
      <c r="M57">
        <v>0</v>
      </c>
      <c r="N57">
        <v>0</v>
      </c>
      <c r="O57">
        <v>0</v>
      </c>
      <c r="Q57">
        <v>0</v>
      </c>
      <c r="S57">
        <v>2</v>
      </c>
      <c r="T57">
        <v>2</v>
      </c>
      <c r="U57">
        <v>0</v>
      </c>
      <c r="V57">
        <v>0</v>
      </c>
      <c r="W57">
        <v>5</v>
      </c>
      <c r="X57">
        <v>4</v>
      </c>
      <c r="Y57">
        <v>0</v>
      </c>
      <c r="Z57">
        <v>1</v>
      </c>
      <c r="AA57">
        <v>0</v>
      </c>
      <c r="AB57">
        <v>0</v>
      </c>
      <c r="AC57" s="56"/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312</v>
      </c>
      <c r="B58" t="s">
        <v>311</v>
      </c>
      <c r="C58" s="1">
        <v>43875</v>
      </c>
      <c r="D58" t="s">
        <v>217</v>
      </c>
      <c r="E58" t="s">
        <v>227</v>
      </c>
      <c r="F58" s="2">
        <v>43875.480543981481</v>
      </c>
      <c r="G58" s="2">
        <v>43875.484027777777</v>
      </c>
      <c r="H58" s="3">
        <v>3.483796296296296E-3</v>
      </c>
      <c r="I58" t="s">
        <v>284</v>
      </c>
      <c r="J58" t="s">
        <v>305</v>
      </c>
      <c r="K58">
        <v>2</v>
      </c>
      <c r="L58">
        <v>0</v>
      </c>
      <c r="M58">
        <v>0</v>
      </c>
      <c r="N58">
        <v>0</v>
      </c>
      <c r="O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 s="56"/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314</v>
      </c>
      <c r="B59" t="s">
        <v>313</v>
      </c>
      <c r="C59" s="1">
        <v>43875</v>
      </c>
      <c r="D59" t="s">
        <v>217</v>
      </c>
      <c r="E59" t="s">
        <v>227</v>
      </c>
      <c r="F59" s="2">
        <v>43875.484525462962</v>
      </c>
      <c r="G59" s="2">
        <v>43875.488009259258</v>
      </c>
      <c r="H59" s="3">
        <v>3.483796296296296E-3</v>
      </c>
      <c r="I59" t="s">
        <v>284</v>
      </c>
      <c r="J59" t="s">
        <v>305</v>
      </c>
      <c r="K59">
        <v>5</v>
      </c>
      <c r="L59">
        <v>3</v>
      </c>
      <c r="M59">
        <v>0</v>
      </c>
      <c r="N59">
        <v>0</v>
      </c>
      <c r="O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4</v>
      </c>
      <c r="Y59">
        <v>7</v>
      </c>
      <c r="Z59">
        <v>0</v>
      </c>
      <c r="AA59">
        <v>0</v>
      </c>
      <c r="AB59">
        <v>0</v>
      </c>
      <c r="AC59" s="56"/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316</v>
      </c>
      <c r="B60" t="s">
        <v>315</v>
      </c>
      <c r="C60" s="1">
        <v>43875</v>
      </c>
      <c r="D60" t="s">
        <v>217</v>
      </c>
      <c r="E60" t="s">
        <v>227</v>
      </c>
      <c r="F60" s="2">
        <v>43875.488680555558</v>
      </c>
      <c r="G60" s="2">
        <v>43875.492175925923</v>
      </c>
      <c r="H60" s="3">
        <v>3.483796296296296E-3</v>
      </c>
      <c r="I60" t="s">
        <v>284</v>
      </c>
      <c r="J60" t="s">
        <v>305</v>
      </c>
      <c r="K60">
        <v>6</v>
      </c>
      <c r="L60">
        <v>1</v>
      </c>
      <c r="M60">
        <v>0</v>
      </c>
      <c r="N60">
        <v>0</v>
      </c>
      <c r="O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9</v>
      </c>
      <c r="Y60">
        <v>5</v>
      </c>
      <c r="Z60">
        <v>0</v>
      </c>
      <c r="AA60">
        <v>0</v>
      </c>
      <c r="AB60">
        <v>0</v>
      </c>
      <c r="AC60" s="56"/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318</v>
      </c>
      <c r="B61" t="s">
        <v>317</v>
      </c>
      <c r="C61" s="1">
        <v>43875</v>
      </c>
      <c r="D61" t="s">
        <v>217</v>
      </c>
      <c r="E61" t="s">
        <v>227</v>
      </c>
      <c r="F61" s="2">
        <v>43875.492835648147</v>
      </c>
      <c r="G61" s="2">
        <v>43875.496331018519</v>
      </c>
      <c r="H61" s="3">
        <v>3.4953703703703705E-3</v>
      </c>
      <c r="I61" t="s">
        <v>284</v>
      </c>
      <c r="J61" t="s">
        <v>305</v>
      </c>
      <c r="K61">
        <v>6</v>
      </c>
      <c r="L61">
        <v>6</v>
      </c>
      <c r="M61">
        <v>5</v>
      </c>
      <c r="N61">
        <v>0</v>
      </c>
      <c r="O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s="56"/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320</v>
      </c>
      <c r="B62" t="s">
        <v>319</v>
      </c>
      <c r="C62" s="1">
        <v>43875</v>
      </c>
      <c r="D62" t="s">
        <v>217</v>
      </c>
      <c r="E62" t="s">
        <v>227</v>
      </c>
      <c r="F62" s="2">
        <v>43875.497048611112</v>
      </c>
      <c r="G62" s="2">
        <v>43875.500532407408</v>
      </c>
      <c r="H62" s="3">
        <v>3.483796296296296E-3</v>
      </c>
      <c r="I62" t="s">
        <v>284</v>
      </c>
      <c r="J62" t="s">
        <v>305</v>
      </c>
      <c r="K62">
        <v>4</v>
      </c>
      <c r="L62">
        <v>2</v>
      </c>
      <c r="M62">
        <v>0</v>
      </c>
      <c r="N62">
        <v>0</v>
      </c>
      <c r="O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 s="56"/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</row>
    <row r="63" spans="1:37" x14ac:dyDescent="0.2">
      <c r="A63" t="s">
        <v>322</v>
      </c>
      <c r="B63" t="s">
        <v>321</v>
      </c>
      <c r="C63" s="1">
        <v>43875</v>
      </c>
      <c r="D63" t="s">
        <v>217</v>
      </c>
      <c r="E63" t="s">
        <v>227</v>
      </c>
      <c r="F63" s="2">
        <v>43875.500937500001</v>
      </c>
      <c r="G63" s="2">
        <v>43875.504525462966</v>
      </c>
      <c r="H63" s="3">
        <v>3.5879629629629629E-3</v>
      </c>
      <c r="I63" t="s">
        <v>284</v>
      </c>
      <c r="J63" t="s">
        <v>305</v>
      </c>
      <c r="K63">
        <v>1</v>
      </c>
      <c r="L63">
        <v>0</v>
      </c>
      <c r="M63">
        <v>0</v>
      </c>
      <c r="N63">
        <v>0</v>
      </c>
      <c r="O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56"/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569</v>
      </c>
      <c r="B64" t="s">
        <v>568</v>
      </c>
      <c r="C64" s="1">
        <v>43879</v>
      </c>
      <c r="D64" t="s">
        <v>217</v>
      </c>
      <c r="E64" t="s">
        <v>323</v>
      </c>
      <c r="F64" s="2">
        <v>43879.496712962966</v>
      </c>
      <c r="G64" s="2">
        <v>43879.5002662037</v>
      </c>
      <c r="H64" s="3">
        <v>3.5532407407407405E-3</v>
      </c>
      <c r="I64" t="s">
        <v>284</v>
      </c>
      <c r="J64" t="s">
        <v>567</v>
      </c>
      <c r="K64">
        <v>11</v>
      </c>
      <c r="L64">
        <v>5</v>
      </c>
      <c r="M64">
        <v>0</v>
      </c>
      <c r="N64">
        <v>0</v>
      </c>
      <c r="O64">
        <v>0</v>
      </c>
      <c r="Q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 s="56"/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 x14ac:dyDescent="0.2">
      <c r="A65" t="s">
        <v>571</v>
      </c>
      <c r="B65" t="s">
        <v>570</v>
      </c>
      <c r="C65" s="1">
        <v>43879</v>
      </c>
      <c r="D65" t="s">
        <v>217</v>
      </c>
      <c r="E65" t="s">
        <v>323</v>
      </c>
      <c r="F65" s="2">
        <v>43879.532187500001</v>
      </c>
      <c r="G65" s="2">
        <v>43879.535810185182</v>
      </c>
      <c r="H65" s="3">
        <v>3.6111111111111114E-3</v>
      </c>
      <c r="I65" t="s">
        <v>284</v>
      </c>
      <c r="J65" t="s">
        <v>337</v>
      </c>
      <c r="K65">
        <v>4</v>
      </c>
      <c r="L65">
        <v>5</v>
      </c>
      <c r="M65">
        <v>2</v>
      </c>
      <c r="N65">
        <v>0</v>
      </c>
      <c r="O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 s="56"/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573</v>
      </c>
      <c r="B66" t="s">
        <v>572</v>
      </c>
      <c r="C66" s="1">
        <v>43879</v>
      </c>
      <c r="D66" t="s">
        <v>217</v>
      </c>
      <c r="E66" t="s">
        <v>323</v>
      </c>
      <c r="F66" s="2">
        <v>43879.526724537034</v>
      </c>
      <c r="G66" s="2">
        <v>43879.53025462963</v>
      </c>
      <c r="H66" s="3">
        <v>3.530092592592592E-3</v>
      </c>
      <c r="I66" t="s">
        <v>284</v>
      </c>
      <c r="J66" t="s">
        <v>337</v>
      </c>
      <c r="K66">
        <v>2</v>
      </c>
      <c r="L66">
        <v>1</v>
      </c>
      <c r="M66">
        <v>1</v>
      </c>
      <c r="N66">
        <v>0</v>
      </c>
      <c r="O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 s="56"/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593</v>
      </c>
      <c r="B67" t="s">
        <v>592</v>
      </c>
      <c r="C67" s="1">
        <v>43879</v>
      </c>
      <c r="D67" t="s">
        <v>217</v>
      </c>
      <c r="E67" t="s">
        <v>323</v>
      </c>
      <c r="F67" s="2">
        <v>43879.522152777776</v>
      </c>
      <c r="G67" s="2">
        <v>43879.525659722225</v>
      </c>
      <c r="H67" s="3">
        <v>3.5069444444444445E-3</v>
      </c>
      <c r="I67" t="s">
        <v>284</v>
      </c>
      <c r="J67" t="s">
        <v>337</v>
      </c>
      <c r="K67">
        <v>9</v>
      </c>
      <c r="L67">
        <v>5</v>
      </c>
      <c r="M67">
        <v>3</v>
      </c>
      <c r="N67">
        <v>0</v>
      </c>
      <c r="O67">
        <v>0</v>
      </c>
      <c r="Q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 s="56"/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611</v>
      </c>
      <c r="B68" t="s">
        <v>610</v>
      </c>
      <c r="C68" s="1">
        <v>43879</v>
      </c>
      <c r="D68" t="s">
        <v>217</v>
      </c>
      <c r="E68" t="s">
        <v>323</v>
      </c>
      <c r="F68" s="2">
        <v>43879.501666666663</v>
      </c>
      <c r="G68" s="2">
        <v>43879.505231481482</v>
      </c>
      <c r="H68" s="3">
        <v>3.5532407407407405E-3</v>
      </c>
      <c r="I68" t="s">
        <v>284</v>
      </c>
      <c r="J68" t="s">
        <v>567</v>
      </c>
      <c r="K68">
        <v>5</v>
      </c>
      <c r="L68">
        <v>4</v>
      </c>
      <c r="M68">
        <v>0</v>
      </c>
      <c r="N68">
        <v>0</v>
      </c>
      <c r="O68">
        <v>0</v>
      </c>
      <c r="Q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 s="56"/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613</v>
      </c>
      <c r="B69" t="s">
        <v>612</v>
      </c>
      <c r="C69" s="1">
        <v>43879</v>
      </c>
      <c r="D69" t="s">
        <v>217</v>
      </c>
      <c r="E69" t="s">
        <v>323</v>
      </c>
      <c r="F69" s="2">
        <v>43879.511979166666</v>
      </c>
      <c r="G69" s="2">
        <v>43879.515555555554</v>
      </c>
      <c r="H69" s="3">
        <v>3.5648148148148154E-3</v>
      </c>
      <c r="I69" t="s">
        <v>284</v>
      </c>
      <c r="J69" t="s">
        <v>567</v>
      </c>
      <c r="K69">
        <v>11</v>
      </c>
      <c r="L69">
        <v>1</v>
      </c>
      <c r="M69">
        <v>0</v>
      </c>
      <c r="N69">
        <v>0</v>
      </c>
      <c r="O69">
        <v>0</v>
      </c>
      <c r="Q69">
        <v>7</v>
      </c>
      <c r="S69">
        <v>0</v>
      </c>
      <c r="T69">
        <v>0</v>
      </c>
      <c r="U69">
        <v>0</v>
      </c>
      <c r="V69">
        <v>0</v>
      </c>
      <c r="W69">
        <v>0</v>
      </c>
      <c r="X69">
        <v>7</v>
      </c>
      <c r="Y69">
        <v>2</v>
      </c>
      <c r="Z69">
        <v>0</v>
      </c>
      <c r="AA69">
        <v>0</v>
      </c>
      <c r="AB69">
        <v>0</v>
      </c>
      <c r="AC69" s="56"/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</row>
    <row r="70" spans="1:37" x14ac:dyDescent="0.2">
      <c r="A70" t="s">
        <v>619</v>
      </c>
      <c r="B70" t="s">
        <v>618</v>
      </c>
      <c r="C70" s="1">
        <v>43879</v>
      </c>
      <c r="D70" t="s">
        <v>217</v>
      </c>
      <c r="E70" t="s">
        <v>323</v>
      </c>
      <c r="F70" s="2">
        <v>43879.505682870367</v>
      </c>
      <c r="G70" s="2">
        <v>43879.509293981479</v>
      </c>
      <c r="H70" s="3">
        <v>3.6111111111111114E-3</v>
      </c>
      <c r="I70" t="s">
        <v>284</v>
      </c>
      <c r="J70" t="s">
        <v>337</v>
      </c>
      <c r="K70">
        <v>1</v>
      </c>
      <c r="L70">
        <v>0</v>
      </c>
      <c r="M70">
        <v>0</v>
      </c>
      <c r="N70">
        <v>0</v>
      </c>
      <c r="O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56"/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625</v>
      </c>
      <c r="B71" t="s">
        <v>624</v>
      </c>
      <c r="C71" s="1">
        <v>43879</v>
      </c>
      <c r="D71" t="s">
        <v>217</v>
      </c>
      <c r="E71" t="s">
        <v>323</v>
      </c>
      <c r="F71" s="2">
        <v>43879.517175925925</v>
      </c>
      <c r="G71" s="2">
        <v>43879.520810185182</v>
      </c>
      <c r="H71" s="3">
        <v>3.6226851851851854E-3</v>
      </c>
      <c r="I71" t="s">
        <v>284</v>
      </c>
      <c r="J71" t="s">
        <v>337</v>
      </c>
      <c r="K71">
        <v>8</v>
      </c>
      <c r="L71">
        <v>4</v>
      </c>
      <c r="M71">
        <v>0</v>
      </c>
      <c r="N71">
        <v>0</v>
      </c>
      <c r="O71">
        <v>4</v>
      </c>
      <c r="Q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2</v>
      </c>
      <c r="Z71">
        <v>0</v>
      </c>
      <c r="AA71">
        <v>1</v>
      </c>
      <c r="AB71">
        <v>0</v>
      </c>
      <c r="AC71" s="56"/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326</v>
      </c>
      <c r="B72" t="s">
        <v>325</v>
      </c>
      <c r="C72" s="1">
        <v>43880</v>
      </c>
      <c r="D72" t="s">
        <v>217</v>
      </c>
      <c r="E72" t="s">
        <v>323</v>
      </c>
      <c r="F72" s="2">
        <v>43880.471168981479</v>
      </c>
      <c r="G72" s="2">
        <v>43880.474710648145</v>
      </c>
      <c r="H72" s="3">
        <v>3.5416666666666665E-3</v>
      </c>
      <c r="I72" t="s">
        <v>284</v>
      </c>
      <c r="J72" t="s">
        <v>324</v>
      </c>
      <c r="K72">
        <v>10</v>
      </c>
      <c r="L72">
        <v>10</v>
      </c>
      <c r="M72">
        <v>4</v>
      </c>
      <c r="N72">
        <v>2</v>
      </c>
      <c r="O72">
        <v>0</v>
      </c>
      <c r="Q72">
        <v>5</v>
      </c>
      <c r="S72">
        <v>3</v>
      </c>
      <c r="T72">
        <v>3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 s="56"/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328</v>
      </c>
      <c r="B73" t="s">
        <v>327</v>
      </c>
      <c r="C73" s="1">
        <v>43880</v>
      </c>
      <c r="D73" t="s">
        <v>217</v>
      </c>
      <c r="E73" t="s">
        <v>323</v>
      </c>
      <c r="F73" s="2">
        <v>43880.475752314815</v>
      </c>
      <c r="G73" s="2">
        <v>43880.479270833333</v>
      </c>
      <c r="H73" s="3">
        <v>3.5069444444444445E-3</v>
      </c>
      <c r="I73" t="s">
        <v>284</v>
      </c>
      <c r="J73" t="s">
        <v>324</v>
      </c>
      <c r="K73">
        <v>8</v>
      </c>
      <c r="L73">
        <v>4</v>
      </c>
      <c r="M73">
        <v>2</v>
      </c>
      <c r="N73">
        <v>0</v>
      </c>
      <c r="O73">
        <v>0</v>
      </c>
      <c r="Q73">
        <v>2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 s="56"/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330</v>
      </c>
      <c r="B74" t="s">
        <v>329</v>
      </c>
      <c r="C74" s="1">
        <v>43880</v>
      </c>
      <c r="D74" t="s">
        <v>217</v>
      </c>
      <c r="E74" t="s">
        <v>323</v>
      </c>
      <c r="F74" s="2">
        <v>43880.479768518519</v>
      </c>
      <c r="G74" s="2">
        <v>43880.483344907407</v>
      </c>
      <c r="H74" s="3">
        <v>3.5648148148148154E-3</v>
      </c>
      <c r="I74" t="s">
        <v>284</v>
      </c>
      <c r="J74" t="s">
        <v>324</v>
      </c>
      <c r="K74">
        <v>5</v>
      </c>
      <c r="L74">
        <v>1</v>
      </c>
      <c r="M74">
        <v>0</v>
      </c>
      <c r="N74">
        <v>0</v>
      </c>
      <c r="O74">
        <v>0</v>
      </c>
      <c r="Q74">
        <v>0</v>
      </c>
      <c r="S74">
        <v>3</v>
      </c>
      <c r="T74">
        <v>3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 s="56"/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332</v>
      </c>
      <c r="B75" t="s">
        <v>331</v>
      </c>
      <c r="C75" s="1">
        <v>43880</v>
      </c>
      <c r="D75" t="s">
        <v>217</v>
      </c>
      <c r="E75" t="s">
        <v>323</v>
      </c>
      <c r="F75" s="2">
        <v>43880.48841435185</v>
      </c>
      <c r="G75" s="2">
        <v>43880.491956018515</v>
      </c>
      <c r="H75" s="3">
        <v>3.530092592592592E-3</v>
      </c>
      <c r="I75" t="s">
        <v>284</v>
      </c>
      <c r="J75" t="s">
        <v>324</v>
      </c>
      <c r="K75">
        <v>7</v>
      </c>
      <c r="L75">
        <v>0</v>
      </c>
      <c r="M75">
        <v>0</v>
      </c>
      <c r="N75">
        <v>0</v>
      </c>
      <c r="O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0</v>
      </c>
      <c r="Y75">
        <v>0</v>
      </c>
      <c r="Z75">
        <v>1</v>
      </c>
      <c r="AA75">
        <v>3</v>
      </c>
      <c r="AB75">
        <v>0</v>
      </c>
      <c r="AC75" s="56"/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334</v>
      </c>
      <c r="B76" t="s">
        <v>333</v>
      </c>
      <c r="C76" s="1">
        <v>43881</v>
      </c>
      <c r="D76" t="s">
        <v>217</v>
      </c>
      <c r="E76" t="s">
        <v>323</v>
      </c>
      <c r="F76" s="2">
        <v>43881.427754629629</v>
      </c>
      <c r="G76" s="2">
        <v>43881.431284722225</v>
      </c>
      <c r="H76" s="3">
        <v>3.530092592592592E-3</v>
      </c>
      <c r="I76" t="s">
        <v>284</v>
      </c>
      <c r="J76" t="s">
        <v>324</v>
      </c>
      <c r="K76">
        <v>7</v>
      </c>
      <c r="L76">
        <v>1</v>
      </c>
      <c r="M76">
        <v>0</v>
      </c>
      <c r="N76">
        <v>0</v>
      </c>
      <c r="O76">
        <v>0</v>
      </c>
      <c r="Q76">
        <v>1</v>
      </c>
      <c r="S76">
        <v>0</v>
      </c>
      <c r="T76">
        <v>0</v>
      </c>
      <c r="U76">
        <v>0</v>
      </c>
      <c r="V76">
        <v>0</v>
      </c>
      <c r="W76">
        <v>3</v>
      </c>
      <c r="X76">
        <v>2</v>
      </c>
      <c r="Y76">
        <v>0</v>
      </c>
      <c r="Z76">
        <v>0</v>
      </c>
      <c r="AA76">
        <v>1</v>
      </c>
      <c r="AB76">
        <v>0</v>
      </c>
      <c r="AC76" s="56"/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336</v>
      </c>
      <c r="B77" t="s">
        <v>335</v>
      </c>
      <c r="C77" s="1">
        <v>43881</v>
      </c>
      <c r="D77" t="s">
        <v>217</v>
      </c>
      <c r="E77" t="s">
        <v>323</v>
      </c>
      <c r="F77" s="2">
        <v>43881.431817129633</v>
      </c>
      <c r="G77" s="2">
        <v>43881.435428240744</v>
      </c>
      <c r="H77" s="3">
        <v>3.5995370370370369E-3</v>
      </c>
      <c r="I77" t="s">
        <v>284</v>
      </c>
      <c r="J77" t="s">
        <v>324</v>
      </c>
      <c r="K77">
        <v>4</v>
      </c>
      <c r="L77">
        <v>2</v>
      </c>
      <c r="M77">
        <v>0</v>
      </c>
      <c r="N77">
        <v>0</v>
      </c>
      <c r="O77">
        <v>0</v>
      </c>
      <c r="Q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 s="56"/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339</v>
      </c>
      <c r="B78" t="s">
        <v>338</v>
      </c>
      <c r="C78" s="1">
        <v>43881</v>
      </c>
      <c r="D78" t="s">
        <v>217</v>
      </c>
      <c r="E78" t="s">
        <v>323</v>
      </c>
      <c r="F78" s="2">
        <v>43881.436273148145</v>
      </c>
      <c r="G78" s="2">
        <v>43881.439791666664</v>
      </c>
      <c r="H78" s="3">
        <v>3.5069444444444445E-3</v>
      </c>
      <c r="I78" t="s">
        <v>284</v>
      </c>
      <c r="J78" t="s">
        <v>337</v>
      </c>
      <c r="K78">
        <v>8</v>
      </c>
      <c r="L78">
        <v>12</v>
      </c>
      <c r="M78">
        <v>0</v>
      </c>
      <c r="N78">
        <v>0</v>
      </c>
      <c r="O78">
        <v>0</v>
      </c>
      <c r="Q78">
        <v>1</v>
      </c>
      <c r="S78">
        <v>0</v>
      </c>
      <c r="T78">
        <v>0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0</v>
      </c>
      <c r="AC78" s="56"/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341</v>
      </c>
      <c r="B79" t="s">
        <v>340</v>
      </c>
      <c r="C79" s="1">
        <v>43881</v>
      </c>
      <c r="D79" t="s">
        <v>217</v>
      </c>
      <c r="E79" t="s">
        <v>323</v>
      </c>
      <c r="F79" s="2">
        <v>43881.440300925926</v>
      </c>
      <c r="G79" s="2">
        <v>43881.443842592591</v>
      </c>
      <c r="H79" s="3">
        <v>3.530092592592592E-3</v>
      </c>
      <c r="I79" t="s">
        <v>284</v>
      </c>
      <c r="J79" t="s">
        <v>337</v>
      </c>
      <c r="K79">
        <v>1</v>
      </c>
      <c r="L79">
        <v>0</v>
      </c>
      <c r="M79">
        <v>0</v>
      </c>
      <c r="N79">
        <v>0</v>
      </c>
      <c r="O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 s="56"/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343</v>
      </c>
      <c r="B80" t="s">
        <v>342</v>
      </c>
      <c r="C80" s="1">
        <v>43881</v>
      </c>
      <c r="D80" t="s">
        <v>217</v>
      </c>
      <c r="E80" t="s">
        <v>323</v>
      </c>
      <c r="F80" s="2">
        <v>43881.444733796299</v>
      </c>
      <c r="G80" s="2">
        <v>43881.448252314818</v>
      </c>
      <c r="H80" s="3">
        <v>3.5185185185185185E-3</v>
      </c>
      <c r="I80" t="s">
        <v>284</v>
      </c>
      <c r="J80" t="s">
        <v>337</v>
      </c>
      <c r="K80">
        <v>12</v>
      </c>
      <c r="L80">
        <v>9</v>
      </c>
      <c r="M80">
        <v>0</v>
      </c>
      <c r="N80">
        <v>0</v>
      </c>
      <c r="O80">
        <v>0</v>
      </c>
      <c r="Q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 s="56"/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345</v>
      </c>
      <c r="B81" t="s">
        <v>344</v>
      </c>
      <c r="C81" s="1">
        <v>43881</v>
      </c>
      <c r="D81" t="s">
        <v>217</v>
      </c>
      <c r="E81" t="s">
        <v>323</v>
      </c>
      <c r="F81" s="2">
        <v>43881.448854166665</v>
      </c>
      <c r="G81" s="2">
        <v>43881.452476851853</v>
      </c>
      <c r="H81" s="3">
        <v>3.6111111111111114E-3</v>
      </c>
      <c r="I81" t="s">
        <v>284</v>
      </c>
      <c r="J81" t="s">
        <v>337</v>
      </c>
      <c r="K81">
        <v>7</v>
      </c>
      <c r="L81">
        <v>6</v>
      </c>
      <c r="M81">
        <v>1</v>
      </c>
      <c r="N81">
        <v>0</v>
      </c>
      <c r="O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56"/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</row>
    <row r="82" spans="1:37" x14ac:dyDescent="0.2">
      <c r="A82" t="s">
        <v>347</v>
      </c>
      <c r="B82" t="s">
        <v>346</v>
      </c>
      <c r="C82" s="1">
        <v>43881</v>
      </c>
      <c r="D82" t="s">
        <v>217</v>
      </c>
      <c r="E82" t="s">
        <v>323</v>
      </c>
      <c r="F82" s="2">
        <v>43881.453020833331</v>
      </c>
      <c r="G82" s="2">
        <v>43881.45652777778</v>
      </c>
      <c r="H82" s="3">
        <v>3.5069444444444445E-3</v>
      </c>
      <c r="I82" t="s">
        <v>284</v>
      </c>
      <c r="J82" t="s">
        <v>337</v>
      </c>
      <c r="K82">
        <v>7</v>
      </c>
      <c r="L82">
        <v>6</v>
      </c>
      <c r="M82">
        <v>3</v>
      </c>
      <c r="N82">
        <v>0</v>
      </c>
      <c r="O82">
        <v>0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s="56"/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s="5" t="s">
        <v>349</v>
      </c>
      <c r="B83" s="5" t="s">
        <v>348</v>
      </c>
      <c r="C83" s="51">
        <v>43881</v>
      </c>
      <c r="D83" s="5" t="s">
        <v>217</v>
      </c>
      <c r="E83" s="5" t="s">
        <v>323</v>
      </c>
      <c r="F83" s="52">
        <v>43881.45821759259</v>
      </c>
      <c r="G83" s="52">
        <v>43881.461805555555</v>
      </c>
      <c r="H83" s="53">
        <v>3.5879629629629629E-3</v>
      </c>
      <c r="I83" s="5" t="s">
        <v>284</v>
      </c>
      <c r="J83" s="5" t="s">
        <v>337</v>
      </c>
      <c r="K83" s="5">
        <v>15</v>
      </c>
      <c r="L83" s="5">
        <v>3</v>
      </c>
      <c r="M83" s="5">
        <v>0</v>
      </c>
      <c r="N83" s="5">
        <v>0</v>
      </c>
      <c r="O83" s="5">
        <v>0</v>
      </c>
      <c r="P83" s="5"/>
      <c r="Q83" s="5">
        <v>0</v>
      </c>
      <c r="R83" s="5"/>
      <c r="S83" s="5">
        <v>0</v>
      </c>
      <c r="T83" s="5">
        <v>0</v>
      </c>
      <c r="U83" s="5">
        <v>0</v>
      </c>
      <c r="V83" s="5">
        <v>0</v>
      </c>
      <c r="W83" s="5">
        <v>3</v>
      </c>
      <c r="X83" s="5">
        <v>8</v>
      </c>
      <c r="Y83" s="49">
        <v>0</v>
      </c>
      <c r="Z83" s="5">
        <v>0</v>
      </c>
      <c r="AA83" s="5">
        <v>0</v>
      </c>
      <c r="AB83" s="5">
        <v>0</v>
      </c>
      <c r="AC83" s="57"/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</row>
    <row r="84" spans="1:37" x14ac:dyDescent="0.2">
      <c r="A84" t="s">
        <v>353</v>
      </c>
      <c r="B84" t="s">
        <v>352</v>
      </c>
      <c r="C84" s="1">
        <v>43881</v>
      </c>
      <c r="D84" t="s">
        <v>217</v>
      </c>
      <c r="E84" t="s">
        <v>323</v>
      </c>
      <c r="F84" s="2">
        <v>43881.466805555552</v>
      </c>
      <c r="G84" s="2">
        <v>43881.470312500001</v>
      </c>
      <c r="H84" s="3">
        <v>3.5069444444444445E-3</v>
      </c>
      <c r="I84" t="s">
        <v>284</v>
      </c>
      <c r="J84" t="s">
        <v>337</v>
      </c>
      <c r="K84">
        <v>8</v>
      </c>
      <c r="L84">
        <v>4</v>
      </c>
      <c r="M84">
        <v>2</v>
      </c>
      <c r="N84">
        <v>0</v>
      </c>
      <c r="O84">
        <v>0</v>
      </c>
      <c r="Q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 s="56"/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357</v>
      </c>
      <c r="B85" t="s">
        <v>354</v>
      </c>
      <c r="C85" s="1">
        <v>43881</v>
      </c>
      <c r="D85" t="s">
        <v>217</v>
      </c>
      <c r="E85" t="s">
        <v>323</v>
      </c>
      <c r="F85" s="2">
        <v>43881.47415509259</v>
      </c>
      <c r="G85" s="2">
        <v>43881.477673611109</v>
      </c>
      <c r="H85" s="3">
        <v>3.5185185185185185E-3</v>
      </c>
      <c r="I85" t="s">
        <v>284</v>
      </c>
      <c r="J85" t="s">
        <v>337</v>
      </c>
      <c r="K85">
        <v>5</v>
      </c>
      <c r="L85">
        <v>3</v>
      </c>
      <c r="M85">
        <v>0</v>
      </c>
      <c r="N85">
        <v>0</v>
      </c>
      <c r="O85">
        <v>0</v>
      </c>
      <c r="Q85">
        <v>0</v>
      </c>
      <c r="S85">
        <v>4</v>
      </c>
      <c r="T85">
        <v>4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 s="56"/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356</v>
      </c>
      <c r="B86" t="s">
        <v>355</v>
      </c>
      <c r="C86" s="1">
        <v>43881</v>
      </c>
      <c r="D86" t="s">
        <v>217</v>
      </c>
      <c r="E86" t="s">
        <v>323</v>
      </c>
      <c r="F86" s="2">
        <v>43881.478020833332</v>
      </c>
      <c r="G86" s="2">
        <v>43881.481539351851</v>
      </c>
      <c r="H86" s="3">
        <v>3.5069444444444445E-3</v>
      </c>
      <c r="I86" t="s">
        <v>284</v>
      </c>
      <c r="J86" t="s">
        <v>337</v>
      </c>
      <c r="K86">
        <v>14</v>
      </c>
      <c r="L86">
        <v>8</v>
      </c>
      <c r="M86">
        <v>1</v>
      </c>
      <c r="N86">
        <v>0</v>
      </c>
      <c r="O86">
        <v>0</v>
      </c>
      <c r="Q86">
        <v>4</v>
      </c>
      <c r="S86">
        <v>1</v>
      </c>
      <c r="T86">
        <v>1</v>
      </c>
      <c r="U86">
        <v>0</v>
      </c>
      <c r="V86">
        <v>0</v>
      </c>
      <c r="W86">
        <v>3</v>
      </c>
      <c r="X86">
        <v>3</v>
      </c>
      <c r="Y86">
        <v>0</v>
      </c>
      <c r="Z86">
        <v>0</v>
      </c>
      <c r="AA86">
        <v>0</v>
      </c>
      <c r="AB86">
        <v>0</v>
      </c>
      <c r="AC86" s="56"/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358</v>
      </c>
      <c r="B87" t="s">
        <v>220</v>
      </c>
      <c r="C87" s="1">
        <v>43882</v>
      </c>
      <c r="D87" t="s">
        <v>217</v>
      </c>
      <c r="E87" t="s">
        <v>323</v>
      </c>
      <c r="F87" s="2">
        <v>43882.477581018517</v>
      </c>
      <c r="G87" s="2">
        <v>43882.481192129628</v>
      </c>
      <c r="H87" s="3">
        <v>3.5995370370370369E-3</v>
      </c>
      <c r="I87" t="s">
        <v>284</v>
      </c>
      <c r="J87" t="s">
        <v>337</v>
      </c>
      <c r="K87">
        <v>10</v>
      </c>
      <c r="L87">
        <v>3</v>
      </c>
      <c r="M87">
        <v>0</v>
      </c>
      <c r="N87">
        <v>0</v>
      </c>
      <c r="O87">
        <v>0</v>
      </c>
      <c r="Q87">
        <v>1</v>
      </c>
      <c r="S87">
        <v>0</v>
      </c>
      <c r="T87">
        <v>0</v>
      </c>
      <c r="U87">
        <v>0</v>
      </c>
      <c r="V87">
        <v>0</v>
      </c>
      <c r="W87">
        <v>2</v>
      </c>
      <c r="X87">
        <v>3</v>
      </c>
      <c r="Y87">
        <v>1</v>
      </c>
      <c r="Z87">
        <v>0</v>
      </c>
      <c r="AA87">
        <v>0</v>
      </c>
      <c r="AB87">
        <v>0</v>
      </c>
      <c r="AC87" s="56"/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360</v>
      </c>
      <c r="B88" t="s">
        <v>359</v>
      </c>
      <c r="C88" s="1">
        <v>43882</v>
      </c>
      <c r="D88" t="s">
        <v>217</v>
      </c>
      <c r="E88" t="s">
        <v>323</v>
      </c>
      <c r="F88" s="2">
        <v>43882.481712962966</v>
      </c>
      <c r="G88" s="2">
        <v>43882.485219907408</v>
      </c>
      <c r="H88" s="3">
        <v>3.4953703703703705E-3</v>
      </c>
      <c r="I88" t="s">
        <v>284</v>
      </c>
      <c r="J88" t="s">
        <v>337</v>
      </c>
      <c r="K88">
        <v>10</v>
      </c>
      <c r="L88">
        <v>0</v>
      </c>
      <c r="M88">
        <v>0</v>
      </c>
      <c r="N88">
        <v>0</v>
      </c>
      <c r="O88">
        <v>0</v>
      </c>
      <c r="Q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4</v>
      </c>
      <c r="Y88">
        <v>0</v>
      </c>
      <c r="Z88">
        <v>0</v>
      </c>
      <c r="AA88">
        <v>5</v>
      </c>
      <c r="AB88">
        <v>0</v>
      </c>
      <c r="AC88" s="56"/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</row>
    <row r="89" spans="1:37" x14ac:dyDescent="0.2">
      <c r="A89" t="s">
        <v>362</v>
      </c>
      <c r="B89" t="s">
        <v>361</v>
      </c>
      <c r="C89" s="1">
        <v>43882</v>
      </c>
      <c r="D89" t="s">
        <v>217</v>
      </c>
      <c r="E89" t="s">
        <v>323</v>
      </c>
      <c r="F89" s="2">
        <v>43882.485648148147</v>
      </c>
      <c r="G89" s="2">
        <v>43882.489178240743</v>
      </c>
      <c r="H89" s="3">
        <v>3.530092592592592E-3</v>
      </c>
      <c r="I89" t="s">
        <v>284</v>
      </c>
      <c r="J89" t="s">
        <v>337</v>
      </c>
      <c r="K89">
        <v>8</v>
      </c>
      <c r="L89">
        <v>6</v>
      </c>
      <c r="M89">
        <v>0</v>
      </c>
      <c r="N89">
        <v>0</v>
      </c>
      <c r="O89">
        <v>0</v>
      </c>
      <c r="Q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3</v>
      </c>
      <c r="Y89">
        <v>0</v>
      </c>
      <c r="Z89">
        <v>0</v>
      </c>
      <c r="AA89">
        <v>0</v>
      </c>
      <c r="AB89">
        <v>0</v>
      </c>
      <c r="AC89" s="56"/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</row>
    <row r="90" spans="1:37" x14ac:dyDescent="0.2">
      <c r="A90" t="s">
        <v>364</v>
      </c>
      <c r="B90" t="s">
        <v>363</v>
      </c>
      <c r="C90" s="1">
        <v>43882</v>
      </c>
      <c r="D90" t="s">
        <v>217</v>
      </c>
      <c r="E90" t="s">
        <v>323</v>
      </c>
      <c r="F90" s="2">
        <v>43882.489699074074</v>
      </c>
      <c r="G90" s="2">
        <v>43882.493310185186</v>
      </c>
      <c r="H90" s="3">
        <v>3.6111111111111114E-3</v>
      </c>
      <c r="I90" t="s">
        <v>284</v>
      </c>
      <c r="J90" t="s">
        <v>337</v>
      </c>
      <c r="K90">
        <v>7</v>
      </c>
      <c r="L90">
        <v>3</v>
      </c>
      <c r="M90">
        <v>3</v>
      </c>
      <c r="N90">
        <v>0</v>
      </c>
      <c r="O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3</v>
      </c>
      <c r="Y90">
        <v>1</v>
      </c>
      <c r="Z90">
        <v>0</v>
      </c>
      <c r="AA90">
        <v>0</v>
      </c>
      <c r="AB90">
        <v>0</v>
      </c>
      <c r="AC90" s="56"/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t="s">
        <v>561</v>
      </c>
      <c r="B91" t="s">
        <v>560</v>
      </c>
      <c r="C91" s="1">
        <v>43882</v>
      </c>
      <c r="D91" t="s">
        <v>217</v>
      </c>
      <c r="E91" t="s">
        <v>323</v>
      </c>
      <c r="F91" s="2">
        <v>43885.465520833335</v>
      </c>
      <c r="G91" s="2">
        <v>43885.469074074077</v>
      </c>
      <c r="H91" s="3">
        <v>3.5416666666666665E-3</v>
      </c>
      <c r="I91" t="s">
        <v>284</v>
      </c>
      <c r="J91" t="s">
        <v>337</v>
      </c>
      <c r="K91">
        <v>17</v>
      </c>
      <c r="L91">
        <v>14</v>
      </c>
      <c r="M91">
        <v>0</v>
      </c>
      <c r="N91">
        <v>0</v>
      </c>
      <c r="O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1</v>
      </c>
      <c r="Y91">
        <v>9</v>
      </c>
      <c r="Z91">
        <v>7</v>
      </c>
      <c r="AA91">
        <v>4</v>
      </c>
      <c r="AB91">
        <v>0</v>
      </c>
      <c r="AC91" s="56"/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</row>
    <row r="92" spans="1:37" x14ac:dyDescent="0.2">
      <c r="A92" t="s">
        <v>367</v>
      </c>
      <c r="B92" t="s">
        <v>366</v>
      </c>
      <c r="C92" s="1">
        <v>43885</v>
      </c>
      <c r="D92" t="s">
        <v>217</v>
      </c>
      <c r="E92" t="s">
        <v>227</v>
      </c>
      <c r="F92" s="2">
        <v>43885.4684375</v>
      </c>
      <c r="G92" s="2">
        <v>43885.471932870372</v>
      </c>
      <c r="H92" s="3">
        <v>3.4953703703703705E-3</v>
      </c>
      <c r="I92" t="s">
        <v>284</v>
      </c>
      <c r="J92" t="s">
        <v>365</v>
      </c>
      <c r="K92">
        <v>9</v>
      </c>
      <c r="L92">
        <v>5</v>
      </c>
      <c r="M92">
        <v>2</v>
      </c>
      <c r="N92">
        <v>0</v>
      </c>
      <c r="O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 s="56"/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</row>
    <row r="93" spans="1:37" x14ac:dyDescent="0.2">
      <c r="A93" t="s">
        <v>369</v>
      </c>
      <c r="B93" t="s">
        <v>368</v>
      </c>
      <c r="C93" s="1">
        <v>43885</v>
      </c>
      <c r="D93" t="s">
        <v>217</v>
      </c>
      <c r="E93" t="s">
        <v>227</v>
      </c>
      <c r="F93" s="2">
        <v>43885.472534722219</v>
      </c>
      <c r="G93" s="2">
        <v>43885.476018518515</v>
      </c>
      <c r="H93" s="3">
        <v>3.472222222222222E-3</v>
      </c>
      <c r="I93" t="s">
        <v>284</v>
      </c>
      <c r="J93" t="s">
        <v>365</v>
      </c>
      <c r="K93">
        <v>9</v>
      </c>
      <c r="L93">
        <v>4</v>
      </c>
      <c r="M93">
        <v>0</v>
      </c>
      <c r="N93">
        <v>0</v>
      </c>
      <c r="O93">
        <v>0</v>
      </c>
      <c r="Q93">
        <v>3</v>
      </c>
      <c r="S93">
        <v>1</v>
      </c>
      <c r="T93">
        <v>1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1</v>
      </c>
      <c r="AB93">
        <v>0</v>
      </c>
      <c r="AC93" s="56"/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371</v>
      </c>
      <c r="B94" t="s">
        <v>370</v>
      </c>
      <c r="C94" s="1">
        <v>43885</v>
      </c>
      <c r="D94" t="s">
        <v>217</v>
      </c>
      <c r="E94" t="s">
        <v>227</v>
      </c>
      <c r="F94" s="2">
        <v>43885.476875</v>
      </c>
      <c r="G94" s="2">
        <v>43885.480393518519</v>
      </c>
      <c r="H94" s="3">
        <v>3.5185185185185185E-3</v>
      </c>
      <c r="I94" t="s">
        <v>284</v>
      </c>
      <c r="J94" t="s">
        <v>365</v>
      </c>
      <c r="K94">
        <v>8</v>
      </c>
      <c r="L94">
        <v>5</v>
      </c>
      <c r="M94">
        <v>1</v>
      </c>
      <c r="N94">
        <v>0</v>
      </c>
      <c r="O94">
        <v>0</v>
      </c>
      <c r="Q94">
        <v>2</v>
      </c>
      <c r="S94">
        <v>0</v>
      </c>
      <c r="T94">
        <v>0</v>
      </c>
      <c r="U94">
        <v>0</v>
      </c>
      <c r="V94">
        <v>0</v>
      </c>
      <c r="W94">
        <v>4</v>
      </c>
      <c r="X94">
        <v>0</v>
      </c>
      <c r="Y94">
        <v>1</v>
      </c>
      <c r="Z94">
        <v>0</v>
      </c>
      <c r="AA94">
        <v>1</v>
      </c>
      <c r="AB94">
        <v>0</v>
      </c>
      <c r="AC94" s="56"/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</row>
    <row r="95" spans="1:37" x14ac:dyDescent="0.2">
      <c r="A95" t="s">
        <v>373</v>
      </c>
      <c r="B95" t="s">
        <v>372</v>
      </c>
      <c r="C95" s="1">
        <v>43885</v>
      </c>
      <c r="D95" t="s">
        <v>217</v>
      </c>
      <c r="E95" t="s">
        <v>227</v>
      </c>
      <c r="F95" s="2">
        <v>43885.480879629627</v>
      </c>
      <c r="G95" s="2">
        <v>43885.484363425923</v>
      </c>
      <c r="H95" s="3">
        <v>3.483796296296296E-3</v>
      </c>
      <c r="I95" t="s">
        <v>284</v>
      </c>
      <c r="J95" t="s">
        <v>365</v>
      </c>
      <c r="K95">
        <v>9</v>
      </c>
      <c r="L95">
        <v>3</v>
      </c>
      <c r="M95">
        <v>0</v>
      </c>
      <c r="N95">
        <v>0</v>
      </c>
      <c r="O95">
        <v>0</v>
      </c>
      <c r="Q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2</v>
      </c>
      <c r="Z95">
        <v>0</v>
      </c>
      <c r="AA95">
        <v>2</v>
      </c>
      <c r="AB95">
        <v>0</v>
      </c>
      <c r="AC95" s="56"/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375</v>
      </c>
      <c r="B96" t="s">
        <v>374</v>
      </c>
      <c r="C96" s="1">
        <v>43885</v>
      </c>
      <c r="D96" t="s">
        <v>217</v>
      </c>
      <c r="E96" t="s">
        <v>227</v>
      </c>
      <c r="F96" s="2">
        <v>43885.485381944447</v>
      </c>
      <c r="G96" s="2">
        <v>43885.488888888889</v>
      </c>
      <c r="H96" s="3">
        <v>3.4953703703703705E-3</v>
      </c>
      <c r="I96" t="s">
        <v>284</v>
      </c>
      <c r="J96" t="s">
        <v>365</v>
      </c>
      <c r="K96">
        <v>1</v>
      </c>
      <c r="L96">
        <v>0</v>
      </c>
      <c r="M96">
        <v>0</v>
      </c>
      <c r="N96">
        <v>0</v>
      </c>
      <c r="O96">
        <v>0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56"/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377</v>
      </c>
      <c r="B97" t="s">
        <v>376</v>
      </c>
      <c r="C97" s="1">
        <v>43885</v>
      </c>
      <c r="D97" t="s">
        <v>217</v>
      </c>
      <c r="E97" t="s">
        <v>227</v>
      </c>
      <c r="F97" s="2">
        <v>43885.489675925928</v>
      </c>
      <c r="G97" s="2">
        <v>43885.493148148147</v>
      </c>
      <c r="H97" s="3">
        <v>3.472222222222222E-3</v>
      </c>
      <c r="I97" t="s">
        <v>284</v>
      </c>
      <c r="J97" t="s">
        <v>365</v>
      </c>
      <c r="K97">
        <v>2</v>
      </c>
      <c r="L97">
        <v>2</v>
      </c>
      <c r="M97">
        <v>2</v>
      </c>
      <c r="N97">
        <v>0</v>
      </c>
      <c r="O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56"/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t="s">
        <v>379</v>
      </c>
      <c r="B98" t="s">
        <v>378</v>
      </c>
      <c r="C98" s="1">
        <v>43885</v>
      </c>
      <c r="D98" t="s">
        <v>217</v>
      </c>
      <c r="E98" t="s">
        <v>227</v>
      </c>
      <c r="F98" s="2">
        <v>43885.493645833332</v>
      </c>
      <c r="G98" s="2">
        <v>43885.497141203705</v>
      </c>
      <c r="H98" s="3">
        <v>3.483796296296296E-3</v>
      </c>
      <c r="I98" t="s">
        <v>284</v>
      </c>
      <c r="J98" t="s">
        <v>365</v>
      </c>
      <c r="K98">
        <v>4</v>
      </c>
      <c r="L98">
        <v>5</v>
      </c>
      <c r="M98">
        <v>2</v>
      </c>
      <c r="N98">
        <v>0</v>
      </c>
      <c r="O98">
        <v>0</v>
      </c>
      <c r="Q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s="56"/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t="s">
        <v>381</v>
      </c>
      <c r="B99" t="s">
        <v>380</v>
      </c>
      <c r="C99" s="1">
        <v>43885</v>
      </c>
      <c r="D99" t="s">
        <v>217</v>
      </c>
      <c r="E99" t="s">
        <v>227</v>
      </c>
      <c r="F99" s="2">
        <v>43885.497488425928</v>
      </c>
      <c r="G99" s="2">
        <v>43885.50099537037</v>
      </c>
      <c r="H99" s="3">
        <v>3.4953703703703705E-3</v>
      </c>
      <c r="I99" t="s">
        <v>284</v>
      </c>
      <c r="J99" t="s">
        <v>365</v>
      </c>
      <c r="K99">
        <v>9</v>
      </c>
      <c r="L99">
        <v>3</v>
      </c>
      <c r="M99">
        <v>1</v>
      </c>
      <c r="N99">
        <v>0</v>
      </c>
      <c r="O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1</v>
      </c>
      <c r="AB99">
        <v>0</v>
      </c>
      <c r="AC99" s="56"/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</row>
    <row r="100" spans="1:37" x14ac:dyDescent="0.2">
      <c r="A100" t="s">
        <v>545</v>
      </c>
      <c r="B100" t="s">
        <v>544</v>
      </c>
      <c r="C100" s="1">
        <v>43885</v>
      </c>
      <c r="D100" t="s">
        <v>217</v>
      </c>
      <c r="E100" t="s">
        <v>323</v>
      </c>
      <c r="F100" s="2">
        <v>43885.477314814816</v>
      </c>
      <c r="G100" s="2">
        <v>43885.480844907404</v>
      </c>
      <c r="H100" s="3">
        <v>3.530092592592592E-3</v>
      </c>
      <c r="I100" t="s">
        <v>284</v>
      </c>
      <c r="J100" t="s">
        <v>337</v>
      </c>
      <c r="K100">
        <v>2</v>
      </c>
      <c r="L100">
        <v>0</v>
      </c>
      <c r="M100">
        <v>0</v>
      </c>
      <c r="N100">
        <v>0</v>
      </c>
      <c r="O100">
        <v>0</v>
      </c>
      <c r="Q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s="56"/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</row>
    <row r="101" spans="1:37" x14ac:dyDescent="0.2">
      <c r="A101" t="s">
        <v>559</v>
      </c>
      <c r="B101" t="s">
        <v>558</v>
      </c>
      <c r="C101" s="1">
        <v>43885</v>
      </c>
      <c r="D101" t="s">
        <v>217</v>
      </c>
      <c r="E101" t="s">
        <v>323</v>
      </c>
      <c r="F101" s="2">
        <v>43885.485474537039</v>
      </c>
      <c r="G101" s="2">
        <v>43885.489004629628</v>
      </c>
      <c r="H101" s="3">
        <v>3.5185185185185185E-3</v>
      </c>
      <c r="I101" t="s">
        <v>284</v>
      </c>
      <c r="J101" t="s">
        <v>337</v>
      </c>
      <c r="K101">
        <v>7</v>
      </c>
      <c r="L101">
        <v>0</v>
      </c>
      <c r="M101">
        <v>0</v>
      </c>
      <c r="N101">
        <v>0</v>
      </c>
      <c r="O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0</v>
      </c>
      <c r="AA101">
        <v>1</v>
      </c>
      <c r="AB101">
        <v>0</v>
      </c>
      <c r="AC101" s="56"/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563</v>
      </c>
      <c r="B102" t="s">
        <v>562</v>
      </c>
      <c r="C102" s="1">
        <v>43885</v>
      </c>
      <c r="D102" t="s">
        <v>217</v>
      </c>
      <c r="E102" t="s">
        <v>323</v>
      </c>
      <c r="F102" s="2">
        <v>43885.469444444447</v>
      </c>
      <c r="G102" s="2">
        <v>43885.472986111112</v>
      </c>
      <c r="H102" s="3">
        <v>3.530092592592592E-3</v>
      </c>
      <c r="I102" t="s">
        <v>284</v>
      </c>
      <c r="J102" t="s">
        <v>337</v>
      </c>
      <c r="K102">
        <v>7</v>
      </c>
      <c r="L102">
        <v>3</v>
      </c>
      <c r="M102">
        <v>0</v>
      </c>
      <c r="N102">
        <v>0</v>
      </c>
      <c r="O102">
        <v>0</v>
      </c>
      <c r="Q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s="56"/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566</v>
      </c>
      <c r="B103" t="s">
        <v>565</v>
      </c>
      <c r="C103" s="1">
        <v>43885</v>
      </c>
      <c r="D103" t="s">
        <v>217</v>
      </c>
      <c r="E103" t="s">
        <v>323</v>
      </c>
      <c r="F103" s="2">
        <v>43885.473391203705</v>
      </c>
      <c r="G103" s="2">
        <v>43885.47693287037</v>
      </c>
      <c r="H103" s="3">
        <v>3.530092592592592E-3</v>
      </c>
      <c r="I103" t="s">
        <v>284</v>
      </c>
      <c r="J103" t="s">
        <v>337</v>
      </c>
      <c r="K103">
        <v>3</v>
      </c>
      <c r="L103">
        <v>3</v>
      </c>
      <c r="M103">
        <v>2</v>
      </c>
      <c r="N103">
        <v>0</v>
      </c>
      <c r="O103">
        <v>0</v>
      </c>
      <c r="Q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s="56"/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t="s">
        <v>623</v>
      </c>
      <c r="B104" t="s">
        <v>622</v>
      </c>
      <c r="C104" s="1">
        <v>43885</v>
      </c>
      <c r="D104" t="s">
        <v>217</v>
      </c>
      <c r="E104" t="s">
        <v>323</v>
      </c>
      <c r="F104" s="2">
        <v>43885.481354166666</v>
      </c>
      <c r="G104" s="2">
        <v>43885.484872685185</v>
      </c>
      <c r="H104" s="3">
        <v>3.5069444444444445E-3</v>
      </c>
      <c r="I104" t="s">
        <v>284</v>
      </c>
      <c r="J104" t="s">
        <v>337</v>
      </c>
      <c r="K104">
        <v>4</v>
      </c>
      <c r="L104">
        <v>0</v>
      </c>
      <c r="M104">
        <v>0</v>
      </c>
      <c r="N104">
        <v>0</v>
      </c>
      <c r="O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2</v>
      </c>
      <c r="AB104">
        <v>0</v>
      </c>
      <c r="AC104" s="56"/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525</v>
      </c>
      <c r="B105" t="s">
        <v>524</v>
      </c>
      <c r="C105" s="1">
        <v>43886</v>
      </c>
      <c r="D105" t="s">
        <v>217</v>
      </c>
      <c r="E105" t="s">
        <v>323</v>
      </c>
      <c r="F105" s="2">
        <v>43887.434606481482</v>
      </c>
      <c r="G105" s="2">
        <v>43887.438113425924</v>
      </c>
      <c r="H105" s="3">
        <v>3.5069444444444445E-3</v>
      </c>
      <c r="I105" t="s">
        <v>284</v>
      </c>
      <c r="J105" t="s">
        <v>337</v>
      </c>
      <c r="K105">
        <v>1</v>
      </c>
      <c r="L105">
        <v>0</v>
      </c>
      <c r="M105">
        <v>0</v>
      </c>
      <c r="N105">
        <v>0</v>
      </c>
      <c r="O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s="56"/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579</v>
      </c>
      <c r="B106" t="s">
        <v>578</v>
      </c>
      <c r="C106" s="1">
        <v>43886</v>
      </c>
      <c r="D106" t="s">
        <v>217</v>
      </c>
      <c r="E106" t="s">
        <v>323</v>
      </c>
      <c r="F106" s="2">
        <v>43886.473726851851</v>
      </c>
      <c r="G106" s="2">
        <v>43886.477326388886</v>
      </c>
      <c r="H106" s="3">
        <v>3.5995370370370369E-3</v>
      </c>
      <c r="I106" t="s">
        <v>284</v>
      </c>
      <c r="J106" t="s">
        <v>337</v>
      </c>
      <c r="K106">
        <v>4</v>
      </c>
      <c r="L106">
        <v>3</v>
      </c>
      <c r="M106">
        <v>1</v>
      </c>
      <c r="N106">
        <v>0</v>
      </c>
      <c r="O106">
        <v>0</v>
      </c>
      <c r="Q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56"/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582</v>
      </c>
      <c r="B107" t="s">
        <v>581</v>
      </c>
      <c r="C107" s="1">
        <v>43886</v>
      </c>
      <c r="D107" t="s">
        <v>217</v>
      </c>
      <c r="E107" t="s">
        <v>323</v>
      </c>
      <c r="F107" s="2">
        <v>43886.48233796296</v>
      </c>
      <c r="G107" s="2">
        <v>43886.485868055555</v>
      </c>
      <c r="H107" s="3">
        <v>3.5185185185185185E-3</v>
      </c>
      <c r="I107" t="s">
        <v>284</v>
      </c>
      <c r="J107" t="s">
        <v>337</v>
      </c>
      <c r="K107">
        <v>5</v>
      </c>
      <c r="L107">
        <v>3</v>
      </c>
      <c r="M107">
        <v>0</v>
      </c>
      <c r="N107">
        <v>0</v>
      </c>
      <c r="O107">
        <v>0</v>
      </c>
      <c r="Q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 s="56"/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 t="s">
        <v>584</v>
      </c>
      <c r="B108" t="s">
        <v>583</v>
      </c>
      <c r="C108" s="1">
        <v>43886</v>
      </c>
      <c r="D108" t="s">
        <v>217</v>
      </c>
      <c r="E108" t="s">
        <v>323</v>
      </c>
      <c r="F108" s="2">
        <v>43886.486284722225</v>
      </c>
      <c r="G108" s="2">
        <v>43886.489814814813</v>
      </c>
      <c r="H108" s="3">
        <v>3.530092592592592E-3</v>
      </c>
      <c r="I108" t="s">
        <v>284</v>
      </c>
      <c r="J108" t="s">
        <v>337</v>
      </c>
      <c r="K108">
        <v>5</v>
      </c>
      <c r="L108">
        <v>4</v>
      </c>
      <c r="M108">
        <v>1</v>
      </c>
      <c r="N108">
        <v>0</v>
      </c>
      <c r="O108">
        <v>0</v>
      </c>
      <c r="Q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2</v>
      </c>
      <c r="AB108">
        <v>0</v>
      </c>
      <c r="AC108" s="56"/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 t="s">
        <v>586</v>
      </c>
      <c r="B109" t="s">
        <v>585</v>
      </c>
      <c r="C109" s="1">
        <v>43886</v>
      </c>
      <c r="D109" t="s">
        <v>217</v>
      </c>
      <c r="E109" t="s">
        <v>323</v>
      </c>
      <c r="F109" s="2">
        <v>43886.494143518517</v>
      </c>
      <c r="G109" s="2">
        <v>43886.497881944444</v>
      </c>
      <c r="H109" s="3">
        <v>3.7268518518518514E-3</v>
      </c>
      <c r="I109" t="s">
        <v>284</v>
      </c>
      <c r="J109" t="s">
        <v>337</v>
      </c>
      <c r="K109">
        <v>4</v>
      </c>
      <c r="L109">
        <v>0</v>
      </c>
      <c r="M109">
        <v>0</v>
      </c>
      <c r="N109">
        <v>0</v>
      </c>
      <c r="O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0</v>
      </c>
      <c r="AC109" s="56"/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">
      <c r="A110" t="s">
        <v>588</v>
      </c>
      <c r="B110" t="s">
        <v>587</v>
      </c>
      <c r="C110" s="1">
        <v>43886</v>
      </c>
      <c r="D110" t="s">
        <v>217</v>
      </c>
      <c r="E110" t="s">
        <v>323</v>
      </c>
      <c r="F110" s="2">
        <v>43886.490162037036</v>
      </c>
      <c r="G110" s="2">
        <v>43886.493773148148</v>
      </c>
      <c r="H110" s="3">
        <v>3.6111111111111114E-3</v>
      </c>
      <c r="I110" t="s">
        <v>284</v>
      </c>
      <c r="J110" t="s">
        <v>337</v>
      </c>
      <c r="K110">
        <v>6</v>
      </c>
      <c r="L110">
        <v>9</v>
      </c>
      <c r="M110">
        <v>2</v>
      </c>
      <c r="N110">
        <v>0</v>
      </c>
      <c r="O110">
        <v>0</v>
      </c>
      <c r="Q110">
        <v>2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2</v>
      </c>
      <c r="AB110">
        <v>0</v>
      </c>
      <c r="AC110" s="56"/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</row>
    <row r="111" spans="1:37" x14ac:dyDescent="0.2">
      <c r="A111" t="s">
        <v>591</v>
      </c>
      <c r="B111" t="s">
        <v>590</v>
      </c>
      <c r="C111" s="1">
        <v>43886</v>
      </c>
      <c r="D111" t="s">
        <v>217</v>
      </c>
      <c r="E111" t="s">
        <v>323</v>
      </c>
      <c r="F111" s="2">
        <v>43886.46979166667</v>
      </c>
      <c r="G111" s="2">
        <v>43886.473298611112</v>
      </c>
      <c r="H111" s="3">
        <v>3.4953703703703705E-3</v>
      </c>
      <c r="I111" t="s">
        <v>284</v>
      </c>
      <c r="J111" t="s">
        <v>337</v>
      </c>
      <c r="K111">
        <v>4</v>
      </c>
      <c r="L111">
        <v>3</v>
      </c>
      <c r="M111">
        <v>1</v>
      </c>
      <c r="N111">
        <v>0</v>
      </c>
      <c r="O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s="56"/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</row>
    <row r="112" spans="1:37" x14ac:dyDescent="0.2">
      <c r="A112" t="s">
        <v>603</v>
      </c>
      <c r="B112" t="s">
        <v>602</v>
      </c>
      <c r="C112" s="1">
        <v>43886</v>
      </c>
      <c r="D112" t="s">
        <v>217</v>
      </c>
      <c r="E112" t="s">
        <v>323</v>
      </c>
      <c r="F112" s="2">
        <v>43886.478414351855</v>
      </c>
      <c r="G112" s="2">
        <v>43886.481956018521</v>
      </c>
      <c r="H112" s="3">
        <v>3.5416666666666665E-3</v>
      </c>
      <c r="I112" t="s">
        <v>284</v>
      </c>
      <c r="J112" t="s">
        <v>337</v>
      </c>
      <c r="K112">
        <v>7</v>
      </c>
      <c r="L112">
        <v>4</v>
      </c>
      <c r="M112">
        <v>3</v>
      </c>
      <c r="N112">
        <v>0</v>
      </c>
      <c r="O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4</v>
      </c>
      <c r="Z112">
        <v>0</v>
      </c>
      <c r="AA112">
        <v>0</v>
      </c>
      <c r="AB112">
        <v>0</v>
      </c>
      <c r="AC112" s="56"/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382</v>
      </c>
      <c r="B113" t="s">
        <v>257</v>
      </c>
      <c r="C113" s="1">
        <v>43887</v>
      </c>
      <c r="D113" t="s">
        <v>217</v>
      </c>
      <c r="E113" t="s">
        <v>227</v>
      </c>
      <c r="F113" s="2">
        <v>43887.469201388885</v>
      </c>
      <c r="G113" s="2">
        <v>43887.47283564815</v>
      </c>
      <c r="H113" s="3">
        <v>3.6226851851851854E-3</v>
      </c>
      <c r="I113" t="s">
        <v>284</v>
      </c>
      <c r="J113" t="s">
        <v>365</v>
      </c>
      <c r="K113">
        <v>8</v>
      </c>
      <c r="L113">
        <v>2</v>
      </c>
      <c r="M113">
        <v>0</v>
      </c>
      <c r="N113">
        <v>0</v>
      </c>
      <c r="O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3</v>
      </c>
      <c r="AB113">
        <v>0</v>
      </c>
      <c r="AC113" s="56"/>
      <c r="AD113">
        <v>0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0</v>
      </c>
      <c r="AK113">
        <v>0</v>
      </c>
    </row>
    <row r="114" spans="1:37" x14ac:dyDescent="0.2">
      <c r="A114" t="s">
        <v>523</v>
      </c>
      <c r="B114" t="s">
        <v>522</v>
      </c>
      <c r="C114" s="1">
        <v>43887</v>
      </c>
      <c r="D114" t="s">
        <v>217</v>
      </c>
      <c r="E114" t="s">
        <v>323</v>
      </c>
      <c r="F114" s="2">
        <v>43887.459976851853</v>
      </c>
      <c r="G114" s="2">
        <v>43887.463518518518</v>
      </c>
      <c r="H114" s="3">
        <v>3.5416666666666665E-3</v>
      </c>
      <c r="I114" t="s">
        <v>284</v>
      </c>
      <c r="J114" t="s">
        <v>337</v>
      </c>
      <c r="K114">
        <v>6</v>
      </c>
      <c r="L114">
        <v>1</v>
      </c>
      <c r="M114">
        <v>0</v>
      </c>
      <c r="N114">
        <v>0</v>
      </c>
      <c r="O114">
        <v>0</v>
      </c>
      <c r="Q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0</v>
      </c>
      <c r="AA114">
        <v>1</v>
      </c>
      <c r="AB114">
        <v>0</v>
      </c>
      <c r="AC114" s="56"/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533</v>
      </c>
      <c r="B115" t="s">
        <v>532</v>
      </c>
      <c r="C115" s="1">
        <v>43887</v>
      </c>
      <c r="D115" t="s">
        <v>217</v>
      </c>
      <c r="E115" t="s">
        <v>323</v>
      </c>
      <c r="F115" s="2">
        <v>43887.438599537039</v>
      </c>
      <c r="G115" s="2">
        <v>43887.442129629628</v>
      </c>
      <c r="H115" s="3">
        <v>3.5185185185185185E-3</v>
      </c>
      <c r="I115" t="s">
        <v>284</v>
      </c>
      <c r="J115" t="s">
        <v>337</v>
      </c>
      <c r="K115">
        <v>5</v>
      </c>
      <c r="L115">
        <v>0</v>
      </c>
      <c r="M115">
        <v>0</v>
      </c>
      <c r="N115">
        <v>0</v>
      </c>
      <c r="O115">
        <v>0</v>
      </c>
      <c r="Q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 s="56"/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t="s">
        <v>539</v>
      </c>
      <c r="B116" t="s">
        <v>538</v>
      </c>
      <c r="C116" s="1">
        <v>43887</v>
      </c>
      <c r="D116" t="s">
        <v>217</v>
      </c>
      <c r="E116" t="s">
        <v>323</v>
      </c>
      <c r="F116" s="2">
        <v>43887.455983796295</v>
      </c>
      <c r="G116" s="2">
        <v>43887.459490740737</v>
      </c>
      <c r="H116" s="3">
        <v>3.4953703703703705E-3</v>
      </c>
      <c r="I116" t="s">
        <v>284</v>
      </c>
      <c r="J116" t="s">
        <v>337</v>
      </c>
      <c r="K116">
        <v>8</v>
      </c>
      <c r="L116">
        <v>1</v>
      </c>
      <c r="M116">
        <v>0</v>
      </c>
      <c r="N116">
        <v>0</v>
      </c>
      <c r="O116">
        <v>0</v>
      </c>
      <c r="Q116">
        <v>2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3</v>
      </c>
      <c r="Y116">
        <v>0</v>
      </c>
      <c r="Z116">
        <v>0</v>
      </c>
      <c r="AA116">
        <v>1</v>
      </c>
      <c r="AB116">
        <v>0</v>
      </c>
      <c r="AC116" s="56"/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543</v>
      </c>
      <c r="B117" t="s">
        <v>542</v>
      </c>
      <c r="C117" s="1">
        <v>43887</v>
      </c>
      <c r="D117" t="s">
        <v>217</v>
      </c>
      <c r="E117" t="s">
        <v>323</v>
      </c>
      <c r="F117" s="2">
        <v>43887.452118055553</v>
      </c>
      <c r="G117" s="2">
        <v>43887.455625000002</v>
      </c>
      <c r="H117" s="3">
        <v>3.4953703703703705E-3</v>
      </c>
      <c r="I117" t="s">
        <v>284</v>
      </c>
      <c r="J117" t="s">
        <v>337</v>
      </c>
      <c r="K117">
        <v>7</v>
      </c>
      <c r="L117">
        <v>4</v>
      </c>
      <c r="M117">
        <v>0</v>
      </c>
      <c r="N117">
        <v>0</v>
      </c>
      <c r="O117">
        <v>0</v>
      </c>
      <c r="Q117">
        <v>2</v>
      </c>
      <c r="S117">
        <v>0</v>
      </c>
      <c r="T117">
        <v>0</v>
      </c>
      <c r="U117">
        <v>4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 s="56"/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t="s">
        <v>549</v>
      </c>
      <c r="B118" t="s">
        <v>548</v>
      </c>
      <c r="C118" s="1">
        <v>43887</v>
      </c>
      <c r="D118" t="s">
        <v>217</v>
      </c>
      <c r="E118" t="s">
        <v>323</v>
      </c>
      <c r="F118" s="2">
        <v>43887.448055555556</v>
      </c>
      <c r="G118" s="2">
        <v>43887.451793981483</v>
      </c>
      <c r="H118" s="3">
        <v>3.7268518518518514E-3</v>
      </c>
      <c r="I118" t="s">
        <v>284</v>
      </c>
      <c r="J118" t="s">
        <v>337</v>
      </c>
      <c r="K118">
        <v>9</v>
      </c>
      <c r="L118">
        <v>0</v>
      </c>
      <c r="M118">
        <v>0</v>
      </c>
      <c r="N118">
        <v>0</v>
      </c>
      <c r="O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3</v>
      </c>
      <c r="Y118">
        <v>0</v>
      </c>
      <c r="Z118">
        <v>1</v>
      </c>
      <c r="AA118">
        <v>0</v>
      </c>
      <c r="AB118">
        <v>0</v>
      </c>
      <c r="AC118" s="56"/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</v>
      </c>
      <c r="AK118">
        <v>0</v>
      </c>
    </row>
    <row r="119" spans="1:37" x14ac:dyDescent="0.2">
      <c r="A119" t="s">
        <v>553</v>
      </c>
      <c r="B119" t="s">
        <v>552</v>
      </c>
      <c r="C119" s="1">
        <v>43887</v>
      </c>
      <c r="D119" t="s">
        <v>217</v>
      </c>
      <c r="E119" t="s">
        <v>323</v>
      </c>
      <c r="F119" s="2">
        <v>43887.442789351851</v>
      </c>
      <c r="G119" s="2">
        <v>43887.446377314816</v>
      </c>
      <c r="H119" s="3">
        <v>3.5763888888888894E-3</v>
      </c>
      <c r="I119" t="s">
        <v>284</v>
      </c>
      <c r="J119" t="s">
        <v>337</v>
      </c>
      <c r="K119">
        <v>9</v>
      </c>
      <c r="L119">
        <v>2</v>
      </c>
      <c r="M119">
        <v>0</v>
      </c>
      <c r="N119">
        <v>0</v>
      </c>
      <c r="O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6</v>
      </c>
      <c r="AB119">
        <v>0</v>
      </c>
      <c r="AC119" s="56"/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</row>
    <row r="120" spans="1:37" x14ac:dyDescent="0.2">
      <c r="A120" t="s">
        <v>383</v>
      </c>
      <c r="B120" t="s">
        <v>226</v>
      </c>
      <c r="C120" s="1">
        <v>43889</v>
      </c>
      <c r="D120" t="s">
        <v>217</v>
      </c>
      <c r="E120" t="s">
        <v>227</v>
      </c>
      <c r="F120" s="2">
        <v>43889.464768518519</v>
      </c>
      <c r="G120" s="2">
        <v>43889.468275462961</v>
      </c>
      <c r="H120" s="3">
        <v>3.4953703703703705E-3</v>
      </c>
      <c r="I120" t="s">
        <v>284</v>
      </c>
      <c r="J120" t="s">
        <v>365</v>
      </c>
      <c r="K120">
        <v>1</v>
      </c>
      <c r="L120">
        <v>0</v>
      </c>
      <c r="M120">
        <v>0</v>
      </c>
      <c r="N120">
        <v>0</v>
      </c>
      <c r="O120">
        <v>0</v>
      </c>
      <c r="Q120">
        <v>6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0</v>
      </c>
      <c r="AC120" s="56"/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</row>
    <row r="121" spans="1:37" x14ac:dyDescent="0.2">
      <c r="A121" t="s">
        <v>384</v>
      </c>
      <c r="B121" t="s">
        <v>229</v>
      </c>
      <c r="C121" s="1">
        <v>43889</v>
      </c>
      <c r="D121" t="s">
        <v>217</v>
      </c>
      <c r="E121" t="s">
        <v>227</v>
      </c>
      <c r="F121" s="2">
        <v>43889.46875</v>
      </c>
      <c r="G121" s="2">
        <v>43889.472233796296</v>
      </c>
      <c r="H121" s="3">
        <v>3.483796296296296E-3</v>
      </c>
      <c r="I121" t="s">
        <v>284</v>
      </c>
      <c r="J121" t="s">
        <v>365</v>
      </c>
      <c r="K121">
        <v>9</v>
      </c>
      <c r="L121">
        <v>1</v>
      </c>
      <c r="M121">
        <v>0</v>
      </c>
      <c r="N121">
        <v>0</v>
      </c>
      <c r="O121">
        <v>0</v>
      </c>
      <c r="Q121">
        <v>1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1</v>
      </c>
      <c r="Z121">
        <v>0</v>
      </c>
      <c r="AA121">
        <v>0</v>
      </c>
      <c r="AB121">
        <v>0</v>
      </c>
      <c r="AC121" s="56"/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</row>
    <row r="122" spans="1:37" x14ac:dyDescent="0.2">
      <c r="A122" t="s">
        <v>385</v>
      </c>
      <c r="B122" t="s">
        <v>230</v>
      </c>
      <c r="C122" s="1">
        <v>43889</v>
      </c>
      <c r="D122" t="s">
        <v>217</v>
      </c>
      <c r="E122" t="s">
        <v>227</v>
      </c>
      <c r="F122" s="2">
        <v>43889.477789351855</v>
      </c>
      <c r="G122" s="2">
        <v>43889.48128472222</v>
      </c>
      <c r="H122" s="3">
        <v>3.483796296296296E-3</v>
      </c>
      <c r="I122" t="s">
        <v>284</v>
      </c>
      <c r="J122" t="s">
        <v>365</v>
      </c>
      <c r="K122">
        <v>8</v>
      </c>
      <c r="L122">
        <v>0</v>
      </c>
      <c r="M122">
        <v>0</v>
      </c>
      <c r="N122">
        <v>0</v>
      </c>
      <c r="O122">
        <v>0</v>
      </c>
      <c r="Q122">
        <v>2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3</v>
      </c>
      <c r="Y122">
        <v>0</v>
      </c>
      <c r="Z122">
        <v>0</v>
      </c>
      <c r="AA122">
        <v>0</v>
      </c>
      <c r="AB122">
        <v>0</v>
      </c>
      <c r="AC122" s="56"/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</row>
    <row r="123" spans="1:37" x14ac:dyDescent="0.2">
      <c r="A123" t="s">
        <v>387</v>
      </c>
      <c r="B123" t="s">
        <v>386</v>
      </c>
      <c r="C123" s="1">
        <v>43889</v>
      </c>
      <c r="D123" t="s">
        <v>217</v>
      </c>
      <c r="E123" t="s">
        <v>227</v>
      </c>
      <c r="F123" s="2">
        <v>43889.481620370374</v>
      </c>
      <c r="G123" s="2">
        <v>43889.485115740739</v>
      </c>
      <c r="H123" s="3">
        <v>3.483796296296296E-3</v>
      </c>
      <c r="I123" t="s">
        <v>284</v>
      </c>
      <c r="J123" t="s">
        <v>365</v>
      </c>
      <c r="K123">
        <v>7</v>
      </c>
      <c r="L123">
        <v>1</v>
      </c>
      <c r="M123">
        <v>0</v>
      </c>
      <c r="N123">
        <v>0</v>
      </c>
      <c r="O123">
        <v>0</v>
      </c>
      <c r="Q123">
        <v>1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 s="56"/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</row>
    <row r="124" spans="1:37" x14ac:dyDescent="0.2">
      <c r="A124" t="s">
        <v>389</v>
      </c>
      <c r="B124" t="s">
        <v>388</v>
      </c>
      <c r="C124" s="1">
        <v>43889</v>
      </c>
      <c r="D124" t="s">
        <v>217</v>
      </c>
      <c r="E124" t="s">
        <v>227</v>
      </c>
      <c r="F124" s="2">
        <v>43889.486493055556</v>
      </c>
      <c r="G124" s="2">
        <v>43889.490219907406</v>
      </c>
      <c r="H124" s="3">
        <v>3.7268518518518514E-3</v>
      </c>
      <c r="I124" t="s">
        <v>284</v>
      </c>
      <c r="J124" t="s">
        <v>365</v>
      </c>
      <c r="K124">
        <v>2</v>
      </c>
      <c r="L124">
        <v>1</v>
      </c>
      <c r="M124">
        <v>1</v>
      </c>
      <c r="N124">
        <v>0</v>
      </c>
      <c r="O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s="56"/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391</v>
      </c>
      <c r="B125" t="s">
        <v>390</v>
      </c>
      <c r="C125" s="1">
        <v>43889</v>
      </c>
      <c r="D125" t="s">
        <v>217</v>
      </c>
      <c r="E125" t="s">
        <v>227</v>
      </c>
      <c r="F125" s="2">
        <v>43889.491053240738</v>
      </c>
      <c r="G125" s="2">
        <v>43889.49454861111</v>
      </c>
      <c r="H125" s="3">
        <v>3.4953703703703705E-3</v>
      </c>
      <c r="I125" t="s">
        <v>284</v>
      </c>
      <c r="J125" t="s">
        <v>365</v>
      </c>
      <c r="K125">
        <v>1</v>
      </c>
      <c r="L125">
        <v>1</v>
      </c>
      <c r="M125">
        <v>1</v>
      </c>
      <c r="N125">
        <v>0</v>
      </c>
      <c r="O125">
        <v>0</v>
      </c>
      <c r="Q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 s="56"/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392</v>
      </c>
      <c r="B126" t="s">
        <v>256</v>
      </c>
      <c r="C126" s="1">
        <v>43889</v>
      </c>
      <c r="D126" t="s">
        <v>217</v>
      </c>
      <c r="E126" t="s">
        <v>227</v>
      </c>
      <c r="F126" s="2">
        <v>43889.495000000003</v>
      </c>
      <c r="G126" s="2">
        <v>43889.498483796298</v>
      </c>
      <c r="H126" s="3">
        <v>3.483796296296296E-3</v>
      </c>
      <c r="I126" t="s">
        <v>284</v>
      </c>
      <c r="J126" t="s">
        <v>365</v>
      </c>
      <c r="K126">
        <v>3</v>
      </c>
      <c r="L126">
        <v>1</v>
      </c>
      <c r="M126">
        <v>0</v>
      </c>
      <c r="N126">
        <v>4</v>
      </c>
      <c r="O126">
        <v>1</v>
      </c>
      <c r="Q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s="56"/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415</v>
      </c>
      <c r="B127" t="s">
        <v>246</v>
      </c>
      <c r="C127" s="1">
        <v>43889</v>
      </c>
      <c r="D127" t="s">
        <v>217</v>
      </c>
      <c r="E127" t="s">
        <v>227</v>
      </c>
      <c r="F127" s="2">
        <v>43894.469513888886</v>
      </c>
      <c r="G127" s="2">
        <v>43894.473043981481</v>
      </c>
      <c r="H127" s="3">
        <v>3.530092592592592E-3</v>
      </c>
      <c r="I127" t="s">
        <v>284</v>
      </c>
      <c r="J127" t="s">
        <v>365</v>
      </c>
      <c r="K127">
        <v>11</v>
      </c>
      <c r="L127">
        <v>1</v>
      </c>
      <c r="M127">
        <v>0</v>
      </c>
      <c r="N127">
        <v>0</v>
      </c>
      <c r="O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7</v>
      </c>
      <c r="Y127">
        <v>0</v>
      </c>
      <c r="Z127">
        <v>3</v>
      </c>
      <c r="AA127">
        <v>0</v>
      </c>
      <c r="AB127">
        <v>0</v>
      </c>
      <c r="AC127" s="56"/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</row>
    <row r="128" spans="1:37" x14ac:dyDescent="0.2">
      <c r="A128" t="s">
        <v>394</v>
      </c>
      <c r="B128" t="s">
        <v>393</v>
      </c>
      <c r="C128" s="1">
        <v>43892</v>
      </c>
      <c r="D128" t="s">
        <v>217</v>
      </c>
      <c r="E128" t="s">
        <v>323</v>
      </c>
      <c r="F128" s="2">
        <v>43892.470694444448</v>
      </c>
      <c r="G128" s="2">
        <v>43892.474212962959</v>
      </c>
      <c r="H128" s="3">
        <v>3.5069444444444445E-3</v>
      </c>
      <c r="I128" t="s">
        <v>284</v>
      </c>
      <c r="J128" t="s">
        <v>337</v>
      </c>
      <c r="K128">
        <v>8</v>
      </c>
      <c r="L128">
        <v>6</v>
      </c>
      <c r="M128">
        <v>2</v>
      </c>
      <c r="N128">
        <v>0</v>
      </c>
      <c r="O128">
        <v>0</v>
      </c>
      <c r="Q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s="56"/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</row>
    <row r="129" spans="1:37" x14ac:dyDescent="0.2">
      <c r="A129" t="s">
        <v>396</v>
      </c>
      <c r="B129" t="s">
        <v>395</v>
      </c>
      <c r="C129" s="1">
        <v>43892</v>
      </c>
      <c r="D129" t="s">
        <v>217</v>
      </c>
      <c r="E129" t="s">
        <v>323</v>
      </c>
      <c r="F129" s="2">
        <v>43892.474548611113</v>
      </c>
      <c r="G129" s="2">
        <v>43892.478148148148</v>
      </c>
      <c r="H129" s="3">
        <v>3.5995370370370369E-3</v>
      </c>
      <c r="I129" t="s">
        <v>284</v>
      </c>
      <c r="J129" t="s">
        <v>337</v>
      </c>
      <c r="K129">
        <v>7</v>
      </c>
      <c r="L129">
        <v>6</v>
      </c>
      <c r="M129">
        <v>2</v>
      </c>
      <c r="N129">
        <v>0</v>
      </c>
      <c r="O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 s="56"/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 t="s">
        <v>398</v>
      </c>
      <c r="B130" t="s">
        <v>397</v>
      </c>
      <c r="C130" s="1">
        <v>43892</v>
      </c>
      <c r="D130" t="s">
        <v>217</v>
      </c>
      <c r="E130" t="s">
        <v>323</v>
      </c>
      <c r="F130" s="2">
        <v>43892.47859953704</v>
      </c>
      <c r="G130" s="2">
        <v>43892.482152777775</v>
      </c>
      <c r="H130" s="3">
        <v>3.5532407407407405E-3</v>
      </c>
      <c r="I130" t="s">
        <v>284</v>
      </c>
      <c r="J130" t="s">
        <v>337</v>
      </c>
      <c r="K130">
        <v>1</v>
      </c>
      <c r="L130">
        <v>1</v>
      </c>
      <c r="M130">
        <v>1</v>
      </c>
      <c r="N130">
        <v>0</v>
      </c>
      <c r="O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56"/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400</v>
      </c>
      <c r="B131" t="s">
        <v>399</v>
      </c>
      <c r="C131" s="1">
        <v>43892</v>
      </c>
      <c r="D131" t="s">
        <v>217</v>
      </c>
      <c r="E131" t="s">
        <v>323</v>
      </c>
      <c r="F131" s="2">
        <v>43892.482453703706</v>
      </c>
      <c r="G131" s="2">
        <v>43892.485972222225</v>
      </c>
      <c r="H131" s="3">
        <v>3.5069444444444445E-3</v>
      </c>
      <c r="I131" t="s">
        <v>284</v>
      </c>
      <c r="J131" t="s">
        <v>337</v>
      </c>
      <c r="K131">
        <v>16</v>
      </c>
      <c r="L131">
        <v>14</v>
      </c>
      <c r="M131">
        <v>0</v>
      </c>
      <c r="N131">
        <v>0</v>
      </c>
      <c r="O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12</v>
      </c>
      <c r="Z131">
        <v>4</v>
      </c>
      <c r="AA131">
        <v>0</v>
      </c>
      <c r="AB131">
        <v>0</v>
      </c>
      <c r="AC131" s="56"/>
      <c r="AD131">
        <v>0</v>
      </c>
      <c r="AE131">
        <v>0</v>
      </c>
      <c r="AF131">
        <v>0</v>
      </c>
      <c r="AG131">
        <v>0</v>
      </c>
      <c r="AH131">
        <v>0</v>
      </c>
      <c r="AI131">
        <v>7</v>
      </c>
      <c r="AJ131">
        <v>1</v>
      </c>
      <c r="AK131">
        <v>0</v>
      </c>
    </row>
    <row r="132" spans="1:37" x14ac:dyDescent="0.2">
      <c r="A132" t="s">
        <v>402</v>
      </c>
      <c r="B132" t="s">
        <v>401</v>
      </c>
      <c r="C132" s="1">
        <v>43892</v>
      </c>
      <c r="D132" t="s">
        <v>217</v>
      </c>
      <c r="E132" t="s">
        <v>323</v>
      </c>
      <c r="F132" s="2">
        <v>43892.48636574074</v>
      </c>
      <c r="G132" s="2">
        <v>43892.489907407406</v>
      </c>
      <c r="H132" s="3">
        <v>3.530092592592592E-3</v>
      </c>
      <c r="I132" t="s">
        <v>284</v>
      </c>
      <c r="J132" t="s">
        <v>337</v>
      </c>
      <c r="K132">
        <v>7</v>
      </c>
      <c r="L132">
        <v>3</v>
      </c>
      <c r="M132">
        <v>3</v>
      </c>
      <c r="N132">
        <v>0</v>
      </c>
      <c r="O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 s="56"/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t="s">
        <v>404</v>
      </c>
      <c r="B133" t="s">
        <v>403</v>
      </c>
      <c r="C133" s="1">
        <v>43892</v>
      </c>
      <c r="D133" t="s">
        <v>217</v>
      </c>
      <c r="E133" t="s">
        <v>323</v>
      </c>
      <c r="F133" s="2">
        <v>43892.490381944444</v>
      </c>
      <c r="G133" s="2">
        <v>43892.49391203704</v>
      </c>
      <c r="H133" s="3">
        <v>3.5185185185185185E-3</v>
      </c>
      <c r="I133" t="s">
        <v>284</v>
      </c>
      <c r="J133" t="s">
        <v>337</v>
      </c>
      <c r="K133">
        <v>4</v>
      </c>
      <c r="L133">
        <v>4</v>
      </c>
      <c r="M133">
        <v>3</v>
      </c>
      <c r="N133">
        <v>0</v>
      </c>
      <c r="O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s="56"/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t="s">
        <v>406</v>
      </c>
      <c r="B134" t="s">
        <v>405</v>
      </c>
      <c r="C134" s="1">
        <v>43892</v>
      </c>
      <c r="D134" t="s">
        <v>217</v>
      </c>
      <c r="E134" t="s">
        <v>323</v>
      </c>
      <c r="F134" s="2">
        <v>43892.49423611111</v>
      </c>
      <c r="G134" s="2">
        <v>43892.497754629629</v>
      </c>
      <c r="H134" s="3">
        <v>3.5069444444444445E-3</v>
      </c>
      <c r="I134" t="s">
        <v>284</v>
      </c>
      <c r="J134" t="s">
        <v>337</v>
      </c>
      <c r="K134">
        <v>4</v>
      </c>
      <c r="L134">
        <v>1</v>
      </c>
      <c r="M134">
        <v>0</v>
      </c>
      <c r="N134">
        <v>0</v>
      </c>
      <c r="O134">
        <v>0</v>
      </c>
      <c r="Q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 s="56"/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408</v>
      </c>
      <c r="B135" t="s">
        <v>407</v>
      </c>
      <c r="C135" s="1">
        <v>43892</v>
      </c>
      <c r="D135" t="s">
        <v>217</v>
      </c>
      <c r="E135" t="s">
        <v>323</v>
      </c>
      <c r="F135" s="2">
        <v>43892.498460648145</v>
      </c>
      <c r="G135" s="2">
        <v>43892.502025462964</v>
      </c>
      <c r="H135" s="3">
        <v>3.5648148148148154E-3</v>
      </c>
      <c r="I135" t="s">
        <v>284</v>
      </c>
      <c r="J135" t="s">
        <v>337</v>
      </c>
      <c r="K135">
        <v>1</v>
      </c>
      <c r="L135">
        <v>0</v>
      </c>
      <c r="M135">
        <v>0</v>
      </c>
      <c r="N135">
        <v>0</v>
      </c>
      <c r="O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s="56"/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 t="s">
        <v>410</v>
      </c>
      <c r="B136" t="s">
        <v>409</v>
      </c>
      <c r="C136" s="1">
        <v>43892</v>
      </c>
      <c r="D136" t="s">
        <v>217</v>
      </c>
      <c r="E136" t="s">
        <v>323</v>
      </c>
      <c r="F136" s="2">
        <v>43892.50236111111</v>
      </c>
      <c r="G136" s="2">
        <v>43892.505868055552</v>
      </c>
      <c r="H136" s="3">
        <v>3.4953703703703705E-3</v>
      </c>
      <c r="I136" t="s">
        <v>284</v>
      </c>
      <c r="J136" t="s">
        <v>337</v>
      </c>
      <c r="K136">
        <v>2</v>
      </c>
      <c r="L136">
        <v>0</v>
      </c>
      <c r="M136">
        <v>0</v>
      </c>
      <c r="N136">
        <v>0</v>
      </c>
      <c r="O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 s="56"/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413</v>
      </c>
      <c r="B137" t="s">
        <v>411</v>
      </c>
      <c r="C137" s="1">
        <v>43892</v>
      </c>
      <c r="D137" t="s">
        <v>217</v>
      </c>
      <c r="E137" t="s">
        <v>323</v>
      </c>
      <c r="F137" s="2">
        <v>43892.506168981483</v>
      </c>
      <c r="G137" s="2">
        <v>43892.509826388887</v>
      </c>
      <c r="H137" s="3">
        <v>3.6574074074074074E-3</v>
      </c>
      <c r="I137" t="s">
        <v>284</v>
      </c>
      <c r="J137" t="s">
        <v>337</v>
      </c>
      <c r="K137">
        <v>1</v>
      </c>
      <c r="L137">
        <v>0</v>
      </c>
      <c r="M137">
        <v>0</v>
      </c>
      <c r="N137">
        <v>0</v>
      </c>
      <c r="O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s="56"/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414</v>
      </c>
      <c r="B138" t="s">
        <v>412</v>
      </c>
      <c r="C138" s="1">
        <v>43892</v>
      </c>
      <c r="D138" t="s">
        <v>217</v>
      </c>
      <c r="E138" t="s">
        <v>323</v>
      </c>
      <c r="F138" s="2">
        <v>43892.510185185187</v>
      </c>
      <c r="G138" s="2">
        <v>43892.513761574075</v>
      </c>
      <c r="H138" s="3">
        <v>3.5648148148148154E-3</v>
      </c>
      <c r="I138" t="s">
        <v>284</v>
      </c>
      <c r="J138" t="s">
        <v>337</v>
      </c>
      <c r="K138">
        <v>1</v>
      </c>
      <c r="L138">
        <v>0</v>
      </c>
      <c r="M138">
        <v>0</v>
      </c>
      <c r="N138">
        <v>0</v>
      </c>
      <c r="O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s="56"/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 t="s">
        <v>555</v>
      </c>
      <c r="B139" t="s">
        <v>554</v>
      </c>
      <c r="C139" s="1">
        <v>43892</v>
      </c>
      <c r="D139" t="s">
        <v>217</v>
      </c>
      <c r="E139" t="s">
        <v>323</v>
      </c>
      <c r="F139" s="2">
        <v>43896.492013888892</v>
      </c>
      <c r="G139" s="2">
        <v>43896.495520833334</v>
      </c>
      <c r="H139" s="3">
        <v>3.5069444444444445E-3</v>
      </c>
      <c r="I139" t="s">
        <v>284</v>
      </c>
      <c r="J139" t="s">
        <v>337</v>
      </c>
      <c r="K139">
        <v>6</v>
      </c>
      <c r="L139">
        <v>2</v>
      </c>
      <c r="M139">
        <v>0</v>
      </c>
      <c r="N139">
        <v>0</v>
      </c>
      <c r="O139">
        <v>0</v>
      </c>
      <c r="Q139">
        <v>2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1</v>
      </c>
      <c r="Y139">
        <v>0</v>
      </c>
      <c r="Z139">
        <v>0</v>
      </c>
      <c r="AA139">
        <v>0</v>
      </c>
      <c r="AB139">
        <v>0</v>
      </c>
      <c r="AC139" s="56"/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 t="s">
        <v>416</v>
      </c>
      <c r="B140" t="s">
        <v>259</v>
      </c>
      <c r="C140" s="1">
        <v>43894</v>
      </c>
      <c r="D140" t="s">
        <v>217</v>
      </c>
      <c r="E140" t="s">
        <v>227</v>
      </c>
      <c r="F140" s="2">
        <v>43894.473900462966</v>
      </c>
      <c r="G140" s="2">
        <v>43894.477395833332</v>
      </c>
      <c r="H140" s="3">
        <v>3.4953703703703705E-3</v>
      </c>
      <c r="I140" t="s">
        <v>284</v>
      </c>
      <c r="J140" t="s">
        <v>365</v>
      </c>
      <c r="K140">
        <v>10</v>
      </c>
      <c r="L140">
        <v>8</v>
      </c>
      <c r="M140">
        <v>3</v>
      </c>
      <c r="N140">
        <v>0</v>
      </c>
      <c r="O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 s="56"/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418</v>
      </c>
      <c r="B141" t="s">
        <v>417</v>
      </c>
      <c r="C141" s="1">
        <v>43894</v>
      </c>
      <c r="D141" t="s">
        <v>217</v>
      </c>
      <c r="E141" t="s">
        <v>227</v>
      </c>
      <c r="F141" s="2">
        <v>43894.479212962964</v>
      </c>
      <c r="G141" s="2">
        <v>43894.482708333337</v>
      </c>
      <c r="H141" s="3">
        <v>3.483796296296296E-3</v>
      </c>
      <c r="I141" t="s">
        <v>284</v>
      </c>
      <c r="J141" t="s">
        <v>365</v>
      </c>
      <c r="K141">
        <v>2</v>
      </c>
      <c r="L141">
        <v>1</v>
      </c>
      <c r="M141">
        <v>1</v>
      </c>
      <c r="N141">
        <v>0</v>
      </c>
      <c r="O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 s="56"/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420</v>
      </c>
      <c r="B142" t="s">
        <v>419</v>
      </c>
      <c r="C142" s="1">
        <v>43894</v>
      </c>
      <c r="D142" t="s">
        <v>217</v>
      </c>
      <c r="E142" t="s">
        <v>227</v>
      </c>
      <c r="F142" s="2">
        <v>43894.485196759262</v>
      </c>
      <c r="G142" s="2">
        <v>43894.488692129627</v>
      </c>
      <c r="H142" s="3">
        <v>3.483796296296296E-3</v>
      </c>
      <c r="I142" t="s">
        <v>284</v>
      </c>
      <c r="J142" t="s">
        <v>365</v>
      </c>
      <c r="K142">
        <v>2</v>
      </c>
      <c r="L142">
        <v>1</v>
      </c>
      <c r="M142">
        <v>1</v>
      </c>
      <c r="N142">
        <v>0</v>
      </c>
      <c r="O142">
        <v>0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 s="56"/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421</v>
      </c>
      <c r="B143" t="s">
        <v>262</v>
      </c>
      <c r="C143" s="1">
        <v>43894</v>
      </c>
      <c r="D143" t="s">
        <v>217</v>
      </c>
      <c r="E143" t="s">
        <v>227</v>
      </c>
      <c r="F143" s="2">
        <v>43894.489236111112</v>
      </c>
      <c r="G143" s="2">
        <v>43894.492731481485</v>
      </c>
      <c r="H143" s="3">
        <v>3.4953703703703705E-3</v>
      </c>
      <c r="I143" t="s">
        <v>284</v>
      </c>
      <c r="J143" t="s">
        <v>365</v>
      </c>
      <c r="K143">
        <v>1</v>
      </c>
      <c r="L143">
        <v>0</v>
      </c>
      <c r="M143">
        <v>0</v>
      </c>
      <c r="N143">
        <v>0</v>
      </c>
      <c r="O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 s="56"/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">
      <c r="A144" t="s">
        <v>423</v>
      </c>
      <c r="B144" t="s">
        <v>422</v>
      </c>
      <c r="C144" s="1">
        <v>43894</v>
      </c>
      <c r="D144" t="s">
        <v>217</v>
      </c>
      <c r="E144" t="s">
        <v>227</v>
      </c>
      <c r="F144" s="2">
        <v>43894.493194444447</v>
      </c>
      <c r="G144" s="2">
        <v>43894.496689814812</v>
      </c>
      <c r="H144" s="3">
        <v>3.483796296296296E-3</v>
      </c>
      <c r="I144" t="s">
        <v>284</v>
      </c>
      <c r="J144" t="s">
        <v>365</v>
      </c>
      <c r="K144">
        <v>2</v>
      </c>
      <c r="L144">
        <v>0</v>
      </c>
      <c r="M144">
        <v>0</v>
      </c>
      <c r="N144">
        <v>0</v>
      </c>
      <c r="O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 s="56"/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425</v>
      </c>
      <c r="B145" t="s">
        <v>424</v>
      </c>
      <c r="C145" s="1">
        <v>43894</v>
      </c>
      <c r="D145" t="s">
        <v>217</v>
      </c>
      <c r="E145" t="s">
        <v>227</v>
      </c>
      <c r="F145" s="2">
        <v>43894.501793981479</v>
      </c>
      <c r="G145" s="2">
        <v>43894.505300925928</v>
      </c>
      <c r="H145" s="3">
        <v>3.5069444444444445E-3</v>
      </c>
      <c r="I145" t="s">
        <v>284</v>
      </c>
      <c r="J145" t="s">
        <v>365</v>
      </c>
      <c r="K145">
        <v>4</v>
      </c>
      <c r="L145">
        <v>1</v>
      </c>
      <c r="M145">
        <v>0</v>
      </c>
      <c r="N145">
        <v>0</v>
      </c>
      <c r="O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 s="56"/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426</v>
      </c>
      <c r="B146" t="s">
        <v>221</v>
      </c>
      <c r="C146" s="1">
        <v>43894</v>
      </c>
      <c r="D146" t="s">
        <v>217</v>
      </c>
      <c r="E146" t="s">
        <v>227</v>
      </c>
      <c r="F146" s="2">
        <v>43896.471759259257</v>
      </c>
      <c r="G146" s="2">
        <v>43896.475254629629</v>
      </c>
      <c r="H146" s="3">
        <v>3.483796296296296E-3</v>
      </c>
      <c r="I146" t="s">
        <v>284</v>
      </c>
      <c r="J146" t="s">
        <v>365</v>
      </c>
      <c r="K146">
        <v>10</v>
      </c>
      <c r="L146">
        <v>0</v>
      </c>
      <c r="M146">
        <v>0</v>
      </c>
      <c r="N146">
        <v>0</v>
      </c>
      <c r="O146">
        <v>0</v>
      </c>
      <c r="Q146">
        <v>3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5</v>
      </c>
      <c r="Y146">
        <v>0</v>
      </c>
      <c r="Z146">
        <v>0</v>
      </c>
      <c r="AA146">
        <v>4</v>
      </c>
      <c r="AB146">
        <v>0</v>
      </c>
      <c r="AC146" s="56"/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427</v>
      </c>
      <c r="B147" t="s">
        <v>253</v>
      </c>
      <c r="C147" s="1">
        <v>43896</v>
      </c>
      <c r="D147" t="s">
        <v>217</v>
      </c>
      <c r="E147" t="s">
        <v>227</v>
      </c>
      <c r="F147" s="2">
        <v>43896.475949074076</v>
      </c>
      <c r="G147" s="2">
        <v>43896.479456018518</v>
      </c>
      <c r="H147" s="3">
        <v>3.4953703703703705E-3</v>
      </c>
      <c r="I147" t="s">
        <v>284</v>
      </c>
      <c r="J147" t="s">
        <v>365</v>
      </c>
      <c r="K147">
        <v>1</v>
      </c>
      <c r="L147">
        <v>1</v>
      </c>
      <c r="M147">
        <v>0</v>
      </c>
      <c r="N147">
        <v>0</v>
      </c>
      <c r="O147">
        <v>0</v>
      </c>
      <c r="Q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 s="56"/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</row>
    <row r="148" spans="1:37" x14ac:dyDescent="0.2">
      <c r="A148" t="s">
        <v>428</v>
      </c>
      <c r="B148" t="s">
        <v>254</v>
      </c>
      <c r="C148" s="1">
        <v>43896</v>
      </c>
      <c r="D148" t="s">
        <v>217</v>
      </c>
      <c r="E148" t="s">
        <v>227</v>
      </c>
      <c r="F148" s="2">
        <v>43896.47991898148</v>
      </c>
      <c r="G148" s="2">
        <v>43896.483402777776</v>
      </c>
      <c r="H148" s="3">
        <v>3.483796296296296E-3</v>
      </c>
      <c r="I148" t="s">
        <v>284</v>
      </c>
      <c r="J148" t="s">
        <v>365</v>
      </c>
      <c r="K148">
        <v>5</v>
      </c>
      <c r="L148">
        <v>3</v>
      </c>
      <c r="M148">
        <v>1</v>
      </c>
      <c r="N148">
        <v>0</v>
      </c>
      <c r="O148">
        <v>0</v>
      </c>
      <c r="Q148">
        <v>0</v>
      </c>
      <c r="S148">
        <v>2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s="56"/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">
      <c r="A149" t="s">
        <v>429</v>
      </c>
      <c r="B149" t="s">
        <v>242</v>
      </c>
      <c r="C149" s="1">
        <v>43896</v>
      </c>
      <c r="D149" t="s">
        <v>217</v>
      </c>
      <c r="E149" t="s">
        <v>227</v>
      </c>
      <c r="F149" s="2">
        <v>43896.484490740739</v>
      </c>
      <c r="G149" s="2">
        <v>43896.487974537034</v>
      </c>
      <c r="H149" s="3">
        <v>3.472222222222222E-3</v>
      </c>
      <c r="I149" t="s">
        <v>284</v>
      </c>
      <c r="J149" t="s">
        <v>365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S149">
        <v>3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 s="56"/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</row>
    <row r="150" spans="1:37" x14ac:dyDescent="0.2">
      <c r="A150" t="s">
        <v>521</v>
      </c>
      <c r="B150" t="s">
        <v>520</v>
      </c>
      <c r="C150" s="1">
        <v>43896</v>
      </c>
      <c r="D150" t="s">
        <v>217</v>
      </c>
      <c r="E150" t="s">
        <v>323</v>
      </c>
      <c r="F150" s="2">
        <v>43896.515416666669</v>
      </c>
      <c r="G150" s="2">
        <v>43896.518935185188</v>
      </c>
      <c r="H150" s="3">
        <v>3.5069444444444445E-3</v>
      </c>
      <c r="I150" t="s">
        <v>284</v>
      </c>
      <c r="J150" t="s">
        <v>337</v>
      </c>
      <c r="K150">
        <v>7</v>
      </c>
      <c r="L150">
        <v>1</v>
      </c>
      <c r="M150">
        <v>0</v>
      </c>
      <c r="N150">
        <v>0</v>
      </c>
      <c r="O150">
        <v>0</v>
      </c>
      <c r="Q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2</v>
      </c>
      <c r="AB150">
        <v>0</v>
      </c>
      <c r="AC150" s="56"/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 t="s">
        <v>527</v>
      </c>
      <c r="B151" t="s">
        <v>526</v>
      </c>
      <c r="C151" s="1">
        <v>43896</v>
      </c>
      <c r="D151" t="s">
        <v>217</v>
      </c>
      <c r="E151" t="s">
        <v>323</v>
      </c>
      <c r="F151" s="2">
        <v>43896.507800925923</v>
      </c>
      <c r="G151" s="2">
        <v>43896.511296296296</v>
      </c>
      <c r="H151" s="3">
        <v>3.4953703703703705E-3</v>
      </c>
      <c r="I151" t="s">
        <v>284</v>
      </c>
      <c r="J151" t="s">
        <v>337</v>
      </c>
      <c r="K151">
        <v>2</v>
      </c>
      <c r="L151">
        <v>0</v>
      </c>
      <c r="M151">
        <v>0</v>
      </c>
      <c r="N151">
        <v>0</v>
      </c>
      <c r="O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 s="56"/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529</v>
      </c>
      <c r="B152" t="s">
        <v>528</v>
      </c>
      <c r="C152" s="1">
        <v>43896</v>
      </c>
      <c r="D152" t="s">
        <v>217</v>
      </c>
      <c r="E152" t="s">
        <v>323</v>
      </c>
      <c r="F152" s="2">
        <v>43896.511631944442</v>
      </c>
      <c r="G152" s="2">
        <v>43896.515127314815</v>
      </c>
      <c r="H152" s="3">
        <v>3.4953703703703705E-3</v>
      </c>
      <c r="I152" t="s">
        <v>284</v>
      </c>
      <c r="J152" t="s">
        <v>337</v>
      </c>
      <c r="K152">
        <v>3</v>
      </c>
      <c r="L152">
        <v>0</v>
      </c>
      <c r="M152">
        <v>0</v>
      </c>
      <c r="N152">
        <v>0</v>
      </c>
      <c r="O152">
        <v>0</v>
      </c>
      <c r="Q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1</v>
      </c>
      <c r="AB152">
        <v>0</v>
      </c>
      <c r="AC152" s="56"/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">
      <c r="A153" t="s">
        <v>531</v>
      </c>
      <c r="B153" t="s">
        <v>530</v>
      </c>
      <c r="C153" s="1">
        <v>43896</v>
      </c>
      <c r="D153" t="s">
        <v>217</v>
      </c>
      <c r="E153" t="s">
        <v>323</v>
      </c>
      <c r="F153" s="2">
        <v>43896.527361111112</v>
      </c>
      <c r="G153" s="2">
        <v>43896.530856481484</v>
      </c>
      <c r="H153" s="3">
        <v>3.4953703703703705E-3</v>
      </c>
      <c r="I153" t="s">
        <v>284</v>
      </c>
      <c r="J153" t="s">
        <v>337</v>
      </c>
      <c r="K153">
        <v>14</v>
      </c>
      <c r="L153">
        <v>0</v>
      </c>
      <c r="M153">
        <v>0</v>
      </c>
      <c r="N153">
        <v>0</v>
      </c>
      <c r="O153">
        <v>0</v>
      </c>
      <c r="Q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14</v>
      </c>
      <c r="Z153">
        <v>2</v>
      </c>
      <c r="AA153">
        <v>0</v>
      </c>
      <c r="AB153">
        <v>0</v>
      </c>
      <c r="AC153" s="56"/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</row>
    <row r="154" spans="1:37" x14ac:dyDescent="0.2">
      <c r="A154" t="s">
        <v>535</v>
      </c>
      <c r="B154" t="s">
        <v>534</v>
      </c>
      <c r="C154" s="1">
        <v>43896</v>
      </c>
      <c r="D154" t="s">
        <v>217</v>
      </c>
      <c r="E154" t="s">
        <v>323</v>
      </c>
      <c r="F154" s="2">
        <v>43896.523611111108</v>
      </c>
      <c r="G154" s="2">
        <v>43896.527106481481</v>
      </c>
      <c r="H154" s="3">
        <v>3.483796296296296E-3</v>
      </c>
      <c r="I154" t="s">
        <v>284</v>
      </c>
      <c r="J154" t="s">
        <v>337</v>
      </c>
      <c r="K154">
        <v>3</v>
      </c>
      <c r="L154">
        <v>0</v>
      </c>
      <c r="M154">
        <v>0</v>
      </c>
      <c r="N154">
        <v>0</v>
      </c>
      <c r="O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2</v>
      </c>
      <c r="Y154">
        <v>0</v>
      </c>
      <c r="Z154">
        <v>0</v>
      </c>
      <c r="AA154">
        <v>4</v>
      </c>
      <c r="AB154">
        <v>0</v>
      </c>
      <c r="AC154" s="56"/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537</v>
      </c>
      <c r="B155" t="s">
        <v>536</v>
      </c>
      <c r="C155" s="1">
        <v>43896</v>
      </c>
      <c r="D155" t="s">
        <v>217</v>
      </c>
      <c r="E155" t="s">
        <v>323</v>
      </c>
      <c r="F155" s="2">
        <v>43896.495844907404</v>
      </c>
      <c r="G155" s="2">
        <v>43896.499710648146</v>
      </c>
      <c r="H155" s="3">
        <v>3.8657407407407408E-3</v>
      </c>
      <c r="I155" t="s">
        <v>284</v>
      </c>
      <c r="J155" t="s">
        <v>337</v>
      </c>
      <c r="K155">
        <v>8</v>
      </c>
      <c r="L155">
        <v>0</v>
      </c>
      <c r="M155">
        <v>0</v>
      </c>
      <c r="N155">
        <v>0</v>
      </c>
      <c r="O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 s="56"/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547</v>
      </c>
      <c r="B156" t="s">
        <v>546</v>
      </c>
      <c r="C156" s="1">
        <v>43896</v>
      </c>
      <c r="D156" t="s">
        <v>217</v>
      </c>
      <c r="E156" t="s">
        <v>323</v>
      </c>
      <c r="F156" s="2">
        <v>43896.500127314815</v>
      </c>
      <c r="G156" s="2">
        <v>43896.503622685188</v>
      </c>
      <c r="H156" s="3">
        <v>3.483796296296296E-3</v>
      </c>
      <c r="I156" t="s">
        <v>284</v>
      </c>
      <c r="J156" t="s">
        <v>337</v>
      </c>
      <c r="K156">
        <v>7</v>
      </c>
      <c r="L156">
        <v>0</v>
      </c>
      <c r="M156">
        <v>0</v>
      </c>
      <c r="N156">
        <v>0</v>
      </c>
      <c r="O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2</v>
      </c>
      <c r="Y156">
        <v>0</v>
      </c>
      <c r="Z156">
        <v>0</v>
      </c>
      <c r="AA156">
        <v>3</v>
      </c>
      <c r="AB156">
        <v>0</v>
      </c>
      <c r="AC156" s="56"/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t="s">
        <v>551</v>
      </c>
      <c r="B157" t="s">
        <v>550</v>
      </c>
      <c r="C157" s="1">
        <v>43896</v>
      </c>
      <c r="D157" t="s">
        <v>217</v>
      </c>
      <c r="E157" t="s">
        <v>323</v>
      </c>
      <c r="F157" s="2">
        <v>43896.519224537034</v>
      </c>
      <c r="G157" s="2">
        <v>43896.522812499999</v>
      </c>
      <c r="H157" s="3">
        <v>3.5763888888888894E-3</v>
      </c>
      <c r="I157" t="s">
        <v>284</v>
      </c>
      <c r="J157" t="s">
        <v>337</v>
      </c>
      <c r="K157">
        <v>3</v>
      </c>
      <c r="L157">
        <v>0</v>
      </c>
      <c r="M157">
        <v>0</v>
      </c>
      <c r="N157">
        <v>0</v>
      </c>
      <c r="O157">
        <v>0</v>
      </c>
      <c r="Q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 s="56"/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">
      <c r="A158" t="s">
        <v>557</v>
      </c>
      <c r="B158" t="s">
        <v>556</v>
      </c>
      <c r="C158" s="1">
        <v>43896</v>
      </c>
      <c r="D158" t="s">
        <v>217</v>
      </c>
      <c r="E158" t="s">
        <v>323</v>
      </c>
      <c r="F158" s="2">
        <v>43896.503946759258</v>
      </c>
      <c r="G158" s="2">
        <v>43896.507453703707</v>
      </c>
      <c r="H158" s="3">
        <v>3.4953703703703705E-3</v>
      </c>
      <c r="I158" t="s">
        <v>284</v>
      </c>
      <c r="J158" t="s">
        <v>337</v>
      </c>
      <c r="K158">
        <v>6</v>
      </c>
      <c r="L158">
        <v>1</v>
      </c>
      <c r="M158">
        <v>0</v>
      </c>
      <c r="N158">
        <v>0</v>
      </c>
      <c r="O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1</v>
      </c>
      <c r="Y158">
        <v>0</v>
      </c>
      <c r="Z158">
        <v>0</v>
      </c>
      <c r="AA158">
        <v>5</v>
      </c>
      <c r="AB158">
        <v>0</v>
      </c>
      <c r="AC158" s="56"/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t="s">
        <v>629</v>
      </c>
      <c r="B159" t="s">
        <v>260</v>
      </c>
      <c r="C159" s="1">
        <v>43896</v>
      </c>
      <c r="D159" t="s">
        <v>217</v>
      </c>
      <c r="E159" t="s">
        <v>323</v>
      </c>
      <c r="F159" s="2">
        <v>43899.418032407404</v>
      </c>
      <c r="G159" s="2">
        <v>43899.421574074076</v>
      </c>
      <c r="H159" s="3">
        <v>3.530092592592592E-3</v>
      </c>
      <c r="I159" t="s">
        <v>284</v>
      </c>
      <c r="J159" t="s">
        <v>337</v>
      </c>
      <c r="K159">
        <v>0</v>
      </c>
      <c r="L159">
        <v>0</v>
      </c>
      <c r="M159">
        <v>0</v>
      </c>
      <c r="N159">
        <v>0</v>
      </c>
      <c r="O159">
        <v>0</v>
      </c>
      <c r="Q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s="56"/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541</v>
      </c>
      <c r="B160" t="s">
        <v>540</v>
      </c>
      <c r="C160" s="1">
        <v>43899</v>
      </c>
      <c r="D160" t="s">
        <v>217</v>
      </c>
      <c r="E160" t="s">
        <v>323</v>
      </c>
      <c r="F160" s="2">
        <v>43899.433611111112</v>
      </c>
      <c r="G160" s="2">
        <v>43899.437118055554</v>
      </c>
      <c r="H160" s="3">
        <v>3.4953703703703705E-3</v>
      </c>
      <c r="I160" t="s">
        <v>284</v>
      </c>
      <c r="J160" t="s">
        <v>337</v>
      </c>
      <c r="K160">
        <v>5</v>
      </c>
      <c r="L160">
        <v>4</v>
      </c>
      <c r="M160">
        <v>0</v>
      </c>
      <c r="N160">
        <v>0</v>
      </c>
      <c r="O160">
        <v>0</v>
      </c>
      <c r="Q160">
        <v>1</v>
      </c>
      <c r="S160">
        <v>0</v>
      </c>
      <c r="T160">
        <v>0</v>
      </c>
      <c r="U160">
        <v>1</v>
      </c>
      <c r="V160">
        <v>0</v>
      </c>
      <c r="W160">
        <v>2</v>
      </c>
      <c r="X160">
        <v>0</v>
      </c>
      <c r="Y160">
        <v>0</v>
      </c>
      <c r="Z160">
        <v>1</v>
      </c>
      <c r="AA160">
        <v>4</v>
      </c>
      <c r="AB160">
        <v>0</v>
      </c>
      <c r="AC160" s="56"/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564</v>
      </c>
      <c r="B161" t="s">
        <v>252</v>
      </c>
      <c r="C161" s="1">
        <v>43899</v>
      </c>
      <c r="D161" t="s">
        <v>217</v>
      </c>
      <c r="E161" t="s">
        <v>323</v>
      </c>
      <c r="F161" s="2">
        <v>43899.4219212963</v>
      </c>
      <c r="G161" s="2">
        <v>43899.425451388888</v>
      </c>
      <c r="H161" s="3">
        <v>3.5185185185185185E-3</v>
      </c>
      <c r="I161" t="s">
        <v>284</v>
      </c>
      <c r="J161" t="s">
        <v>337</v>
      </c>
      <c r="K161">
        <v>8</v>
      </c>
      <c r="L161">
        <v>8</v>
      </c>
      <c r="M161">
        <v>2</v>
      </c>
      <c r="N161">
        <v>0</v>
      </c>
      <c r="O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s="56"/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577</v>
      </c>
      <c r="B162" t="s">
        <v>576</v>
      </c>
      <c r="C162" s="1">
        <v>43899</v>
      </c>
      <c r="D162" t="s">
        <v>217</v>
      </c>
      <c r="E162" t="s">
        <v>323</v>
      </c>
      <c r="F162" s="2">
        <v>43899.45648148148</v>
      </c>
      <c r="G162" s="2">
        <v>43899.459988425922</v>
      </c>
      <c r="H162" s="3">
        <v>3.5069444444444445E-3</v>
      </c>
      <c r="I162" t="s">
        <v>284</v>
      </c>
      <c r="J162" t="s">
        <v>337</v>
      </c>
      <c r="K162">
        <v>4</v>
      </c>
      <c r="L162">
        <v>2</v>
      </c>
      <c r="M162">
        <v>0</v>
      </c>
      <c r="N162">
        <v>0</v>
      </c>
      <c r="O162">
        <v>1</v>
      </c>
      <c r="Q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s="56"/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633</v>
      </c>
      <c r="B163" t="s">
        <v>580</v>
      </c>
      <c r="C163" s="1">
        <v>43899</v>
      </c>
      <c r="D163" t="s">
        <v>217</v>
      </c>
      <c r="E163" t="s">
        <v>323</v>
      </c>
      <c r="F163" s="2">
        <v>43899.460347222222</v>
      </c>
      <c r="G163" s="2">
        <v>43899.463923611111</v>
      </c>
      <c r="H163" s="3">
        <v>3.5763888888888894E-3</v>
      </c>
      <c r="I163" t="s">
        <v>284</v>
      </c>
      <c r="J163" t="s">
        <v>337</v>
      </c>
      <c r="K163">
        <v>3</v>
      </c>
      <c r="L163">
        <v>1</v>
      </c>
      <c r="M163">
        <v>0</v>
      </c>
      <c r="N163">
        <v>0</v>
      </c>
      <c r="O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s="56"/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589</v>
      </c>
      <c r="B164" t="s">
        <v>255</v>
      </c>
      <c r="C164" s="1">
        <v>43899</v>
      </c>
      <c r="D164" t="s">
        <v>217</v>
      </c>
      <c r="E164" t="s">
        <v>323</v>
      </c>
      <c r="F164" s="2">
        <v>43901.442175925928</v>
      </c>
      <c r="G164" s="2">
        <v>43901.445694444446</v>
      </c>
      <c r="H164" s="3">
        <v>3.5185185185185185E-3</v>
      </c>
      <c r="I164" t="s">
        <v>284</v>
      </c>
      <c r="J164" t="s">
        <v>337</v>
      </c>
      <c r="K164">
        <v>5</v>
      </c>
      <c r="L164">
        <v>5</v>
      </c>
      <c r="M164">
        <v>3</v>
      </c>
      <c r="N164">
        <v>0</v>
      </c>
      <c r="O164">
        <v>0</v>
      </c>
      <c r="Q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s="56"/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605</v>
      </c>
      <c r="B165" t="s">
        <v>604</v>
      </c>
      <c r="C165" s="1">
        <v>43899</v>
      </c>
      <c r="D165" t="s">
        <v>217</v>
      </c>
      <c r="E165" t="s">
        <v>323</v>
      </c>
      <c r="F165" s="2">
        <v>43899.429675925923</v>
      </c>
      <c r="G165" s="2">
        <v>43899.433194444442</v>
      </c>
      <c r="H165" s="3">
        <v>3.5185185185185185E-3</v>
      </c>
      <c r="I165" t="s">
        <v>284</v>
      </c>
      <c r="J165" t="s">
        <v>337</v>
      </c>
      <c r="K165">
        <v>2</v>
      </c>
      <c r="L165">
        <v>0</v>
      </c>
      <c r="M165">
        <v>0</v>
      </c>
      <c r="N165">
        <v>0</v>
      </c>
      <c r="O165">
        <v>0</v>
      </c>
      <c r="Q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s="56"/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">
      <c r="A166" t="s">
        <v>607</v>
      </c>
      <c r="B166" t="s">
        <v>606</v>
      </c>
      <c r="C166" s="1">
        <v>43899</v>
      </c>
      <c r="D166" t="s">
        <v>217</v>
      </c>
      <c r="E166" t="s">
        <v>323</v>
      </c>
      <c r="F166" s="2">
        <v>43899.425844907404</v>
      </c>
      <c r="G166" s="2">
        <v>43899.429351851853</v>
      </c>
      <c r="H166" s="3">
        <v>3.5069444444444445E-3</v>
      </c>
      <c r="I166" t="s">
        <v>284</v>
      </c>
      <c r="J166" t="s">
        <v>337</v>
      </c>
      <c r="K166">
        <v>3</v>
      </c>
      <c r="L166">
        <v>0</v>
      </c>
      <c r="M166">
        <v>0</v>
      </c>
      <c r="N166">
        <v>0</v>
      </c>
      <c r="O166">
        <v>0</v>
      </c>
      <c r="Q166">
        <v>1</v>
      </c>
      <c r="S166">
        <v>3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s="56"/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628</v>
      </c>
      <c r="B167" t="s">
        <v>627</v>
      </c>
      <c r="C167" s="1">
        <v>43899</v>
      </c>
      <c r="D167" t="s">
        <v>217</v>
      </c>
      <c r="E167" t="s">
        <v>323</v>
      </c>
      <c r="F167" s="2">
        <v>43899.445891203701</v>
      </c>
      <c r="G167" s="2">
        <v>43899.449444444443</v>
      </c>
      <c r="H167" s="3">
        <v>3.5532407407407405E-3</v>
      </c>
      <c r="I167" t="s">
        <v>284</v>
      </c>
      <c r="J167" t="s">
        <v>337</v>
      </c>
      <c r="K167">
        <v>3</v>
      </c>
      <c r="L167">
        <v>2</v>
      </c>
      <c r="M167">
        <v>0</v>
      </c>
      <c r="N167">
        <v>0</v>
      </c>
      <c r="O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s="56"/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 t="s">
        <v>630</v>
      </c>
      <c r="B168" t="s">
        <v>261</v>
      </c>
      <c r="C168" s="1">
        <v>43899</v>
      </c>
      <c r="D168" t="s">
        <v>217</v>
      </c>
      <c r="E168" t="s">
        <v>323</v>
      </c>
      <c r="F168" s="2">
        <v>43899.442025462966</v>
      </c>
      <c r="G168" s="2">
        <v>43899.445543981485</v>
      </c>
      <c r="H168" s="3">
        <v>3.5069444444444445E-3</v>
      </c>
      <c r="I168" t="s">
        <v>284</v>
      </c>
      <c r="J168" t="s">
        <v>337</v>
      </c>
      <c r="K168">
        <v>5</v>
      </c>
      <c r="L168">
        <v>1</v>
      </c>
      <c r="M168">
        <v>0</v>
      </c>
      <c r="N168">
        <v>0</v>
      </c>
      <c r="O168">
        <v>0</v>
      </c>
      <c r="Q168">
        <v>0</v>
      </c>
      <c r="S168">
        <v>3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s="56"/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</row>
    <row r="169" spans="1:37" x14ac:dyDescent="0.2">
      <c r="A169" t="s">
        <v>632</v>
      </c>
      <c r="B169" t="s">
        <v>631</v>
      </c>
      <c r="C169" s="1">
        <v>43899</v>
      </c>
      <c r="D169" t="s">
        <v>217</v>
      </c>
      <c r="E169" t="s">
        <v>323</v>
      </c>
      <c r="F169" s="2">
        <v>43899.438125000001</v>
      </c>
      <c r="G169" s="2">
        <v>43899.441701388889</v>
      </c>
      <c r="H169" s="3">
        <v>3.5648148148148154E-3</v>
      </c>
      <c r="I169" t="s">
        <v>284</v>
      </c>
      <c r="J169" t="s">
        <v>337</v>
      </c>
      <c r="K169">
        <v>4</v>
      </c>
      <c r="L169">
        <v>3</v>
      </c>
      <c r="M169">
        <v>0</v>
      </c>
      <c r="N169">
        <v>0</v>
      </c>
      <c r="O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s="56"/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431</v>
      </c>
      <c r="B170" t="s">
        <v>430</v>
      </c>
      <c r="C170" s="1">
        <v>43901</v>
      </c>
      <c r="D170" t="s">
        <v>217</v>
      </c>
      <c r="E170" t="s">
        <v>227</v>
      </c>
      <c r="F170" s="2">
        <v>43901.485196759262</v>
      </c>
      <c r="G170" s="2">
        <v>43901.488692129627</v>
      </c>
      <c r="H170" s="3">
        <v>3.483796296296296E-3</v>
      </c>
      <c r="I170" t="s">
        <v>284</v>
      </c>
      <c r="J170" t="s">
        <v>365</v>
      </c>
      <c r="K170">
        <v>1</v>
      </c>
      <c r="L170">
        <v>0</v>
      </c>
      <c r="M170">
        <v>0</v>
      </c>
      <c r="N170">
        <v>0</v>
      </c>
      <c r="O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s="56"/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432</v>
      </c>
      <c r="B171" t="s">
        <v>248</v>
      </c>
      <c r="C171" s="1">
        <v>43901</v>
      </c>
      <c r="D171" t="s">
        <v>217</v>
      </c>
      <c r="E171" t="s">
        <v>227</v>
      </c>
      <c r="F171" s="2">
        <v>43902.491168981483</v>
      </c>
      <c r="G171" s="2">
        <v>43902.494664351849</v>
      </c>
      <c r="H171" s="3">
        <v>3.483796296296296E-3</v>
      </c>
      <c r="I171" t="s">
        <v>284</v>
      </c>
      <c r="J171" t="s">
        <v>365</v>
      </c>
      <c r="K171">
        <v>7</v>
      </c>
      <c r="L171">
        <v>0</v>
      </c>
      <c r="M171">
        <v>0</v>
      </c>
      <c r="N171">
        <v>0</v>
      </c>
      <c r="O171">
        <v>0</v>
      </c>
      <c r="Q171">
        <v>2</v>
      </c>
      <c r="S171">
        <v>2</v>
      </c>
      <c r="T171">
        <v>2</v>
      </c>
      <c r="U171">
        <v>0</v>
      </c>
      <c r="V171">
        <v>2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 s="56"/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 t="s">
        <v>595</v>
      </c>
      <c r="B172" t="s">
        <v>594</v>
      </c>
      <c r="C172" s="1">
        <v>43901</v>
      </c>
      <c r="D172" t="s">
        <v>217</v>
      </c>
      <c r="E172" t="s">
        <v>323</v>
      </c>
      <c r="F172" s="2">
        <v>43901.450138888889</v>
      </c>
      <c r="G172" s="2">
        <v>43901.453657407408</v>
      </c>
      <c r="H172" s="3">
        <v>3.5185185185185185E-3</v>
      </c>
      <c r="I172" t="s">
        <v>284</v>
      </c>
      <c r="J172" t="s">
        <v>337</v>
      </c>
      <c r="K172">
        <v>4</v>
      </c>
      <c r="L172">
        <v>1</v>
      </c>
      <c r="M172">
        <v>0</v>
      </c>
      <c r="N172">
        <v>0</v>
      </c>
      <c r="O172">
        <v>0</v>
      </c>
      <c r="Q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 s="56"/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597</v>
      </c>
      <c r="B173" t="s">
        <v>596</v>
      </c>
      <c r="C173" s="1">
        <v>43901</v>
      </c>
      <c r="D173" t="s">
        <v>217</v>
      </c>
      <c r="E173" t="s">
        <v>323</v>
      </c>
      <c r="F173" s="2">
        <v>43901.457800925928</v>
      </c>
      <c r="G173" s="2">
        <v>43901.461493055554</v>
      </c>
      <c r="H173" s="3">
        <v>3.6805555555555554E-3</v>
      </c>
      <c r="I173" t="s">
        <v>284</v>
      </c>
      <c r="J173" t="s">
        <v>337</v>
      </c>
      <c r="K173">
        <v>4</v>
      </c>
      <c r="L173">
        <v>0</v>
      </c>
      <c r="M173">
        <v>0</v>
      </c>
      <c r="N173">
        <v>0</v>
      </c>
      <c r="O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 s="56"/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">
      <c r="A174" t="s">
        <v>601</v>
      </c>
      <c r="B174" t="s">
        <v>600</v>
      </c>
      <c r="C174" s="1">
        <v>43901</v>
      </c>
      <c r="D174" t="s">
        <v>217</v>
      </c>
      <c r="E174" t="s">
        <v>323</v>
      </c>
      <c r="F174" s="2">
        <v>43901.446053240739</v>
      </c>
      <c r="G174" s="2">
        <v>43901.449791666666</v>
      </c>
      <c r="H174" s="3">
        <v>3.7384259259259263E-3</v>
      </c>
      <c r="I174" t="s">
        <v>284</v>
      </c>
      <c r="J174" t="s">
        <v>337</v>
      </c>
      <c r="K174">
        <v>3</v>
      </c>
      <c r="L174">
        <v>1</v>
      </c>
      <c r="M174">
        <v>0</v>
      </c>
      <c r="N174">
        <v>0</v>
      </c>
      <c r="O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 s="56"/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626</v>
      </c>
      <c r="B175" t="s">
        <v>258</v>
      </c>
      <c r="C175" s="1">
        <v>43901</v>
      </c>
      <c r="D175" t="s">
        <v>217</v>
      </c>
      <c r="E175" t="s">
        <v>323</v>
      </c>
      <c r="F175" s="2">
        <v>43901.453958333332</v>
      </c>
      <c r="G175" s="2">
        <v>43901.457476851851</v>
      </c>
      <c r="H175" s="3">
        <v>3.5185185185185185E-3</v>
      </c>
      <c r="I175" t="s">
        <v>284</v>
      </c>
      <c r="J175" t="s">
        <v>337</v>
      </c>
      <c r="K175">
        <v>5</v>
      </c>
      <c r="L175">
        <v>4</v>
      </c>
      <c r="M175">
        <v>4</v>
      </c>
      <c r="N175">
        <v>1</v>
      </c>
      <c r="O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s="56"/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">
      <c r="A176" t="s">
        <v>690</v>
      </c>
      <c r="B176" t="s">
        <v>689</v>
      </c>
      <c r="C176" s="1">
        <v>43901</v>
      </c>
      <c r="D176" t="s">
        <v>217</v>
      </c>
      <c r="E176" t="s">
        <v>323</v>
      </c>
      <c r="F176" s="2">
        <v>43903.482800925929</v>
      </c>
      <c r="G176" s="2">
        <v>43903.48636574074</v>
      </c>
      <c r="H176" s="3">
        <v>3.5648148148148154E-3</v>
      </c>
      <c r="I176" t="s">
        <v>284</v>
      </c>
      <c r="J176" t="s">
        <v>337</v>
      </c>
      <c r="K176">
        <v>10</v>
      </c>
      <c r="L176">
        <v>4</v>
      </c>
      <c r="M176">
        <v>0</v>
      </c>
      <c r="N176">
        <v>0</v>
      </c>
      <c r="O176">
        <v>0</v>
      </c>
      <c r="P176" s="5"/>
      <c r="Q176">
        <v>0</v>
      </c>
      <c r="R176" s="5"/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0</v>
      </c>
      <c r="AC176" s="56"/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433</v>
      </c>
      <c r="B177" t="s">
        <v>249</v>
      </c>
      <c r="C177" s="1">
        <v>43902</v>
      </c>
      <c r="D177" t="s">
        <v>217</v>
      </c>
      <c r="E177" t="s">
        <v>227</v>
      </c>
      <c r="F177" s="2">
        <v>43902.495254629626</v>
      </c>
      <c r="G177" s="2">
        <v>43902.498773148145</v>
      </c>
      <c r="H177" s="3">
        <v>3.5069444444444445E-3</v>
      </c>
      <c r="I177" t="s">
        <v>284</v>
      </c>
      <c r="J177" t="s">
        <v>365</v>
      </c>
      <c r="K177">
        <v>2</v>
      </c>
      <c r="L177">
        <v>0</v>
      </c>
      <c r="M177">
        <v>0</v>
      </c>
      <c r="N177">
        <v>0</v>
      </c>
      <c r="O177">
        <v>0</v>
      </c>
      <c r="Q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 s="56"/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434</v>
      </c>
      <c r="B178" t="s">
        <v>251</v>
      </c>
      <c r="C178" s="1">
        <v>43902</v>
      </c>
      <c r="D178" t="s">
        <v>217</v>
      </c>
      <c r="E178" t="s">
        <v>227</v>
      </c>
      <c r="F178" s="2">
        <v>43902.499178240738</v>
      </c>
      <c r="G178" s="2">
        <v>43902.502685185187</v>
      </c>
      <c r="H178" s="3">
        <v>3.4953703703703705E-3</v>
      </c>
      <c r="I178" t="s">
        <v>284</v>
      </c>
      <c r="J178" t="s">
        <v>365</v>
      </c>
      <c r="K178">
        <v>1</v>
      </c>
      <c r="L178">
        <v>0</v>
      </c>
      <c r="M178">
        <v>0</v>
      </c>
      <c r="N178">
        <v>0</v>
      </c>
      <c r="O178">
        <v>0</v>
      </c>
      <c r="Q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s="56"/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 t="s">
        <v>435</v>
      </c>
      <c r="B179" t="s">
        <v>250</v>
      </c>
      <c r="C179" s="1">
        <v>43902</v>
      </c>
      <c r="D179" t="s">
        <v>217</v>
      </c>
      <c r="E179" t="s">
        <v>227</v>
      </c>
      <c r="F179" s="2">
        <v>43902.503159722219</v>
      </c>
      <c r="G179" s="2">
        <v>43902.50681712963</v>
      </c>
      <c r="H179" s="3">
        <v>3.6574074074074074E-3</v>
      </c>
      <c r="I179" t="s">
        <v>284</v>
      </c>
      <c r="J179" t="s">
        <v>365</v>
      </c>
      <c r="K179">
        <v>6</v>
      </c>
      <c r="L179">
        <v>6</v>
      </c>
      <c r="M179">
        <v>3</v>
      </c>
      <c r="N179">
        <v>0</v>
      </c>
      <c r="O179">
        <v>0</v>
      </c>
      <c r="Q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56"/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">
      <c r="A180" t="s">
        <v>684</v>
      </c>
      <c r="B180" t="s">
        <v>683</v>
      </c>
      <c r="C180" s="1">
        <v>43903</v>
      </c>
      <c r="D180" t="s">
        <v>217</v>
      </c>
      <c r="E180" t="s">
        <v>323</v>
      </c>
      <c r="F180" s="2">
        <v>43903.497615740744</v>
      </c>
      <c r="G180" s="2">
        <v>43903.501157407409</v>
      </c>
      <c r="H180" s="3">
        <v>3.5416666666666665E-3</v>
      </c>
      <c r="I180" t="s">
        <v>284</v>
      </c>
      <c r="J180" t="s">
        <v>337</v>
      </c>
      <c r="K180">
        <v>2</v>
      </c>
      <c r="L180">
        <v>2</v>
      </c>
      <c r="M180">
        <v>1</v>
      </c>
      <c r="N180">
        <v>0</v>
      </c>
      <c r="O180">
        <v>0</v>
      </c>
      <c r="P180" s="5"/>
      <c r="Q180">
        <v>1</v>
      </c>
      <c r="R180" s="5"/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s="56"/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686</v>
      </c>
      <c r="B181" t="s">
        <v>685</v>
      </c>
      <c r="C181" s="1">
        <v>43903</v>
      </c>
      <c r="D181" t="s">
        <v>217</v>
      </c>
      <c r="E181" t="s">
        <v>323</v>
      </c>
      <c r="F181" s="2">
        <v>43903.493738425925</v>
      </c>
      <c r="G181" s="2">
        <v>43903.497245370374</v>
      </c>
      <c r="H181" s="3">
        <v>3.4953703703703705E-3</v>
      </c>
      <c r="I181" t="s">
        <v>284</v>
      </c>
      <c r="J181" t="s">
        <v>337</v>
      </c>
      <c r="K181">
        <v>5</v>
      </c>
      <c r="L181">
        <v>3</v>
      </c>
      <c r="M181">
        <v>1</v>
      </c>
      <c r="N181">
        <v>0</v>
      </c>
      <c r="O181">
        <v>0</v>
      </c>
      <c r="P181" s="5"/>
      <c r="Q181">
        <v>0</v>
      </c>
      <c r="R181" s="5"/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 s="56"/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 t="s">
        <v>688</v>
      </c>
      <c r="B182" t="s">
        <v>687</v>
      </c>
      <c r="C182" s="1">
        <v>43903</v>
      </c>
      <c r="D182" t="s">
        <v>217</v>
      </c>
      <c r="E182" t="s">
        <v>323</v>
      </c>
      <c r="F182" s="2">
        <v>43903.486724537041</v>
      </c>
      <c r="G182" s="2">
        <v>43903.490231481483</v>
      </c>
      <c r="H182" s="3">
        <v>3.4953703703703705E-3</v>
      </c>
      <c r="I182" t="s">
        <v>284</v>
      </c>
      <c r="J182" t="s">
        <v>337</v>
      </c>
      <c r="K182">
        <v>3</v>
      </c>
      <c r="L182">
        <v>3</v>
      </c>
      <c r="M182">
        <v>2</v>
      </c>
      <c r="N182">
        <v>0</v>
      </c>
      <c r="O182">
        <v>0</v>
      </c>
      <c r="P182" s="5"/>
      <c r="Q182">
        <v>0</v>
      </c>
      <c r="R182" s="5"/>
      <c r="S182">
        <v>3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s="56"/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692</v>
      </c>
      <c r="B183" t="s">
        <v>691</v>
      </c>
      <c r="C183" s="1">
        <v>43903</v>
      </c>
      <c r="D183" t="s">
        <v>217</v>
      </c>
      <c r="E183" t="s">
        <v>323</v>
      </c>
      <c r="F183" s="2">
        <v>43903.501863425925</v>
      </c>
      <c r="G183" s="2">
        <v>43903.505532407406</v>
      </c>
      <c r="H183" s="3">
        <v>3.6574074074074074E-3</v>
      </c>
      <c r="I183" t="s">
        <v>284</v>
      </c>
      <c r="J183" t="s">
        <v>337</v>
      </c>
      <c r="K183">
        <v>5</v>
      </c>
      <c r="L183">
        <v>4</v>
      </c>
      <c r="M183">
        <v>0</v>
      </c>
      <c r="N183">
        <v>0</v>
      </c>
      <c r="O183">
        <v>0</v>
      </c>
      <c r="P183" s="5"/>
      <c r="Q183">
        <v>0</v>
      </c>
      <c r="R183" s="5"/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s="56"/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636</v>
      </c>
      <c r="B184" t="s">
        <v>635</v>
      </c>
      <c r="C184" s="1">
        <v>43908</v>
      </c>
      <c r="D184" t="s">
        <v>205</v>
      </c>
      <c r="E184" t="s">
        <v>634</v>
      </c>
      <c r="F184" s="2">
        <v>43908.485497685186</v>
      </c>
      <c r="G184" s="2">
        <v>43908.489027777781</v>
      </c>
      <c r="H184" s="3">
        <v>3.5185185185185185E-3</v>
      </c>
      <c r="I184" t="s">
        <v>284</v>
      </c>
      <c r="J184" t="s">
        <v>216</v>
      </c>
      <c r="K184">
        <v>4</v>
      </c>
      <c r="L184">
        <v>2</v>
      </c>
      <c r="M184">
        <v>0</v>
      </c>
      <c r="N184">
        <v>0</v>
      </c>
      <c r="O184">
        <v>0</v>
      </c>
      <c r="Q184">
        <v>1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 s="56"/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">
      <c r="A185" t="s">
        <v>638</v>
      </c>
      <c r="B185" t="s">
        <v>637</v>
      </c>
      <c r="C185" s="1">
        <v>43908</v>
      </c>
      <c r="D185" t="s">
        <v>205</v>
      </c>
      <c r="E185" t="s">
        <v>634</v>
      </c>
      <c r="F185" s="2">
        <v>43908.523229166669</v>
      </c>
      <c r="G185" s="2">
        <v>43908.526747685188</v>
      </c>
      <c r="H185" s="3">
        <v>3.5185185185185185E-3</v>
      </c>
      <c r="I185" t="s">
        <v>284</v>
      </c>
      <c r="J185" t="s">
        <v>216</v>
      </c>
      <c r="K185">
        <v>7</v>
      </c>
      <c r="L185">
        <v>7</v>
      </c>
      <c r="M185">
        <v>0</v>
      </c>
      <c r="N185">
        <v>0</v>
      </c>
      <c r="O185">
        <v>0</v>
      </c>
      <c r="Q185">
        <v>1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1</v>
      </c>
      <c r="Y185">
        <v>0</v>
      </c>
      <c r="Z185">
        <v>0</v>
      </c>
      <c r="AA185">
        <v>1</v>
      </c>
      <c r="AB185">
        <v>0</v>
      </c>
      <c r="AC185" s="56"/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</row>
    <row r="186" spans="1:37" x14ac:dyDescent="0.2">
      <c r="A186" t="s">
        <v>640</v>
      </c>
      <c r="B186" t="s">
        <v>639</v>
      </c>
      <c r="C186" s="1">
        <v>43908</v>
      </c>
      <c r="D186" t="s">
        <v>205</v>
      </c>
      <c r="E186" t="s">
        <v>634</v>
      </c>
      <c r="F186" s="2">
        <v>43908.511145833334</v>
      </c>
      <c r="G186" s="2">
        <v>43908.514664351853</v>
      </c>
      <c r="H186" s="3">
        <v>3.5069444444444445E-3</v>
      </c>
      <c r="I186" t="s">
        <v>284</v>
      </c>
      <c r="J186" t="s">
        <v>216</v>
      </c>
      <c r="K186">
        <v>3</v>
      </c>
      <c r="L186">
        <v>0</v>
      </c>
      <c r="M186">
        <v>2</v>
      </c>
      <c r="N186">
        <v>0</v>
      </c>
      <c r="O186">
        <v>0</v>
      </c>
      <c r="Q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56"/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t="s">
        <v>642</v>
      </c>
      <c r="B187" t="s">
        <v>641</v>
      </c>
      <c r="C187" s="1">
        <v>43908</v>
      </c>
      <c r="D187" t="s">
        <v>205</v>
      </c>
      <c r="E187" t="s">
        <v>634</v>
      </c>
      <c r="F187" s="2">
        <v>43908.490046296298</v>
      </c>
      <c r="G187" s="2">
        <v>43908.49355324074</v>
      </c>
      <c r="H187" s="3">
        <v>3.4953703703703705E-3</v>
      </c>
      <c r="I187" t="s">
        <v>284</v>
      </c>
      <c r="J187" t="s">
        <v>216</v>
      </c>
      <c r="K187">
        <v>2</v>
      </c>
      <c r="L187">
        <v>13</v>
      </c>
      <c r="M187">
        <v>2</v>
      </c>
      <c r="N187">
        <v>0</v>
      </c>
      <c r="O187">
        <v>0</v>
      </c>
      <c r="Q187">
        <v>13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s="56"/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s="5" customFormat="1" x14ac:dyDescent="0.2">
      <c r="A188" t="s">
        <v>644</v>
      </c>
      <c r="B188" t="s">
        <v>643</v>
      </c>
      <c r="C188" s="1">
        <v>43908</v>
      </c>
      <c r="D188" t="s">
        <v>205</v>
      </c>
      <c r="E188" t="s">
        <v>634</v>
      </c>
      <c r="F188" s="2">
        <v>43908.481249999997</v>
      </c>
      <c r="G188" s="2">
        <v>43908.48474537037</v>
      </c>
      <c r="H188" s="3">
        <v>3.4953703703703705E-3</v>
      </c>
      <c r="I188" t="s">
        <v>284</v>
      </c>
      <c r="J188" t="s">
        <v>216</v>
      </c>
      <c r="K188">
        <v>8</v>
      </c>
      <c r="L188">
        <v>6</v>
      </c>
      <c r="M188">
        <v>0</v>
      </c>
      <c r="N188">
        <v>0</v>
      </c>
      <c r="O188">
        <v>0</v>
      </c>
      <c r="P188"/>
      <c r="Q188">
        <v>1</v>
      </c>
      <c r="R188"/>
      <c r="S188">
        <v>3</v>
      </c>
      <c r="T188">
        <v>3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 s="56"/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s="5" customFormat="1" x14ac:dyDescent="0.2">
      <c r="A189" t="s">
        <v>646</v>
      </c>
      <c r="B189" t="s">
        <v>645</v>
      </c>
      <c r="C189" s="1">
        <v>43908</v>
      </c>
      <c r="D189" t="s">
        <v>205</v>
      </c>
      <c r="E189" t="s">
        <v>634</v>
      </c>
      <c r="F189" s="2">
        <v>43908.507094907407</v>
      </c>
      <c r="G189" s="2">
        <v>43908.510601851849</v>
      </c>
      <c r="H189" s="3">
        <v>3.5069444444444445E-3</v>
      </c>
      <c r="I189" t="s">
        <v>284</v>
      </c>
      <c r="J189" t="s">
        <v>216</v>
      </c>
      <c r="K189">
        <v>2</v>
      </c>
      <c r="L189">
        <v>1</v>
      </c>
      <c r="M189">
        <v>0</v>
      </c>
      <c r="N189">
        <v>0</v>
      </c>
      <c r="O189">
        <v>0</v>
      </c>
      <c r="P189"/>
      <c r="Q189">
        <v>0</v>
      </c>
      <c r="R189"/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s="56"/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648</v>
      </c>
      <c r="B190" t="s">
        <v>647</v>
      </c>
      <c r="C190" s="1">
        <v>43908</v>
      </c>
      <c r="D190" t="s">
        <v>205</v>
      </c>
      <c r="E190" t="s">
        <v>634</v>
      </c>
      <c r="F190" s="2">
        <v>43908.519201388888</v>
      </c>
      <c r="G190" s="2">
        <v>43908.522696759261</v>
      </c>
      <c r="H190" s="3">
        <v>3.4953703703703705E-3</v>
      </c>
      <c r="I190" t="s">
        <v>284</v>
      </c>
      <c r="J190" t="s">
        <v>216</v>
      </c>
      <c r="K190">
        <v>4</v>
      </c>
      <c r="L190">
        <v>3</v>
      </c>
      <c r="M190">
        <v>0</v>
      </c>
      <c r="N190">
        <v>0</v>
      </c>
      <c r="O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 s="56"/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 spans="1:37" x14ac:dyDescent="0.2">
      <c r="A191" t="s">
        <v>650</v>
      </c>
      <c r="B191" t="s">
        <v>649</v>
      </c>
      <c r="C191" s="1">
        <v>43908</v>
      </c>
      <c r="D191" t="s">
        <v>205</v>
      </c>
      <c r="E191" t="s">
        <v>634</v>
      </c>
      <c r="F191" s="2">
        <v>43908.494166666664</v>
      </c>
      <c r="G191" s="2">
        <v>43908.497673611113</v>
      </c>
      <c r="H191" s="3">
        <v>3.5069444444444445E-3</v>
      </c>
      <c r="I191" t="s">
        <v>284</v>
      </c>
      <c r="J191" t="s">
        <v>216</v>
      </c>
      <c r="K191">
        <v>10</v>
      </c>
      <c r="L191">
        <v>11</v>
      </c>
      <c r="M191">
        <v>3</v>
      </c>
      <c r="N191">
        <v>0</v>
      </c>
      <c r="O191">
        <v>0</v>
      </c>
      <c r="Q191">
        <v>2</v>
      </c>
      <c r="S191">
        <v>1</v>
      </c>
      <c r="T191">
        <v>1</v>
      </c>
      <c r="U191">
        <v>2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 s="56"/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</row>
    <row r="192" spans="1:37" x14ac:dyDescent="0.2">
      <c r="A192" t="s">
        <v>652</v>
      </c>
      <c r="B192" t="s">
        <v>651</v>
      </c>
      <c r="C192" s="1">
        <v>43908</v>
      </c>
      <c r="D192" t="s">
        <v>205</v>
      </c>
      <c r="E192" t="s">
        <v>634</v>
      </c>
      <c r="F192" s="2">
        <v>43908.502696759257</v>
      </c>
      <c r="G192" s="2">
        <v>43908.506215277775</v>
      </c>
      <c r="H192" s="3">
        <v>3.5069444444444445E-3</v>
      </c>
      <c r="I192" t="s">
        <v>284</v>
      </c>
      <c r="J192" t="s">
        <v>216</v>
      </c>
      <c r="K192">
        <v>8</v>
      </c>
      <c r="L192">
        <v>2</v>
      </c>
      <c r="M192">
        <v>0</v>
      </c>
      <c r="N192">
        <v>0</v>
      </c>
      <c r="O192">
        <v>0</v>
      </c>
      <c r="Q192">
        <v>2</v>
      </c>
      <c r="S192">
        <v>2</v>
      </c>
      <c r="T192">
        <v>2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 s="56"/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 t="s">
        <v>654</v>
      </c>
      <c r="B193" t="s">
        <v>653</v>
      </c>
      <c r="C193" s="1">
        <v>43908</v>
      </c>
      <c r="D193" t="s">
        <v>205</v>
      </c>
      <c r="E193" t="s">
        <v>634</v>
      </c>
      <c r="F193" s="2">
        <v>43908.515127314815</v>
      </c>
      <c r="G193" s="2">
        <v>43908.518645833334</v>
      </c>
      <c r="H193" s="3">
        <v>3.5069444444444445E-3</v>
      </c>
      <c r="I193" t="s">
        <v>284</v>
      </c>
      <c r="J193" t="s">
        <v>216</v>
      </c>
      <c r="K193">
        <v>1</v>
      </c>
      <c r="L193">
        <v>0</v>
      </c>
      <c r="M193">
        <v>0</v>
      </c>
      <c r="N193">
        <v>0</v>
      </c>
      <c r="O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s="56"/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">
      <c r="A194" t="s">
        <v>656</v>
      </c>
      <c r="B194" t="s">
        <v>655</v>
      </c>
      <c r="C194" s="1">
        <v>43908</v>
      </c>
      <c r="D194" t="s">
        <v>205</v>
      </c>
      <c r="E194" t="s">
        <v>634</v>
      </c>
      <c r="F194" s="2">
        <v>43908.498657407406</v>
      </c>
      <c r="G194" s="2">
        <v>43908.502187500002</v>
      </c>
      <c r="H194" s="3">
        <v>3.530092592592592E-3</v>
      </c>
      <c r="I194" t="s">
        <v>284</v>
      </c>
      <c r="J194" t="s">
        <v>216</v>
      </c>
      <c r="K194">
        <v>6</v>
      </c>
      <c r="L194">
        <v>0</v>
      </c>
      <c r="M194">
        <v>0</v>
      </c>
      <c r="N194">
        <v>0</v>
      </c>
      <c r="O194">
        <v>0</v>
      </c>
      <c r="Q194">
        <v>2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0</v>
      </c>
      <c r="AC194" s="56"/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</row>
  </sheetData>
  <sortState xmlns:xlrd2="http://schemas.microsoft.com/office/spreadsheetml/2017/richdata2" ref="A2:AK194">
    <sortCondition ref="C2:C19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input</vt:lpstr>
      <vt:lpstr>sumary sheet</vt:lpstr>
      <vt:lpstr>Cummulative data</vt:lpstr>
      <vt:lpstr>KEY 2021</vt:lpstr>
      <vt:lpstr>Etho by time</vt:lpstr>
      <vt:lpstr>Frequency upload to EHR</vt:lpstr>
      <vt:lpstr>file</vt:lpstr>
      <vt:lpstr>input!Print_Area</vt:lpstr>
      <vt:lpstr>'KEY 2021'!Print_Area</vt:lpstr>
      <vt:lpstr>'sumary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Pierre</dc:creator>
  <cp:lastModifiedBy>PETER J PIERRE</cp:lastModifiedBy>
  <cp:lastPrinted>2021-05-13T20:49:59Z</cp:lastPrinted>
  <dcterms:created xsi:type="dcterms:W3CDTF">2018-10-01T20:25:11Z</dcterms:created>
  <dcterms:modified xsi:type="dcterms:W3CDTF">2021-06-01T20:10:57Z</dcterms:modified>
</cp:coreProperties>
</file>