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917E9079-EAAB-4160-A8AD-BDAB0B96C176}" xr6:coauthVersionLast="47" xr6:coauthVersionMax="47" xr10:uidLastSave="{00000000-0000-0000-0000-000000000000}"/>
  <bookViews>
    <workbookView xWindow="-24120" yWindow="7890" windowWidth="24240" windowHeight="13140" firstSheet="1"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Z9" i="6" l="1"/>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81" i="6" s="1"/>
  <c r="Z8" i="6"/>
  <c r="Z84" i="6"/>
  <c r="Z77" i="6"/>
  <c r="Z78" i="6"/>
  <c r="Z80" i="6"/>
  <c r="Z93" i="6"/>
  <c r="Z95" i="6"/>
  <c r="Z101" i="6"/>
  <c r="Z102" i="6"/>
  <c r="Z104" i="6"/>
  <c r="Z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7" i="6"/>
  <c r="AA7" i="6"/>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Z94" i="6" l="1"/>
  <c r="Z92" i="6"/>
  <c r="Z90" i="6"/>
  <c r="Z89" i="6"/>
  <c r="Z83" i="6"/>
  <c r="Z76" i="6"/>
  <c r="Z82" i="6"/>
  <c r="Z105" i="6"/>
  <c r="Z107" i="6" s="1"/>
  <c r="Z103" i="6"/>
  <c r="Z91" i="6"/>
  <c r="Z79" i="6"/>
  <c r="Z100" i="6"/>
  <c r="Z88" i="6"/>
  <c r="Z99" i="6"/>
  <c r="Z87" i="6"/>
  <c r="Z98" i="6"/>
  <c r="Z86" i="6"/>
  <c r="Z97" i="6"/>
  <c r="Z85" i="6"/>
  <c r="Z96" i="6"/>
  <c r="AA8" i="6"/>
  <c r="AA9" i="6" s="1"/>
  <c r="AA10" i="6" s="1"/>
  <c r="AA11" i="6" s="1"/>
  <c r="AA12" i="6" s="1"/>
  <c r="AA13" i="6" s="1"/>
  <c r="AA14" i="6" s="1"/>
  <c r="AA15" i="6" s="1"/>
  <c r="AA16" i="6" s="1"/>
  <c r="AA17" i="6" s="1"/>
  <c r="AA18" i="6" s="1"/>
  <c r="AA19" i="6" s="1"/>
  <c r="AA20" i="6" s="1"/>
  <c r="AA21" i="6" s="1"/>
  <c r="AA22" i="6" s="1"/>
  <c r="AA23" i="6" s="1"/>
  <c r="AA24" i="6" s="1"/>
  <c r="AA25" i="6" s="1"/>
  <c r="AA26" i="6" s="1"/>
  <c r="AA27" i="6" s="1"/>
  <c r="AA28" i="6" s="1"/>
  <c r="AA29" i="6" s="1"/>
  <c r="AA30" i="6" s="1"/>
  <c r="AA31" i="6" s="1"/>
  <c r="AA32" i="6" s="1"/>
  <c r="AA33" i="6" s="1"/>
  <c r="AA34" i="6" s="1"/>
  <c r="AA35" i="6" s="1"/>
  <c r="AA36" i="6" s="1"/>
  <c r="AA37" i="6" s="1"/>
  <c r="AA38" i="6" s="1"/>
  <c r="AA39" i="6" s="1"/>
  <c r="AA40" i="6" s="1"/>
  <c r="AA41" i="6" s="1"/>
  <c r="AA42" i="6" s="1"/>
  <c r="AA43" i="6" s="1"/>
  <c r="AA44" i="6" s="1"/>
  <c r="AA45" i="6" s="1"/>
  <c r="AA46" i="6" s="1"/>
  <c r="AA47" i="6" s="1"/>
  <c r="AA48" i="6" s="1"/>
  <c r="AA49" i="6" s="1"/>
  <c r="AA50" i="6" s="1"/>
  <c r="AA51" i="6" s="1"/>
  <c r="AA52" i="6" s="1"/>
  <c r="AA53" i="6" s="1"/>
  <c r="AA54" i="6" s="1"/>
  <c r="AA55" i="6" s="1"/>
  <c r="AA56" i="6" s="1"/>
  <c r="AA57" i="6" s="1"/>
  <c r="AA58" i="6" s="1"/>
  <c r="AA59" i="6" s="1"/>
  <c r="AA60" i="6" s="1"/>
  <c r="AA61" i="6" s="1"/>
  <c r="AA62" i="6" s="1"/>
  <c r="AA63" i="6" s="1"/>
  <c r="AA64" i="6" s="1"/>
  <c r="AA65" i="6" s="1"/>
  <c r="AA66" i="6" s="1"/>
  <c r="AA67" i="6" s="1"/>
  <c r="AA68" i="6" s="1"/>
  <c r="AA69" i="6" s="1"/>
  <c r="AA70" i="6" s="1"/>
  <c r="AA71" i="6" s="1"/>
  <c r="AA72" i="6" s="1"/>
  <c r="AA73" i="6" s="1"/>
  <c r="AA74" i="6" s="1"/>
  <c r="AA75" i="6" s="1"/>
  <c r="AA76" i="6" s="1"/>
  <c r="AA77" i="6" s="1"/>
  <c r="AA78" i="6" s="1"/>
  <c r="AA79" i="6" s="1"/>
  <c r="AA80" i="6" s="1"/>
  <c r="AA81" i="6" s="1"/>
  <c r="AA82" i="6" s="1"/>
  <c r="AA83" i="6" s="1"/>
  <c r="AA84" i="6" s="1"/>
  <c r="AA85" i="6" s="1"/>
  <c r="AA86" i="6" s="1"/>
  <c r="AA87" i="6" s="1"/>
  <c r="AA88" i="6" s="1"/>
  <c r="AA89" i="6" s="1"/>
  <c r="AA90" i="6" s="1"/>
  <c r="AA91" i="6" s="1"/>
  <c r="AA92" i="6" s="1"/>
  <c r="AA93" i="6" s="1"/>
  <c r="AA94" i="6" s="1"/>
  <c r="AA95" i="6" s="1"/>
  <c r="AA96" i="6" s="1"/>
  <c r="AA97" i="6" s="1"/>
  <c r="AA98" i="6" s="1"/>
  <c r="AA99" i="6" s="1"/>
  <c r="AA100" i="6" s="1"/>
  <c r="AA101" i="6" s="1"/>
  <c r="AA102" i="6" s="1"/>
  <c r="AA103" i="6" s="1"/>
  <c r="AA104" i="6" s="1"/>
  <c r="AA105" i="6" s="1"/>
  <c r="W119" i="3"/>
  <c r="W109" i="3"/>
  <c r="Y8" i="6"/>
  <c r="X5" i="6"/>
  <c r="X4" i="6"/>
  <c r="Z108" i="6" l="1"/>
  <c r="Z106" i="6"/>
  <c r="AA106" i="6" s="1"/>
  <c r="AA107" i="6" s="1"/>
  <c r="AA108" i="6" s="1"/>
  <c r="Z110" i="6"/>
  <c r="Z111" i="6" s="1"/>
  <c r="Z112" i="6" s="1"/>
  <c r="Z113" i="6" s="1"/>
  <c r="Z114" i="6" s="1"/>
  <c r="Z109" i="6"/>
  <c r="Y9" i="6"/>
  <c r="AA109" i="6" l="1"/>
  <c r="AA110" i="6" s="1"/>
  <c r="AA111" i="6" s="1"/>
  <c r="AA112" i="6" s="1"/>
  <c r="AA113" i="6" s="1"/>
  <c r="AA114" i="6" s="1"/>
  <c r="Y10" i="6"/>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72" i="6" s="1"/>
  <c r="Y73" i="6" s="1"/>
  <c r="Y74" i="6" s="1"/>
  <c r="Y75" i="6" s="1"/>
  <c r="Y76" i="6" s="1"/>
  <c r="Y77" i="6" s="1"/>
  <c r="Y78" i="6" s="1"/>
  <c r="Y79" i="6" s="1"/>
  <c r="Y80" i="6" s="1"/>
  <c r="Y81" i="6" s="1"/>
  <c r="Y82" i="6" s="1"/>
  <c r="Y83" i="6" s="1"/>
  <c r="Y84" i="6" s="1"/>
  <c r="Y85" i="6" s="1"/>
  <c r="Y86" i="6" s="1"/>
  <c r="Y87" i="6" s="1"/>
  <c r="Y88" i="6" s="1"/>
  <c r="Y89" i="6" s="1"/>
  <c r="Y90" i="6" s="1"/>
  <c r="Y91" i="6" s="1"/>
  <c r="Y92" i="6" s="1"/>
  <c r="Y93" i="6" s="1"/>
  <c r="Y94" i="6" s="1"/>
  <c r="Y95" i="6" s="1"/>
  <c r="Y96" i="6" s="1"/>
  <c r="Y97" i="6" s="1"/>
  <c r="Y98" i="6" s="1"/>
  <c r="Y99" i="6" s="1"/>
  <c r="Y100" i="6" s="1"/>
  <c r="Y101" i="6" s="1"/>
  <c r="Y102" i="6" s="1"/>
  <c r="Y103" i="6" s="1"/>
  <c r="Y104" i="6" s="1"/>
  <c r="Y105" i="6" s="1"/>
  <c r="Y106" i="6" s="1"/>
  <c r="Y107" i="6" s="1"/>
  <c r="Y108" i="6" s="1"/>
  <c r="Y109" i="6" s="1"/>
  <c r="Y110" i="6" s="1"/>
  <c r="Y111" i="6" s="1"/>
  <c r="Y112" i="6" s="1"/>
  <c r="Y113" i="6" s="1"/>
  <c r="Y114" i="6" s="1"/>
</calcChain>
</file>

<file path=xl/sharedStrings.xml><?xml version="1.0" encoding="utf-8"?>
<sst xmlns="http://schemas.openxmlformats.org/spreadsheetml/2006/main" count="3218" uniqueCount="1626">
  <si>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</si>
  <si>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</si>
  <si>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</si>
  <si>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</si>
  <si>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</si>
  <si>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</si>
  <si>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</si>
  <si>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</si>
  <si>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</si>
  <si>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</si>
  <si>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</si>
  <si>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</si>
  <si>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</si>
  <si>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</si>
  <si>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</si>
  <si>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</si>
  <si>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</si>
  <si>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</si>
  <si>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</si>
  <si>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</si>
  <si>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</si>
  <si>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</si>
  <si>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</si>
  <si>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</si>
  <si>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</si>
  <si>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</si>
  <si>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</si>
  <si>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</si>
  <si>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</si>
  <si>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</si>
  <si>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</si>
  <si>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</si>
  <si>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</si>
  <si>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</si>
  <si>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</si>
  <si>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</si>
  <si>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</si>
  <si>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</si>
  <si>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</si>
  <si>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</si>
  <si>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</si>
  <si>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</si>
  <si>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</si>
  <si>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</si>
  <si>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</si>
  <si>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</si>
  <si>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</si>
  <si>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</si>
  <si>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</si>
  <si>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</si>
  <si>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</si>
  <si>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</si>
  <si>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</si>
  <si>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</si>
  <si>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</si>
  <si>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</si>
  <si>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</si>
  <si>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</si>
  <si>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</si>
  <si>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</si>
  <si>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</si>
  <si>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</si>
  <si>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</si>
  <si>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</si>
  <si>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</si>
  <si>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</si>
  <si>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</si>
  <si>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</si>
  <si>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</si>
  <si>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</si>
  <si>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</si>
  <si>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</si>
  <si>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</si>
  <si>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</si>
  <si>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</si>
  <si>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</si>
  <si>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</si>
  <si>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</si>
  <si>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</si>
  <si>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</si>
  <si>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</si>
  <si>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</si>
  <si>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</si>
  <si>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</si>
  <si>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</si>
  <si>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</si>
  <si>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</si>
  <si>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</si>
  <si>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</si>
  <si>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</si>
  <si>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</si>
  <si>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</si>
  <si>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</si>
  <si>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</si>
  <si>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</si>
  <si>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</si>
  <si>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</si>
  <si>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</si>
  <si>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</si>
  <si>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</si>
  <si>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</si>
  <si>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</si>
  <si>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</si>
  <si>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</si>
  <si>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</si>
  <si>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</si>
  <si>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</si>
  <si>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</si>
  <si>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</si>
  <si>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</si>
  <si>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</si>
  <si>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</si>
  <si>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</si>
  <si>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</si>
  <si>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</si>
  <si>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</si>
  <si>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</si>
  <si>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</si>
  <si>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</si>
  <si>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</si>
  <si>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</si>
  <si>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</si>
  <si>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</si>
  <si>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</si>
  <si>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</si>
  <si>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</si>
  <si>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</si>
  <si>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</si>
  <si>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</si>
  <si>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</si>
  <si>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</si>
  <si>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</si>
  <si>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</si>
  <si>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</si>
  <si>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</si>
  <si>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</si>
  <si>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</si>
  <si>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</si>
  <si>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</si>
  <si>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</si>
  <si>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</si>
  <si>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</si>
  <si>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</si>
  <si>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</si>
  <si>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</si>
  <si>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</si>
  <si>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</si>
  <si>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</si>
  <si>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</si>
  <si>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</si>
  <si>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</si>
  <si>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</si>
  <si>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</si>
  <si>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</si>
  <si>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</si>
  <si>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</si>
  <si>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</si>
  <si>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</si>
  <si>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</si>
  <si>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</si>
  <si>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</si>
  <si>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</si>
  <si>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</si>
  <si>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</si>
  <si>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</si>
  <si>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</si>
  <si>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</si>
  <si>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</si>
  <si>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</si>
  <si>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</si>
  <si>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</si>
  <si>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</si>
  <si>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</si>
  <si>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</si>
  <si>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</si>
  <si>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</si>
  <si>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</si>
  <si>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</si>
  <si>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</si>
  <si>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</si>
  <si>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</si>
  <si>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</si>
  <si>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</si>
  <si>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</si>
  <si>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</si>
  <si>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</si>
  <si>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</si>
  <si>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</si>
  <si>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</si>
  <si>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</si>
  <si>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</si>
  <si>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</si>
  <si>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</si>
  <si>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</si>
  <si>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</si>
  <si>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</si>
  <si>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</si>
  <si>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</si>
  <si>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</si>
  <si>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</si>
  <si>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</si>
  <si>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</si>
  <si>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</si>
  <si>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</si>
  <si>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</si>
  <si>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</si>
  <si>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</si>
  <si>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</si>
  <si>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</si>
  <si>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</si>
  <si>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</si>
  <si>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</si>
  <si>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</si>
  <si>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</si>
  <si>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</si>
  <si>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</si>
  <si>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</si>
  <si>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</si>
  <si>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</si>
  <si>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</si>
  <si>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</si>
  <si>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</si>
  <si>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</si>
  <si>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</si>
  <si>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</si>
  <si>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</si>
  <si>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</si>
  <si>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</si>
  <si>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</si>
  <si>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</si>
  <si>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</si>
  <si>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</si>
  <si>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</si>
  <si>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</si>
  <si>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</si>
  <si>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</si>
  <si>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</si>
  <si>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</si>
  <si>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</si>
  <si>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</si>
  <si>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</si>
  <si>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</si>
  <si>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</si>
  <si>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</si>
  <si>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</si>
  <si>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</si>
  <si>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</si>
  <si>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</si>
  <si>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</si>
  <si>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</si>
  <si>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</si>
  <si>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</si>
  <si>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</si>
  <si>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</si>
  <si>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</si>
  <si>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</si>
  <si>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</si>
  <si>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</si>
  <si>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</si>
  <si>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</si>
  <si>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</si>
  <si>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</si>
  <si>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</si>
  <si>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</si>
  <si>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</si>
  <si>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</si>
  <si>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</si>
  <si>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</si>
  <si>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</si>
  <si>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</si>
  <si>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</si>
  <si>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</si>
  <si>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</si>
  <si>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</si>
  <si>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</si>
  <si>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</si>
  <si>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</si>
  <si>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</si>
  <si>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</si>
  <si>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</si>
  <si>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</si>
  <si>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</si>
  <si>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</si>
  <si>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</si>
  <si>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</si>
  <si>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</si>
  <si>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</si>
  <si>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</si>
  <si>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</si>
  <si>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</si>
  <si>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</si>
  <si>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</si>
  <si>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</si>
  <si>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</si>
  <si>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</si>
  <si>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</si>
  <si>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</si>
  <si>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</si>
  <si>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</si>
  <si>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</si>
  <si>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</si>
  <si>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</si>
  <si>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</si>
  <si>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</si>
  <si>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</si>
  <si>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</si>
  <si>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</si>
  <si>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</si>
  <si>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</si>
  <si>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</si>
  <si>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</si>
  <si>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</si>
  <si>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</si>
  <si>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</si>
  <si>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</si>
  <si>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</si>
  <si>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</si>
  <si>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</si>
  <si>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</si>
  <si>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</si>
  <si>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</si>
  <si>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</si>
  <si>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</si>
  <si>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</si>
  <si>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</si>
  <si>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</si>
  <si>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</si>
  <si>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</si>
  <si>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</si>
  <si>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</si>
  <si>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</si>
  <si>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</si>
  <si>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</si>
  <si>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</si>
  <si>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</si>
  <si>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</si>
  <si>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</si>
  <si>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</si>
  <si>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</si>
  <si>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</si>
  <si>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</si>
  <si>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</si>
  <si>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</si>
  <si>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</si>
  <si>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</si>
  <si>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</si>
  <si>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</si>
  <si>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</si>
  <si>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</si>
  <si>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</si>
  <si>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</si>
  <si>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</si>
  <si>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</si>
  <si>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</si>
  <si>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</si>
  <si>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</si>
  <si>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</si>
  <si>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</si>
  <si>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</si>
  <si>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</si>
  <si>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</si>
  <si>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</si>
  <si>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</si>
  <si>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</si>
  <si>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</si>
  <si>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</si>
  <si>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</si>
  <si>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</si>
  <si>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</si>
  <si>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</si>
  <si>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</si>
  <si>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</si>
  <si>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</si>
  <si>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</si>
  <si>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</si>
  <si>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</si>
  <si>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</si>
  <si>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</si>
  <si>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</si>
  <si>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</si>
  <si>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</si>
  <si>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</si>
  <si>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</si>
  <si>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</si>
  <si>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</si>
  <si>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</si>
  <si>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</si>
  <si>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</si>
  <si>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</si>
  <si>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</si>
  <si>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</si>
  <si>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</si>
  <si>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</si>
  <si>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</si>
  <si>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</si>
  <si>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</si>
  <si>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</si>
  <si>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</si>
  <si>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</si>
  <si>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</si>
  <si>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</si>
  <si>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</si>
  <si>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</si>
  <si>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</si>
  <si>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</si>
  <si>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</si>
  <si>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</si>
  <si>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</si>
  <si>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</si>
  <si>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</si>
  <si>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</si>
  <si>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</si>
  <si>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</si>
  <si>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</si>
  <si>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</si>
  <si>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</si>
  <si>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</si>
  <si>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</si>
  <si>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</si>
  <si>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</si>
  <si>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</si>
  <si>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</si>
  <si>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</si>
  <si>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</si>
  <si>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</si>
  <si>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</si>
  <si>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</si>
  <si>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</si>
  <si>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</si>
  <si>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</si>
  <si>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</si>
  <si>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</si>
  <si>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</si>
  <si>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</si>
  <si>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</si>
  <si>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</si>
  <si>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</si>
  <si>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</si>
  <si>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</si>
  <si>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</si>
  <si>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</si>
  <si>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</si>
  <si>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</si>
  <si>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</si>
  <si>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</si>
  <si>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</si>
  <si>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</si>
  <si>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</si>
  <si>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</si>
  <si>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</si>
  <si>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</si>
  <si>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</si>
  <si>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</si>
  <si>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</si>
  <si>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</si>
  <si>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</si>
  <si>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</si>
  <si>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</si>
  <si>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</si>
  <si>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</si>
  <si>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</si>
  <si>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</si>
  <si>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</si>
  <si>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</si>
  <si>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</si>
  <si>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</si>
  <si>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</si>
  <si>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</si>
  <si>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</si>
  <si>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</si>
  <si>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</si>
  <si>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</si>
  <si>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</si>
  <si>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</si>
  <si>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</si>
  <si>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</si>
  <si>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</si>
  <si>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</si>
  <si>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</si>
  <si>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</si>
  <si>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</si>
  <si>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</si>
  <si>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</si>
  <si>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</si>
  <si>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</si>
  <si>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</si>
  <si>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</si>
  <si>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</si>
  <si>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</si>
  <si>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</si>
  <si>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</si>
  <si>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</si>
  <si>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</si>
  <si>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</si>
  <si>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</si>
  <si>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</si>
  <si>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</si>
  <si>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</si>
  <si>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</si>
  <si>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</si>
  <si>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</si>
  <si>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</si>
  <si>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</si>
  <si>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</si>
  <si>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</si>
  <si>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</si>
  <si>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</si>
  <si>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</si>
  <si>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</si>
  <si>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</si>
  <si>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</si>
  <si>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</si>
  <si>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</si>
  <si>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</si>
  <si>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</si>
  <si>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</si>
  <si>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</si>
  <si>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</si>
  <si>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</si>
  <si>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</si>
  <si>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</si>
  <si>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</si>
  <si>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</si>
  <si>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</si>
  <si>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</si>
  <si>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</si>
  <si>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</si>
  <si>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</si>
  <si>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</si>
  <si>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</si>
  <si>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</si>
  <si>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</si>
  <si>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</si>
  <si>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</si>
  <si>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</si>
  <si>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</si>
  <si>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</si>
  <si>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</si>
  <si>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</si>
  <si>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</si>
  <si>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</si>
  <si>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</si>
  <si>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</si>
  <si>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</si>
  <si>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</si>
  <si>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</si>
  <si>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</si>
  <si>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</si>
  <si>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</si>
  <si>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</si>
  <si>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</si>
  <si>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</si>
  <si>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</si>
  <si>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</si>
  <si>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</si>
  <si>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</si>
  <si>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</si>
  <si>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</si>
  <si>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</si>
  <si>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</si>
  <si>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</si>
  <si>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</si>
  <si>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</si>
  <si>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</si>
  <si>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</si>
  <si>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</si>
  <si>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</si>
  <si>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</si>
  <si>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</si>
  <si>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</si>
  <si>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</si>
  <si>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</si>
  <si>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</si>
  <si>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</si>
  <si>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</si>
  <si>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</si>
  <si>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</si>
  <si>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</si>
  <si>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</si>
  <si>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</si>
  <si>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</si>
  <si>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</si>
  <si>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</si>
  <si>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</si>
  <si>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</si>
  <si>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</si>
  <si>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</si>
  <si>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</si>
  <si>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</si>
  <si>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</si>
  <si>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</si>
  <si>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</si>
  <si>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</si>
  <si>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</si>
  <si>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</si>
  <si>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</si>
  <si>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</si>
  <si>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</si>
  <si>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</si>
  <si>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</si>
  <si>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</si>
  <si>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</si>
  <si>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</si>
  <si>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</si>
  <si>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</si>
  <si>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</si>
  <si>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</si>
  <si>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</si>
  <si>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</si>
  <si>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</si>
  <si>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</si>
  <si>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</si>
  <si>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</si>
  <si>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</si>
  <si>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</si>
  <si>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</si>
  <si>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</si>
  <si>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</si>
  <si>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</si>
  <si>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</si>
  <si>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</si>
  <si>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</si>
  <si>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</si>
  <si>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</si>
  <si>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</si>
  <si>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</si>
  <si>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</si>
  <si>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</si>
  <si>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</si>
  <si>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</si>
  <si>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</si>
  <si>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</si>
  <si>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</si>
  <si>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</si>
  <si>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</si>
  <si>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</si>
  <si>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</si>
  <si>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</si>
  <si>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</si>
  <si>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</si>
  <si>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</si>
  <si>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</si>
  <si>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</si>
  <si>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</si>
  <si>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</si>
  <si>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</si>
  <si>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</si>
  <si>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</si>
  <si>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</si>
  <si>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</si>
  <si>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</si>
  <si>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</si>
  <si>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</si>
  <si>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</si>
  <si>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</si>
  <si>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</si>
  <si>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</si>
  <si>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</si>
  <si>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</si>
  <si>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</si>
  <si>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</si>
  <si>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</si>
  <si>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</si>
  <si>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</si>
  <si>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</si>
  <si>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</si>
  <si>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</si>
  <si>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</si>
  <si>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</si>
  <si>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</si>
  <si>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</si>
  <si>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</si>
  <si>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</si>
  <si>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</si>
  <si>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</si>
  <si>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</si>
  <si>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</si>
  <si>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</si>
  <si>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</si>
  <si>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</si>
  <si>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</si>
  <si>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</si>
  <si>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</si>
  <si>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</si>
  <si>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</si>
  <si>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</si>
  <si>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</si>
  <si>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</si>
  <si>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</si>
  <si>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</si>
  <si>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</si>
  <si>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</si>
  <si>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</si>
  <si>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</si>
  <si>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</si>
  <si>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</si>
  <si>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</si>
  <si>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</si>
  <si>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</si>
  <si>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</si>
  <si>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</si>
  <si>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</si>
  <si>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</si>
  <si>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</si>
  <si>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</si>
  <si>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</si>
  <si>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</si>
  <si>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</si>
  <si>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</si>
  <si>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</si>
  <si>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</si>
  <si>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</si>
  <si>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</si>
  <si>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</si>
  <si>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</si>
  <si>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</si>
  <si>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</si>
  <si>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</si>
  <si>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</si>
  <si>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</si>
  <si>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</si>
  <si>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</si>
  <si>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</si>
  <si>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</si>
  <si>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</si>
  <si>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</si>
  <si>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</si>
  <si>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</si>
  <si>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</si>
  <si>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</si>
  <si>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</si>
  <si>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</si>
  <si>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</si>
  <si>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</si>
  <si>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</si>
  <si>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</si>
  <si>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</si>
  <si>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</si>
  <si>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</si>
  <si>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</si>
  <si>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</si>
  <si>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</si>
  <si>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</si>
  <si>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</si>
  <si>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</si>
  <si>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</si>
  <si>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</si>
  <si>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</si>
  <si>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</si>
  <si>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</si>
  <si>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</si>
  <si>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</si>
  <si>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</si>
  <si>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</si>
  <si>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</si>
  <si>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</si>
  <si>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</si>
  <si>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</si>
  <si>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</si>
  <si>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</si>
  <si>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</si>
  <si>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</si>
  <si>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</si>
  <si>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</si>
  <si>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</si>
  <si>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</si>
  <si>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</si>
  <si>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</si>
  <si>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</si>
  <si>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</si>
  <si>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</si>
  <si>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</si>
  <si>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</si>
  <si>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</si>
  <si>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</si>
  <si>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</si>
  <si>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</si>
  <si>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</si>
  <si>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</si>
  <si>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</si>
  <si>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</si>
  <si>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</si>
  <si>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</si>
  <si>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</si>
  <si>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</si>
  <si>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</si>
  <si>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</si>
  <si>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</si>
  <si>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</si>
  <si>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</si>
  <si>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</si>
  <si>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</si>
  <si>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</si>
  <si>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</si>
  <si>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</si>
  <si>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</si>
  <si>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</si>
  <si>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</si>
  <si>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</si>
  <si>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</si>
  <si>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</si>
  <si>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</si>
  <si>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</si>
  <si>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</si>
  <si>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</si>
  <si>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</si>
  <si>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</si>
  <si>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</si>
  <si>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</si>
  <si>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</si>
  <si>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</si>
  <si>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</si>
  <si>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</si>
  <si>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</si>
  <si>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</si>
  <si>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</si>
  <si>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</si>
  <si>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</si>
  <si>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</si>
  <si>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</si>
  <si>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</si>
  <si>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</si>
  <si>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</si>
  <si>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</si>
  <si>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</si>
  <si>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</si>
  <si>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</si>
  <si>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</si>
  <si>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</si>
  <si>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</si>
  <si>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</si>
  <si>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</si>
  <si>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</si>
  <si>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</si>
  <si>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</si>
  <si>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</si>
  <si>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</si>
  <si>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</si>
  <si>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</si>
  <si>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</si>
  <si>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</si>
  <si>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</si>
  <si>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</si>
  <si>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</si>
  <si>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</si>
  <si>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</si>
  <si>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</si>
  <si>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</si>
  <si>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</si>
  <si>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</si>
  <si>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</si>
  <si>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</si>
  <si>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</si>
  <si>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</si>
  <si>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</si>
  <si>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</si>
  <si>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</si>
  <si>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</si>
  <si>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</si>
  <si>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</si>
  <si>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</si>
  <si>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</si>
  <si>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</si>
  <si>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</si>
  <si>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</si>
  <si>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</si>
  <si>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</si>
  <si>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</si>
  <si>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</si>
  <si>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</si>
  <si>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</si>
  <si>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</si>
  <si>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</si>
  <si>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</si>
  <si>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</si>
  <si>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</si>
  <si>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</si>
  <si>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</si>
  <si>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</si>
  <si>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</si>
  <si>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</si>
  <si>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</si>
  <si>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</si>
  <si>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</si>
  <si>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</si>
  <si>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</si>
  <si>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</si>
  <si>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</si>
  <si>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</si>
  <si>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</si>
  <si>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</si>
  <si>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</si>
  <si>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</si>
  <si>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</si>
  <si>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</si>
  <si>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</si>
  <si>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</si>
  <si>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</si>
  <si>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</si>
  <si>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</si>
  <si>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</si>
  <si>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</si>
  <si>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</si>
  <si>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</si>
  <si>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</si>
  <si>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</si>
  <si>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</si>
  <si>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</si>
  <si>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</si>
  <si>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</si>
  <si>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</si>
  <si>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</si>
  <si>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</si>
  <si>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</si>
  <si>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</si>
  <si>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</si>
  <si>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</si>
  <si>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</si>
  <si>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</si>
  <si>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</si>
  <si>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</si>
  <si>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</si>
  <si>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</si>
  <si>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</si>
  <si>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</si>
  <si>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</si>
  <si>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</si>
  <si>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</si>
  <si>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</si>
  <si>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</si>
  <si>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</si>
  <si>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</si>
  <si>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</si>
  <si>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</si>
  <si>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</si>
  <si>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</si>
  <si>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</si>
  <si>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</si>
  <si>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</si>
  <si>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</si>
  <si>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</si>
  <si>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</si>
  <si>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</si>
  <si>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</si>
  <si>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</si>
  <si>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</si>
  <si>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</si>
  <si>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</si>
  <si>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</si>
  <si>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</si>
  <si>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</si>
  <si>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</si>
  <si>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</si>
  <si>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</si>
  <si>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</si>
  <si>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</si>
  <si>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</si>
  <si>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</si>
  <si>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</si>
  <si>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</si>
  <si>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</si>
  <si>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</si>
  <si>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</si>
  <si>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</si>
  <si>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</si>
  <si>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</si>
  <si>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</si>
  <si>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</si>
  <si>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</si>
  <si>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</si>
  <si>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</si>
  <si>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</si>
  <si>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</si>
  <si>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</si>
  <si>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</si>
  <si>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</si>
  <si>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</si>
  <si>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</si>
  <si>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</si>
  <si>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</si>
  <si>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</si>
  <si>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</si>
  <si>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</si>
  <si>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</si>
  <si>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</si>
  <si>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</si>
  <si>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</si>
  <si>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</si>
  <si>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</si>
  <si>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</si>
  <si>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</si>
  <si>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</si>
  <si>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</si>
  <si>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</si>
  <si>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</si>
  <si>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</si>
  <si>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</si>
  <si>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</si>
  <si>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</si>
  <si>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</si>
  <si>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</si>
  <si>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</si>
  <si>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</si>
  <si>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</si>
  <si>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</si>
  <si>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</si>
  <si>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</si>
  <si>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</si>
  <si>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</si>
  <si>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</si>
  <si>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</si>
  <si>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</si>
  <si>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</si>
  <si>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</si>
  <si>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</si>
  <si>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</si>
  <si>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</si>
  <si>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</si>
  <si>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</si>
  <si>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</si>
  <si>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</si>
  <si>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</si>
  <si>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</si>
  <si>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</si>
  <si>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</si>
  <si>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</si>
  <si>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</si>
  <si>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</si>
  <si>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</si>
  <si>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</si>
  <si>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</si>
  <si>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</si>
  <si>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</si>
  <si>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</si>
  <si>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</si>
  <si>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</si>
  <si>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</si>
  <si>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</si>
  <si>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</si>
  <si>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</si>
  <si>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</si>
  <si>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</si>
  <si>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</si>
  <si>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</si>
  <si>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</si>
  <si>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</si>
  <si>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</si>
  <si>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</si>
  <si>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</si>
  <si>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</si>
  <si>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</si>
  <si>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</si>
  <si>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</si>
  <si>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</si>
  <si>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</si>
  <si>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</si>
  <si>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</si>
  <si>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</si>
  <si>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</si>
  <si>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</si>
  <si>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</si>
  <si>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</si>
  <si>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</si>
  <si>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</si>
  <si>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</si>
  <si>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</si>
  <si>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</si>
  <si>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</si>
  <si>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</si>
  <si>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</si>
  <si>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</si>
  <si>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</si>
  <si>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</si>
  <si>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</si>
  <si>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</si>
  <si>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</si>
  <si>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</si>
  <si>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</si>
  <si>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</si>
  <si>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</si>
  <si>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</si>
  <si>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</si>
  <si>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</si>
  <si>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</si>
  <si>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</si>
  <si>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</si>
  <si>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</si>
  <si>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</si>
  <si>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</si>
  <si>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</si>
  <si>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</si>
  <si>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</si>
  <si>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</si>
  <si>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</si>
  <si>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</si>
  <si>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</si>
  <si>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</si>
  <si>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</si>
  <si>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</si>
  <si>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</si>
  <si>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</si>
  <si>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</si>
  <si>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</si>
  <si>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</si>
  <si>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</si>
  <si>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</si>
  <si>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</si>
  <si>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</si>
  <si>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</si>
  <si>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</si>
  <si>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</si>
  <si>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</si>
  <si>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</si>
  <si>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</si>
  <si>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</si>
  <si>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</si>
  <si>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</si>
  <si>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</si>
  <si>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</si>
  <si>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</si>
  <si>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</si>
  <si>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</si>
  <si>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</si>
  <si>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</si>
  <si>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</si>
  <si>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</si>
  <si>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</si>
  <si>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</si>
  <si>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</si>
  <si>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</si>
  <si>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</si>
  <si>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</si>
  <si>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</si>
  <si>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</si>
  <si>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</si>
  <si>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</si>
  <si>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</si>
  <si>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</si>
  <si>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</si>
  <si>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</si>
  <si>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</si>
  <si>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</si>
  <si>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</si>
  <si>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</si>
  <si>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</si>
  <si>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</si>
  <si>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</si>
  <si>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</si>
  <si>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</si>
  <si>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</si>
  <si>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</si>
  <si>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</si>
  <si>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</si>
  <si>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</si>
  <si>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</si>
  <si>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</si>
  <si>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</si>
  <si>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</si>
  <si>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</si>
  <si>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</si>
  <si>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</si>
  <si>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</si>
  <si>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</si>
  <si>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</si>
  <si>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</si>
  <si>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</si>
  <si>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</si>
  <si>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</si>
  <si>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</si>
  <si>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</si>
  <si>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</si>
  <si>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</si>
  <si>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</si>
  <si>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</si>
  <si>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</si>
  <si>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</si>
  <si>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</si>
  <si>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</si>
  <si>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</si>
  <si>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</si>
  <si>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</si>
  <si>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</si>
  <si>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</si>
  <si>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</si>
  <si>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</si>
  <si>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</si>
  <si>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</si>
  <si>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</si>
  <si>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</si>
  <si>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</si>
  <si>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</si>
  <si>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</si>
  <si>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</si>
  <si>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</si>
  <si>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</si>
  <si>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</si>
  <si>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</si>
  <si>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</si>
  <si>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</si>
  <si>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</si>
  <si>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</si>
  <si>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</si>
  <si>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</si>
  <si>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</si>
  <si>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</si>
  <si>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</si>
  <si>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</si>
  <si>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</si>
  <si>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</si>
  <si>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</si>
  <si>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</si>
  <si>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</si>
  <si>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</si>
  <si>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</si>
  <si>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</si>
  <si>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</si>
  <si>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</si>
  <si>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</si>
  <si>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</si>
  <si>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</si>
  <si>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</si>
  <si>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</si>
  <si>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</si>
  <si>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</si>
  <si>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</si>
  <si>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</si>
  <si>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</si>
  <si>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</si>
  <si>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</si>
  <si>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</si>
  <si>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</si>
  <si>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</si>
  <si>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</si>
  <si>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</si>
  <si>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</si>
  <si>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</si>
  <si>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</si>
  <si>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</si>
  <si>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</si>
  <si>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</si>
  <si>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</si>
  <si>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</si>
  <si>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</si>
  <si>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</si>
  <si>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</si>
  <si>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</si>
  <si>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</si>
  <si>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</si>
  <si>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</si>
  <si>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</si>
  <si>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</si>
  <si>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</si>
  <si>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</si>
  <si>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</si>
  <si>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</si>
  <si>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</si>
  <si>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</si>
  <si>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</si>
  <si>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</si>
  <si>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</si>
  <si>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</si>
  <si>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</si>
  <si>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</si>
  <si>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</si>
  <si>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</si>
  <si>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</si>
  <si>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</si>
  <si>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</si>
  <si>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</si>
  <si>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</si>
  <si>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</si>
  <si>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</si>
  <si>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</si>
  <si>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</si>
  <si>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</si>
  <si>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</si>
  <si>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</si>
  <si>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</si>
  <si>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</si>
  <si>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</si>
  <si>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</si>
  <si>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</si>
  <si>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</si>
  <si>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</si>
  <si>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</si>
  <si>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</si>
  <si>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</si>
  <si>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</si>
  <si>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</si>
  <si>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</si>
  <si>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</si>
  <si>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</si>
  <si>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</si>
  <si>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</si>
  <si>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</si>
  <si>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</si>
  <si>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</si>
  <si>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</si>
  <si>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</si>
  <si>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</si>
  <si>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</si>
  <si>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</si>
  <si>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</si>
  <si>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</si>
  <si>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</si>
  <si>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</si>
  <si>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</si>
  <si>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</si>
  <si>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</si>
  <si>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</si>
  <si>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</si>
  <si>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</si>
  <si>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</si>
  <si>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</si>
  <si>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</si>
  <si>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</si>
  <si>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</si>
  <si>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</si>
  <si>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</si>
  <si>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</si>
  <si>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</si>
  <si>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</si>
  <si>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</si>
  <si>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</si>
  <si>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</si>
  <si>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</si>
  <si>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</si>
  <si>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</si>
  <si>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</si>
  <si>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</si>
  <si>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</si>
  <si>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</si>
  <si>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</si>
  <si>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</si>
  <si>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</si>
  <si>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</si>
  <si>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</si>
  <si>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</si>
  <si>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</si>
  <si>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</si>
  <si>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</si>
  <si>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</si>
  <si>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</si>
  <si>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</si>
  <si>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</si>
  <si>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</si>
  <si>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</si>
  <si>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</si>
  <si>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</si>
  <si>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</si>
  <si>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</si>
  <si>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</si>
  <si>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</si>
  <si>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</si>
  <si>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</si>
  <si>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</si>
  <si>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</si>
  <si>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</si>
  <si>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</si>
  <si>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</si>
  <si>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</si>
  <si>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</si>
  <si>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</si>
  <si>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</si>
  <si>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</si>
  <si>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</si>
  <si>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</si>
  <si>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</si>
  <si>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</si>
  <si>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</si>
  <si>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</si>
  <si>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</si>
  <si>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</si>
  <si>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</si>
  <si>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</si>
  <si>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</si>
  <si>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</si>
  <si>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</si>
  <si>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</si>
  <si>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</si>
  <si>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</si>
  <si>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</si>
  <si>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</si>
  <si>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</si>
  <si>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</si>
  <si>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</si>
  <si>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</si>
  <si>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</si>
  <si>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</si>
  <si>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</si>
  <si>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</si>
  <si>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</si>
  <si>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</si>
  <si>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</si>
  <si>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</si>
  <si>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</si>
  <si>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</si>
  <si>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</si>
  <si>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</si>
  <si>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</si>
  <si>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</si>
  <si>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</si>
  <si>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</si>
  <si>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</si>
  <si>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</si>
  <si>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</si>
  <si>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</si>
  <si>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</si>
  <si>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</si>
  <si>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</si>
  <si>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</si>
  <si>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</si>
  <si>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</si>
  <si>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</si>
  <si>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</si>
  <si>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</si>
  <si>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</si>
  <si>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</si>
  <si>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</si>
  <si>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</si>
  <si>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</si>
  <si>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</si>
  <si>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</si>
  <si>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</si>
  <si>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</si>
  <si>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</si>
  <si>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</si>
  <si>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</si>
  <si>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</si>
  <si>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</si>
  <si>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</si>
  <si>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</si>
  <si>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</si>
  <si>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</si>
  <si>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</si>
  <si>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</si>
  <si>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</si>
  <si>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</si>
  <si>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</si>
  <si>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</si>
  <si>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</si>
  <si>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</si>
  <si>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</si>
  <si>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</si>
  <si>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</si>
  <si>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</si>
  <si>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</si>
  <si>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</si>
  <si>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</si>
  <si>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</si>
  <si>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</si>
  <si>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</si>
  <si>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</si>
  <si>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</si>
  <si>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</si>
  <si>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</si>
  <si>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</si>
  <si>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</si>
  <si>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</si>
  <si>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</si>
  <si>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</si>
  <si>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</si>
  <si>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</si>
  <si>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</si>
  <si>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</si>
  <si>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</si>
  <si>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</si>
  <si>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</si>
  <si>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</si>
  <si>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</si>
  <si>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</si>
  <si>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</si>
  <si>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</si>
  <si>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</si>
  <si>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</si>
  <si>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</si>
  <si>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</si>
  <si>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</si>
  <si>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</si>
  <si>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</si>
  <si>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</si>
  <si>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</si>
  <si>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</si>
  <si>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</si>
  <si>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</si>
  <si>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</si>
  <si>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</si>
  <si>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</si>
  <si>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</si>
  <si>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</si>
  <si>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</si>
  <si>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</si>
  <si>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</si>
  <si>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</si>
  <si>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</si>
  <si>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</si>
  <si>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</si>
  <si>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</si>
  <si>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</si>
  <si>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</si>
  <si>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</si>
  <si>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</si>
  <si>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</si>
  <si>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</si>
  <si>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</si>
  <si>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</si>
  <si>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</si>
  <si>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</si>
  <si>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</si>
  <si>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</si>
  <si>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</si>
  <si>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</si>
  <si>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</si>
  <si>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</si>
  <si>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</si>
  <si>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</si>
  <si>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</si>
  <si>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</si>
  <si>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</si>
  <si>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</si>
  <si>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</si>
  <si>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</si>
  <si>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</si>
  <si>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</si>
  <si>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</si>
  <si>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</si>
  <si>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</si>
  <si>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</si>
  <si>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</si>
  <si>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</si>
  <si>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</si>
  <si>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</si>
  <si>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</si>
  <si>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</si>
  <si>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</si>
  <si>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</si>
  <si>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</si>
  <si>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</si>
  <si>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</si>
  <si>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</si>
  <si>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</si>
  <si>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</si>
  <si>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</si>
  <si>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</si>
  <si>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</si>
  <si>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</si>
  <si>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</si>
  <si>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</si>
  <si>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</si>
  <si>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</si>
  <si>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</si>
  <si>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</si>
  <si>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</si>
  <si>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</si>
  <si>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</si>
  <si>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</si>
  <si>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</si>
  <si>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</si>
  <si>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</si>
  <si>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</si>
  <si>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</si>
  <si>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</si>
  <si>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</si>
  <si>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</si>
  <si>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</si>
  <si>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</si>
  <si>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</si>
  <si>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</si>
  <si>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</si>
  <si>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</si>
  <si>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</si>
  <si>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</si>
  <si>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</si>
  <si>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</si>
  <si>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</si>
  <si>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</si>
  <si>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</si>
  <si>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</si>
  <si>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</si>
  <si>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</si>
  <si>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</si>
  <si>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</si>
  <si>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</si>
  <si>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Ash Beavers 13%</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</si>
  <si>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</si>
  <si>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</si>
  <si>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</si>
  <si>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</si>
  <si>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</si>
  <si>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</si>
  <si>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</si>
  <si>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</si>
  <si>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</si>
  <si>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</si>
  <si>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</si>
  <si>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</si>
  <si>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</si>
  <si>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</si>
  <si>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</si>
  <si>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</si>
  <si>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</si>
  <si>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</si>
  <si>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</si>
  <si>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</si>
  <si>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</si>
  <si>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</si>
  <si>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</si>
  <si>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</si>
  <si>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</si>
  <si>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</si>
  <si>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</si>
  <si>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</si>
  <si>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</si>
  <si>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</si>
  <si>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</si>
  <si>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</si>
  <si>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</si>
  <si>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</si>
  <si>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</si>
  <si>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</si>
  <si>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</si>
  <si>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</si>
  <si>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</si>
  <si>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</si>
  <si>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</si>
  <si>
    <t>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</si>
</sst>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6">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877</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878</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834</v>
      </c>
    </row>
    <row r="4" spans="3:10">
      <c r="C4" t="s">
        <v>835</v>
      </c>
      <c r="D4" t="s">
        <v>836</v>
      </c>
      <c r="E4" t="s">
        <v>838</v>
      </c>
      <c r="F4" t="s">
        <v>837</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D16" sqref="D16"/>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3" t="s">
        <v>78</v>
      </c>
      <c r="N5" s="123"/>
      <c r="O5" s="123"/>
      <c r="P5" s="123"/>
      <c r="Q5" s="123"/>
      <c r="R5" s="123"/>
      <c r="S5" s="123"/>
      <c r="T5" s="123"/>
      <c r="U5" s="123"/>
      <c r="V5" s="123"/>
      <c r="W5" s="123"/>
      <c r="AA5" s="1" t="s">
        <v>52</v>
      </c>
      <c r="AB5" s="1" t="s">
        <v>53</v>
      </c>
      <c r="AC5" s="1" t="s">
        <v>54</v>
      </c>
      <c r="AD5" s="1" t="s">
        <v>55</v>
      </c>
      <c r="AE5" s="1" t="s">
        <v>969</v>
      </c>
      <c r="AF5" s="1" t="s">
        <v>971</v>
      </c>
      <c r="AG5" s="1" t="s">
        <v>970</v>
      </c>
    </row>
    <row r="6" spans="1:33" ht="13.5" thickBot="1">
      <c r="A6" s="35" t="s">
        <v>18</v>
      </c>
      <c r="B6" s="1">
        <v>1</v>
      </c>
      <c r="C6" s="1" t="s">
        <v>3</v>
      </c>
      <c r="D6">
        <v>1.1000000000000001</v>
      </c>
      <c r="E6" s="67">
        <v>1</v>
      </c>
      <c r="F6" s="105" t="s">
        <v>949</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972</v>
      </c>
    </row>
    <row r="7" spans="1:33" ht="12.75">
      <c r="A7" s="35" t="s">
        <v>9</v>
      </c>
      <c r="B7" s="1">
        <v>2</v>
      </c>
      <c r="C7" s="1" t="s">
        <v>3</v>
      </c>
      <c r="D7">
        <v>1.3</v>
      </c>
      <c r="E7" s="67">
        <v>2</v>
      </c>
      <c r="F7" s="65" t="s">
        <v>839</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839</v>
      </c>
    </row>
    <row r="8" spans="1:33" ht="12.75">
      <c r="A8" s="35" t="s">
        <v>14</v>
      </c>
      <c r="B8" s="1">
        <v>3</v>
      </c>
      <c r="C8" s="1" t="s">
        <v>3</v>
      </c>
      <c r="D8">
        <v>3.16</v>
      </c>
      <c r="E8" s="67">
        <v>3</v>
      </c>
      <c r="F8" s="75" t="s">
        <v>950</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950</v>
      </c>
    </row>
    <row r="9" spans="1:33" ht="12.75">
      <c r="A9" s="35" t="s">
        <v>21</v>
      </c>
      <c r="B9" s="1">
        <v>4</v>
      </c>
      <c r="C9" s="1" t="s">
        <v>3</v>
      </c>
      <c r="D9">
        <v>1.1599999999999999</v>
      </c>
      <c r="E9" s="67">
        <v>4</v>
      </c>
      <c r="F9" s="105" t="s">
        <v>951</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952</v>
      </c>
    </row>
    <row r="10" spans="1:33" ht="12.75">
      <c r="A10" s="35" t="s">
        <v>16</v>
      </c>
      <c r="B10" s="1">
        <v>5</v>
      </c>
      <c r="C10" s="1" t="s">
        <v>3</v>
      </c>
      <c r="D10">
        <v>4.2</v>
      </c>
      <c r="E10" s="67">
        <v>5</v>
      </c>
      <c r="F10" s="104" t="s">
        <v>952</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960</v>
      </c>
    </row>
    <row r="11" spans="1:33" ht="12.75">
      <c r="A11" s="47" t="s">
        <v>26</v>
      </c>
      <c r="B11" s="1">
        <v>6</v>
      </c>
      <c r="C11" s="1" t="s">
        <v>3</v>
      </c>
      <c r="D11">
        <v>2.1</v>
      </c>
      <c r="E11" s="67">
        <v>6</v>
      </c>
      <c r="F11" s="75" t="s">
        <v>953</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953</v>
      </c>
    </row>
    <row r="12" spans="1:33" ht="12.75">
      <c r="A12" s="35" t="s">
        <v>29</v>
      </c>
      <c r="B12" s="1">
        <v>7</v>
      </c>
      <c r="C12" s="1" t="s">
        <v>3</v>
      </c>
      <c r="D12">
        <v>2.16</v>
      </c>
      <c r="E12" s="67">
        <v>7</v>
      </c>
      <c r="F12" s="102" t="s">
        <v>954</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959</v>
      </c>
    </row>
    <row r="13" spans="1:33" ht="12.75">
      <c r="A13" s="35" t="s">
        <v>31</v>
      </c>
      <c r="B13" s="1">
        <v>8</v>
      </c>
      <c r="C13" s="1" t="s">
        <v>3</v>
      </c>
      <c r="D13">
        <v>7.4</v>
      </c>
      <c r="E13" s="67">
        <v>8</v>
      </c>
      <c r="F13" s="65" t="s">
        <v>840</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1084</v>
      </c>
    </row>
    <row r="14" spans="1:33" ht="12.75">
      <c r="A14" s="35" t="s">
        <v>33</v>
      </c>
      <c r="B14" s="1">
        <v>9</v>
      </c>
      <c r="C14" s="1" t="s">
        <v>3</v>
      </c>
      <c r="E14" s="67">
        <v>9</v>
      </c>
      <c r="F14" s="97" t="s">
        <v>955</v>
      </c>
      <c r="M14" s="27" t="s">
        <v>283</v>
      </c>
      <c r="N14" s="27" t="s">
        <v>125</v>
      </c>
      <c r="O14" s="27"/>
      <c r="P14" s="27" t="s">
        <v>287</v>
      </c>
      <c r="Q14" s="27"/>
      <c r="R14" s="27"/>
      <c r="S14" s="27"/>
      <c r="T14" s="27"/>
      <c r="U14" s="27"/>
      <c r="V14" s="38"/>
      <c r="W14" s="40"/>
      <c r="AA14" s="1">
        <v>9</v>
      </c>
      <c r="AB14" s="35" t="s">
        <v>18</v>
      </c>
      <c r="AC14" s="1">
        <v>15</v>
      </c>
      <c r="AE14" t="s">
        <v>3</v>
      </c>
      <c r="AF14">
        <v>9</v>
      </c>
      <c r="AG14" s="102" t="s">
        <v>1009</v>
      </c>
    </row>
    <row r="15" spans="1:33" ht="12.75">
      <c r="A15" s="35" t="s">
        <v>37</v>
      </c>
      <c r="B15" s="1">
        <v>10</v>
      </c>
      <c r="C15" s="1" t="s">
        <v>3</v>
      </c>
      <c r="E15" s="67">
        <v>10</v>
      </c>
      <c r="F15" s="98" t="s">
        <v>872</v>
      </c>
      <c r="M15" s="40" t="s">
        <v>315</v>
      </c>
      <c r="N15" s="27" t="s">
        <v>284</v>
      </c>
      <c r="O15" s="27"/>
      <c r="P15" s="27" t="s">
        <v>288</v>
      </c>
      <c r="Q15" s="27"/>
      <c r="R15" s="27"/>
      <c r="S15" s="27"/>
      <c r="T15" s="27"/>
      <c r="U15" s="27"/>
      <c r="V15" s="38"/>
      <c r="W15" s="40"/>
      <c r="AA15" s="1">
        <v>10</v>
      </c>
      <c r="AB15" s="35" t="s">
        <v>18</v>
      </c>
      <c r="AC15" s="1">
        <v>16</v>
      </c>
      <c r="AE15" t="s">
        <v>3</v>
      </c>
      <c r="AF15">
        <v>10</v>
      </c>
      <c r="AG15" s="98" t="s">
        <v>1011</v>
      </c>
    </row>
    <row r="16" spans="1:33" ht="12.75">
      <c r="A16" s="35" t="s">
        <v>39</v>
      </c>
      <c r="B16" s="1">
        <v>11</v>
      </c>
      <c r="C16" s="1" t="s">
        <v>3</v>
      </c>
      <c r="E16" s="67">
        <v>11</v>
      </c>
      <c r="F16" s="99" t="s">
        <v>956</v>
      </c>
      <c r="M16" s="40" t="s">
        <v>316</v>
      </c>
      <c r="N16" s="41" t="s">
        <v>285</v>
      </c>
      <c r="O16" s="41"/>
      <c r="P16" s="41" t="s">
        <v>294</v>
      </c>
      <c r="Q16" s="41"/>
      <c r="R16" s="41"/>
      <c r="S16" s="41"/>
      <c r="T16" s="41"/>
      <c r="U16" s="41"/>
      <c r="V16" s="42"/>
      <c r="W16" s="43"/>
      <c r="AA16" s="1">
        <v>11</v>
      </c>
      <c r="AB16" s="35" t="s">
        <v>18</v>
      </c>
      <c r="AC16" s="1">
        <v>17</v>
      </c>
      <c r="AE16" t="s">
        <v>18</v>
      </c>
      <c r="AF16">
        <v>1</v>
      </c>
      <c r="AG16" s="105" t="s">
        <v>973</v>
      </c>
    </row>
    <row r="17" spans="1:33" ht="12.75">
      <c r="A17" s="35" t="s">
        <v>41</v>
      </c>
      <c r="B17" s="1">
        <v>12</v>
      </c>
      <c r="C17" s="1" t="s">
        <v>3</v>
      </c>
      <c r="E17" s="67">
        <v>12</v>
      </c>
      <c r="F17" s="97" t="s">
        <v>957</v>
      </c>
      <c r="G17" t="e">
        <f>log</f>
        <v>#NAME?</v>
      </c>
      <c r="M17" s="40"/>
      <c r="N17" s="40" t="s">
        <v>315</v>
      </c>
      <c r="O17" s="40"/>
      <c r="P17" s="40" t="s">
        <v>295</v>
      </c>
      <c r="Q17" s="40"/>
      <c r="R17" s="40"/>
      <c r="S17" s="40"/>
      <c r="T17" s="40"/>
      <c r="U17" s="40"/>
      <c r="V17" s="40"/>
      <c r="W17" s="40"/>
      <c r="AA17" s="1">
        <v>12</v>
      </c>
      <c r="AB17" s="35" t="s">
        <v>18</v>
      </c>
      <c r="AC17" s="1">
        <v>18</v>
      </c>
      <c r="AE17" t="s">
        <v>18</v>
      </c>
      <c r="AF17">
        <v>2</v>
      </c>
      <c r="AG17" s="65" t="s">
        <v>873</v>
      </c>
    </row>
    <row r="18" spans="1:33" ht="12.75">
      <c r="A18" s="35" t="s">
        <v>45</v>
      </c>
      <c r="B18" s="1">
        <v>13</v>
      </c>
      <c r="C18" s="1" t="s">
        <v>3</v>
      </c>
      <c r="E18" s="67">
        <v>13</v>
      </c>
      <c r="F18" s="75" t="s">
        <v>958</v>
      </c>
      <c r="M18" s="40"/>
      <c r="N18" s="40" t="s">
        <v>316</v>
      </c>
      <c r="O18" s="40"/>
      <c r="P18" s="40" t="s">
        <v>296</v>
      </c>
      <c r="Q18" s="40"/>
      <c r="R18" s="40"/>
      <c r="S18" s="40"/>
      <c r="T18" s="40"/>
      <c r="U18" s="40"/>
      <c r="V18" s="40"/>
      <c r="W18" s="40"/>
      <c r="AA18" s="1">
        <v>13</v>
      </c>
      <c r="AB18" s="107" t="s">
        <v>9</v>
      </c>
      <c r="AC18" s="106">
        <v>1</v>
      </c>
      <c r="AD18" s="105"/>
      <c r="AE18" t="s">
        <v>18</v>
      </c>
      <c r="AF18">
        <v>3</v>
      </c>
      <c r="AG18" s="75" t="s">
        <v>964</v>
      </c>
    </row>
    <row r="19" spans="1:33" ht="12.75">
      <c r="A19" s="35" t="s">
        <v>46</v>
      </c>
      <c r="B19" s="1">
        <v>14</v>
      </c>
      <c r="C19" s="1" t="s">
        <v>3</v>
      </c>
      <c r="D19">
        <v>5.0999999999999996</v>
      </c>
      <c r="E19" s="67">
        <v>14</v>
      </c>
      <c r="F19" s="74" t="s">
        <v>959</v>
      </c>
      <c r="G19" t="s">
        <v>708</v>
      </c>
      <c r="M19" s="40"/>
      <c r="N19" s="40"/>
      <c r="O19" s="40"/>
      <c r="P19" s="35" t="s">
        <v>297</v>
      </c>
      <c r="Q19" s="40"/>
      <c r="R19" s="40"/>
      <c r="S19" s="40"/>
      <c r="T19" s="40"/>
      <c r="U19" s="40"/>
      <c r="V19" s="40"/>
      <c r="W19" s="40"/>
      <c r="AA19" s="1">
        <v>14</v>
      </c>
      <c r="AB19" s="35" t="s">
        <v>9</v>
      </c>
      <c r="AC19" s="67">
        <v>2</v>
      </c>
      <c r="AD19" s="65"/>
      <c r="AE19" t="s">
        <v>18</v>
      </c>
      <c r="AF19">
        <v>4</v>
      </c>
      <c r="AG19" s="104" t="s">
        <v>966</v>
      </c>
    </row>
    <row r="20" spans="1:33" ht="12.75">
      <c r="A20" s="1"/>
      <c r="B20" s="1">
        <v>15</v>
      </c>
      <c r="C20" s="1" t="s">
        <v>3</v>
      </c>
      <c r="E20" s="67">
        <v>15</v>
      </c>
      <c r="F20" s="105" t="s">
        <v>847</v>
      </c>
      <c r="M20" s="35"/>
      <c r="N20" s="40"/>
      <c r="O20" s="40"/>
      <c r="P20" s="35" t="s">
        <v>298</v>
      </c>
      <c r="Q20" s="40"/>
      <c r="R20" s="40"/>
      <c r="S20" s="40"/>
      <c r="T20" s="40"/>
      <c r="U20" s="40"/>
      <c r="V20" s="40"/>
      <c r="W20" s="40"/>
      <c r="AA20" s="1">
        <v>15</v>
      </c>
      <c r="AB20" s="35" t="s">
        <v>9</v>
      </c>
      <c r="AC20" s="67">
        <v>3</v>
      </c>
      <c r="AD20" s="75"/>
      <c r="AE20" t="s">
        <v>18</v>
      </c>
      <c r="AF20">
        <v>5</v>
      </c>
      <c r="AG20" s="105" t="s">
        <v>867</v>
      </c>
    </row>
    <row r="21" spans="1:33" ht="12.75">
      <c r="A21" s="1"/>
      <c r="B21" s="1">
        <v>16</v>
      </c>
      <c r="C21" s="1" t="s">
        <v>3</v>
      </c>
      <c r="D21">
        <v>3.21</v>
      </c>
      <c r="E21" s="67">
        <v>16</v>
      </c>
      <c r="F21" s="65" t="s">
        <v>960</v>
      </c>
      <c r="M21" s="40"/>
      <c r="N21" s="40"/>
      <c r="O21" s="40"/>
      <c r="P21" s="35" t="s">
        <v>299</v>
      </c>
      <c r="Q21" s="40"/>
      <c r="R21" s="40"/>
      <c r="S21" s="40"/>
      <c r="T21" s="40"/>
      <c r="U21" s="40"/>
      <c r="V21" s="40"/>
      <c r="W21" s="40"/>
      <c r="AA21" s="1">
        <v>16</v>
      </c>
      <c r="AB21" s="35" t="s">
        <v>9</v>
      </c>
      <c r="AC21" s="67">
        <v>4</v>
      </c>
      <c r="AE21" t="s">
        <v>18</v>
      </c>
      <c r="AF21">
        <v>6</v>
      </c>
      <c r="AG21" s="65" t="s">
        <v>965</v>
      </c>
    </row>
    <row r="22" spans="1:33" ht="12.75">
      <c r="A22" s="1"/>
      <c r="B22" s="1">
        <v>17</v>
      </c>
      <c r="C22" s="1" t="s">
        <v>3</v>
      </c>
      <c r="E22" s="67">
        <v>17</v>
      </c>
      <c r="F22" s="74" t="s">
        <v>961</v>
      </c>
      <c r="M22" s="40"/>
      <c r="N22" s="40"/>
      <c r="O22" s="40"/>
      <c r="P22" s="35" t="s">
        <v>300</v>
      </c>
      <c r="Q22" s="40"/>
      <c r="R22" s="40"/>
      <c r="S22" s="40"/>
      <c r="T22" s="40"/>
      <c r="U22" s="40"/>
      <c r="V22" s="40"/>
      <c r="W22" s="40"/>
      <c r="AA22" s="1">
        <v>17</v>
      </c>
      <c r="AB22" s="35" t="s">
        <v>9</v>
      </c>
      <c r="AC22" s="67">
        <v>5</v>
      </c>
      <c r="AE22" t="s">
        <v>18</v>
      </c>
      <c r="AF22">
        <v>7</v>
      </c>
      <c r="AG22" s="75" t="s">
        <v>875</v>
      </c>
    </row>
    <row r="23" spans="1:33" ht="12.75">
      <c r="A23" s="1"/>
      <c r="B23" s="1">
        <v>18</v>
      </c>
      <c r="C23" s="1" t="s">
        <v>3</v>
      </c>
      <c r="E23" s="67">
        <v>18</v>
      </c>
      <c r="F23" s="100" t="s">
        <v>962</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1010</v>
      </c>
    </row>
    <row r="24" spans="1:33" ht="12.75">
      <c r="A24" s="1"/>
      <c r="B24" s="106">
        <v>19</v>
      </c>
      <c r="C24" s="107" t="s">
        <v>18</v>
      </c>
      <c r="D24" s="108">
        <v>1.2</v>
      </c>
      <c r="E24" s="106">
        <v>1</v>
      </c>
      <c r="F24" s="105" t="s">
        <v>963</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876</v>
      </c>
    </row>
    <row r="25" spans="1:33" ht="12.75">
      <c r="A25" s="1"/>
      <c r="B25" s="1">
        <v>20</v>
      </c>
      <c r="C25" s="35" t="s">
        <v>18</v>
      </c>
      <c r="D25">
        <v>3.2</v>
      </c>
      <c r="E25" s="1">
        <v>2</v>
      </c>
      <c r="F25" s="65" t="s">
        <v>873</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962</v>
      </c>
    </row>
    <row r="26" spans="1:33" ht="12.75">
      <c r="B26" s="1">
        <v>21</v>
      </c>
      <c r="C26" s="35" t="s">
        <v>18</v>
      </c>
      <c r="D26">
        <v>1.29</v>
      </c>
      <c r="E26" s="1">
        <v>3</v>
      </c>
      <c r="F26" s="75" t="s">
        <v>964</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974</v>
      </c>
    </row>
    <row r="27" spans="1:33" ht="12.75">
      <c r="B27" s="1">
        <v>22</v>
      </c>
      <c r="C27" s="35" t="s">
        <v>18</v>
      </c>
      <c r="D27">
        <v>2.2000000000000002</v>
      </c>
      <c r="E27" s="1">
        <v>4</v>
      </c>
      <c r="F27" s="65" t="s">
        <v>965</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867</v>
      </c>
      <c r="G28" t="s">
        <v>848</v>
      </c>
      <c r="H28">
        <v>400</v>
      </c>
      <c r="I28" s="50" t="s">
        <v>384</v>
      </c>
      <c r="M28" s="40"/>
      <c r="N28" s="40"/>
      <c r="O28" s="40"/>
      <c r="P28" s="40" t="s">
        <v>321</v>
      </c>
      <c r="Q28" s="40"/>
      <c r="R28" s="40"/>
      <c r="S28" s="40"/>
      <c r="T28" s="40"/>
      <c r="U28" s="40"/>
      <c r="V28" s="40"/>
      <c r="W28" s="40"/>
      <c r="AA28" s="1">
        <v>23</v>
      </c>
      <c r="AB28" s="35" t="s">
        <v>9</v>
      </c>
      <c r="AC28" s="67">
        <v>11</v>
      </c>
      <c r="AE28" t="s">
        <v>9</v>
      </c>
      <c r="AF28">
        <v>3</v>
      </c>
      <c r="AG28" s="75" t="s">
        <v>996</v>
      </c>
    </row>
    <row r="29" spans="1:33" ht="12.75">
      <c r="B29" s="1">
        <v>24</v>
      </c>
      <c r="C29" s="35" t="s">
        <v>18</v>
      </c>
      <c r="D29">
        <v>4.0999999999999996</v>
      </c>
      <c r="E29" s="1">
        <v>6</v>
      </c>
      <c r="F29" s="104" t="s">
        <v>966</v>
      </c>
      <c r="G29" t="s">
        <v>849</v>
      </c>
      <c r="H29">
        <v>1000</v>
      </c>
      <c r="M29" s="40"/>
      <c r="N29" s="40"/>
      <c r="O29" s="40"/>
      <c r="P29" s="40"/>
      <c r="Q29" s="40"/>
      <c r="R29" s="40"/>
      <c r="S29" s="40"/>
      <c r="T29" s="40"/>
      <c r="U29" s="40"/>
      <c r="V29" s="40"/>
      <c r="W29" s="40"/>
      <c r="AA29" s="1">
        <v>24</v>
      </c>
      <c r="AB29" s="35" t="s">
        <v>9</v>
      </c>
      <c r="AC29" s="67">
        <v>12</v>
      </c>
      <c r="AE29" t="s">
        <v>9</v>
      </c>
      <c r="AF29">
        <v>4</v>
      </c>
      <c r="AG29" s="75" t="s">
        <v>1003</v>
      </c>
    </row>
    <row r="30" spans="1:33" ht="12.75">
      <c r="B30" s="1">
        <v>25</v>
      </c>
      <c r="C30" s="35" t="s">
        <v>18</v>
      </c>
      <c r="D30">
        <v>1.17</v>
      </c>
      <c r="E30" s="1">
        <v>7</v>
      </c>
      <c r="F30" s="105" t="s">
        <v>874</v>
      </c>
      <c r="H30">
        <v>1200</v>
      </c>
      <c r="I30" s="50" t="s">
        <v>384</v>
      </c>
      <c r="M30" s="40"/>
      <c r="N30" s="40"/>
      <c r="O30" s="40"/>
      <c r="P30" s="40"/>
      <c r="Q30" s="40"/>
      <c r="R30" s="40"/>
      <c r="S30" s="40"/>
      <c r="T30" s="40"/>
      <c r="U30" s="40"/>
      <c r="V30" s="40"/>
      <c r="W30" s="40"/>
      <c r="AA30" s="1">
        <v>25</v>
      </c>
      <c r="AB30" s="35" t="s">
        <v>9</v>
      </c>
      <c r="AC30" s="67">
        <v>13</v>
      </c>
      <c r="AE30" t="s">
        <v>9</v>
      </c>
      <c r="AF30">
        <v>5</v>
      </c>
      <c r="AG30" s="65" t="s">
        <v>1005</v>
      </c>
    </row>
    <row r="31" spans="1:33" ht="12.75">
      <c r="B31" s="1">
        <v>26</v>
      </c>
      <c r="C31" s="35" t="s">
        <v>18</v>
      </c>
      <c r="E31" s="1">
        <v>8</v>
      </c>
      <c r="F31" s="65" t="s">
        <v>868</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875</v>
      </c>
      <c r="G32" t="s">
        <v>850</v>
      </c>
      <c r="H32">
        <v>2200</v>
      </c>
      <c r="I32" s="50" t="s">
        <v>386</v>
      </c>
      <c r="AA32" s="1">
        <v>27</v>
      </c>
      <c r="AB32" s="35" t="s">
        <v>9</v>
      </c>
      <c r="AC32" s="67">
        <v>15</v>
      </c>
      <c r="AD32" s="97"/>
      <c r="AE32" t="s">
        <v>9</v>
      </c>
      <c r="AF32">
        <v>7</v>
      </c>
      <c r="AG32" s="105" t="s">
        <v>874</v>
      </c>
    </row>
    <row r="33" spans="1:33" ht="18.75" thickBot="1">
      <c r="B33" s="1">
        <v>28</v>
      </c>
      <c r="C33" s="35" t="s">
        <v>18</v>
      </c>
      <c r="E33" s="1">
        <v>10</v>
      </c>
      <c r="F33" s="102" t="s">
        <v>851</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1012</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1037</v>
      </c>
    </row>
    <row r="36" spans="1:33" ht="12.75">
      <c r="B36" s="1">
        <v>31</v>
      </c>
      <c r="C36" s="35" t="s">
        <v>18</v>
      </c>
      <c r="E36" s="1">
        <v>13</v>
      </c>
      <c r="F36" s="97" t="s">
        <v>870</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975</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869</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876</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1013</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871</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1018</v>
      </c>
    </row>
    <row r="42" spans="1:33" ht="12.75">
      <c r="A42">
        <v>7</v>
      </c>
      <c r="B42" s="106">
        <v>37</v>
      </c>
      <c r="C42" s="107" t="s">
        <v>9</v>
      </c>
      <c r="D42" s="108"/>
      <c r="E42" s="106">
        <v>1</v>
      </c>
      <c r="F42" s="105" t="s">
        <v>852</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1126</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1042</v>
      </c>
    </row>
    <row r="45" spans="1:33" ht="12.75">
      <c r="A45">
        <v>16</v>
      </c>
      <c r="B45" s="1">
        <v>40</v>
      </c>
      <c r="C45" s="35" t="s">
        <v>9</v>
      </c>
      <c r="D45">
        <v>1.3</v>
      </c>
      <c r="E45" s="67">
        <v>4</v>
      </c>
      <c r="F45" s="75" t="s">
        <v>853</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1127</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976</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997</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1006</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1045</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1046</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1014</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977</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1008</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958</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953</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1016</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1051</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1019</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957</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978</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987</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998</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1128</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1053</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1129</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1007</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1055</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1020</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979</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988</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1060</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1061</v>
      </c>
      <c r="AI81" t="s">
        <v>1068</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1056</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1131</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1015</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980</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989</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1000</v>
      </c>
    </row>
    <row r="89" spans="2:35" ht="12.75">
      <c r="B89" s="1">
        <v>84</v>
      </c>
      <c r="C89" s="35" t="s">
        <v>21</v>
      </c>
      <c r="E89" s="67">
        <v>12</v>
      </c>
      <c r="F89" s="65" t="s">
        <v>527</v>
      </c>
      <c r="T89" t="s">
        <v>426</v>
      </c>
      <c r="AA89" s="1">
        <v>84</v>
      </c>
      <c r="AB89" s="35" t="s">
        <v>29</v>
      </c>
      <c r="AC89" s="1">
        <v>10</v>
      </c>
      <c r="AE89" t="s">
        <v>31</v>
      </c>
      <c r="AF89">
        <v>4</v>
      </c>
      <c r="AG89" s="105" t="s">
        <v>1132</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1066</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955</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1072</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1073</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1078</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1077</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981</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990</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1067</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1133</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1069</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1071</v>
      </c>
    </row>
    <row r="103" spans="2:33" ht="12.75">
      <c r="B103" s="1">
        <v>98</v>
      </c>
      <c r="C103" s="35" t="s">
        <v>16</v>
      </c>
      <c r="E103" s="1">
        <v>8</v>
      </c>
      <c r="F103" s="74" t="s">
        <v>559</v>
      </c>
      <c r="T103" s="45"/>
      <c r="AA103" s="1">
        <v>98</v>
      </c>
      <c r="AB103" s="35" t="s">
        <v>31</v>
      </c>
      <c r="AC103" s="67">
        <v>6</v>
      </c>
      <c r="AE103" t="s">
        <v>33</v>
      </c>
      <c r="AF103">
        <v>8</v>
      </c>
      <c r="AG103" s="114" t="s">
        <v>1080</v>
      </c>
    </row>
    <row r="104" spans="2:33" ht="12.75">
      <c r="B104" s="1">
        <v>99</v>
      </c>
      <c r="C104" s="35" t="s">
        <v>16</v>
      </c>
      <c r="E104" s="1">
        <v>9</v>
      </c>
      <c r="F104" s="100" t="s">
        <v>674</v>
      </c>
      <c r="AA104" s="1">
        <v>99</v>
      </c>
      <c r="AB104" s="35" t="s">
        <v>31</v>
      </c>
      <c r="AC104" s="67">
        <v>7</v>
      </c>
      <c r="AD104" s="75"/>
      <c r="AE104" t="s">
        <v>33</v>
      </c>
      <c r="AF104">
        <v>9</v>
      </c>
      <c r="AG104" s="114" t="s">
        <v>1075</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982</v>
      </c>
    </row>
    <row r="107" spans="2:33" ht="12.75">
      <c r="B107" s="1">
        <v>102</v>
      </c>
      <c r="C107" s="35" t="s">
        <v>16</v>
      </c>
      <c r="E107" s="1">
        <v>12</v>
      </c>
      <c r="F107" s="100" t="s">
        <v>588</v>
      </c>
      <c r="AA107" s="1">
        <v>102</v>
      </c>
      <c r="AB107" s="35" t="s">
        <v>31</v>
      </c>
      <c r="AC107" s="67">
        <v>10</v>
      </c>
      <c r="AE107" t="s">
        <v>37</v>
      </c>
      <c r="AF107">
        <v>2</v>
      </c>
      <c r="AG107" s="65" t="s">
        <v>991</v>
      </c>
    </row>
    <row r="108" spans="2:33" ht="12.75">
      <c r="B108" s="1">
        <v>103</v>
      </c>
      <c r="C108" s="35" t="s">
        <v>16</v>
      </c>
      <c r="D108">
        <v>1.6</v>
      </c>
      <c r="E108" s="1">
        <v>13</v>
      </c>
      <c r="F108" s="75" t="s">
        <v>485</v>
      </c>
      <c r="AA108" s="1">
        <v>103</v>
      </c>
      <c r="AB108" s="35" t="s">
        <v>31</v>
      </c>
      <c r="AC108" s="67">
        <v>11</v>
      </c>
      <c r="AD108" s="97"/>
      <c r="AE108" t="s">
        <v>37</v>
      </c>
      <c r="AF108">
        <v>3</v>
      </c>
      <c r="AG108" s="75" t="s">
        <v>1001</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1083</v>
      </c>
    </row>
    <row r="110" spans="2:33" ht="12.75">
      <c r="B110" s="1">
        <v>105</v>
      </c>
      <c r="C110" s="35" t="s">
        <v>16</v>
      </c>
      <c r="E110" s="1">
        <v>15</v>
      </c>
      <c r="F110" s="65" t="s">
        <v>520</v>
      </c>
      <c r="AA110" s="1">
        <v>105</v>
      </c>
      <c r="AB110" s="35" t="s">
        <v>31</v>
      </c>
      <c r="AC110" s="67">
        <v>13</v>
      </c>
      <c r="AE110" t="s">
        <v>37</v>
      </c>
      <c r="AF110">
        <v>5</v>
      </c>
      <c r="AG110" s="105" t="s">
        <v>1134</v>
      </c>
    </row>
    <row r="111" spans="2:33" ht="12.75">
      <c r="B111" s="1">
        <v>106</v>
      </c>
      <c r="C111" s="35" t="s">
        <v>16</v>
      </c>
      <c r="E111" s="1">
        <v>16</v>
      </c>
      <c r="F111" s="97" t="s">
        <v>642</v>
      </c>
      <c r="AA111" s="1">
        <v>106</v>
      </c>
      <c r="AB111" s="35" t="s">
        <v>31</v>
      </c>
      <c r="AC111" s="67">
        <v>14</v>
      </c>
      <c r="AD111" s="105"/>
      <c r="AE111" t="s">
        <v>37</v>
      </c>
      <c r="AF111">
        <v>6</v>
      </c>
      <c r="AG111" s="75" t="s">
        <v>953</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1017</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1086</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1088</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1089</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983</v>
      </c>
      <c r="AI116" t="s">
        <v>1028</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992</v>
      </c>
      <c r="AI117" t="s">
        <v>1021</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1027</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1091</v>
      </c>
      <c r="AI119" t="s">
        <v>1022</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1085</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1090</v>
      </c>
      <c r="AI121" t="s">
        <v>1023</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1074</v>
      </c>
      <c r="AI122" t="s">
        <v>1024</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1097</v>
      </c>
      <c r="AI123" t="s">
        <v>1038</v>
      </c>
      <c r="AJ123">
        <v>3</v>
      </c>
      <c r="AL123" s="65" t="s">
        <v>840</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1094</v>
      </c>
      <c r="AI124" t="s">
        <v>1039</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1076</v>
      </c>
      <c r="AI125" t="s">
        <v>304</v>
      </c>
      <c r="AJ125">
        <v>5</v>
      </c>
      <c r="AL125" s="97" t="s">
        <v>871</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984</v>
      </c>
      <c r="AI126" t="s">
        <v>1025</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993</v>
      </c>
      <c r="AI127" t="s">
        <v>1029</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1002</v>
      </c>
      <c r="AI128" t="s">
        <v>1026</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1101</v>
      </c>
      <c r="AI129" t="s">
        <v>1054</v>
      </c>
      <c r="AJ129" t="s">
        <v>1059</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1099</v>
      </c>
      <c r="AI130" t="s">
        <v>1032</v>
      </c>
      <c r="AJ130">
        <v>4</v>
      </c>
      <c r="AL130" s="100" t="s">
        <v>869</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1100</v>
      </c>
      <c r="AI131" t="s">
        <v>1033</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1103</v>
      </c>
      <c r="AI132" t="s">
        <v>1034</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1041</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1104</v>
      </c>
      <c r="AI134" t="s">
        <v>1036</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1095</v>
      </c>
      <c r="AI135" t="s">
        <v>1064</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985</v>
      </c>
      <c r="AI136" t="s">
        <v>1065</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994</v>
      </c>
      <c r="AI137" t="s">
        <v>1035</v>
      </c>
      <c r="AJ137">
        <v>3</v>
      </c>
      <c r="AL137" s="105" t="s">
        <v>1004</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1043</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1135</v>
      </c>
      <c r="AI139" t="s">
        <v>1030</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1106</v>
      </c>
      <c r="AI140" t="s">
        <v>1047</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1107</v>
      </c>
      <c r="AI141" t="s">
        <v>1044</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1108</v>
      </c>
      <c r="AI142" t="s">
        <v>1063</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1109</v>
      </c>
      <c r="AI143" t="s">
        <v>1048</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1105</v>
      </c>
      <c r="AI144" t="s">
        <v>1049</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1096</v>
      </c>
      <c r="AI145" t="s">
        <v>1031</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986</v>
      </c>
      <c r="AI146" t="s">
        <v>1057</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995</v>
      </c>
      <c r="AI147" t="s">
        <v>1040</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999</v>
      </c>
      <c r="AI148" t="s">
        <v>1062</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1114</v>
      </c>
      <c r="AI149" t="s">
        <v>1050</v>
      </c>
      <c r="AJ149">
        <v>3</v>
      </c>
      <c r="AL149" s="102" t="s">
        <v>881</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1115</v>
      </c>
      <c r="AI150" t="s">
        <v>1052</v>
      </c>
      <c r="AL150" s="101" t="s">
        <v>884</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1116</v>
      </c>
      <c r="AI151" t="s">
        <v>1058</v>
      </c>
      <c r="AJ151" t="s">
        <v>1093</v>
      </c>
      <c r="AL151" s="100" t="s">
        <v>859</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1117</v>
      </c>
      <c r="AI152" t="s">
        <v>1061</v>
      </c>
      <c r="AL152" s="103" t="s">
        <v>865</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1130</v>
      </c>
      <c r="AI153" t="s">
        <v>94</v>
      </c>
      <c r="AL153" s="105" t="s">
        <v>883</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1112</v>
      </c>
      <c r="AI154" t="s">
        <v>1070</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1111</v>
      </c>
      <c r="AI155" t="s">
        <v>1073</v>
      </c>
      <c r="AL155" s="97" t="s">
        <v>882</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854</v>
      </c>
      <c r="AF156">
        <v>1</v>
      </c>
      <c r="AG156" t="s">
        <v>1120</v>
      </c>
      <c r="AI156" t="s">
        <v>1075</v>
      </c>
      <c r="AL156" s="105" t="s">
        <v>862</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854</v>
      </c>
      <c r="AF157">
        <v>2</v>
      </c>
      <c r="AG157" t="s">
        <v>1121</v>
      </c>
      <c r="AI157" s="114" t="s">
        <v>1077</v>
      </c>
      <c r="AL157" s="99" t="s">
        <v>861</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854</v>
      </c>
      <c r="AF158">
        <v>3</v>
      </c>
      <c r="AG158" t="s">
        <v>856</v>
      </c>
      <c r="AI158" t="s">
        <v>1079</v>
      </c>
      <c r="AL158" s="97" t="s">
        <v>860</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854</v>
      </c>
      <c r="AF159">
        <v>4</v>
      </c>
      <c r="AG159" t="s">
        <v>571</v>
      </c>
      <c r="AI159" t="s">
        <v>1081</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854</v>
      </c>
      <c r="AF160">
        <v>5</v>
      </c>
      <c r="AG160" t="s">
        <v>1122</v>
      </c>
      <c r="AI160" t="s">
        <v>1082</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854</v>
      </c>
      <c r="AF161">
        <v>6</v>
      </c>
      <c r="AG161" s="75" t="s">
        <v>866</v>
      </c>
      <c r="AI161" t="s">
        <v>1083</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854</v>
      </c>
      <c r="AF162">
        <v>7</v>
      </c>
      <c r="AG162" s="75" t="s">
        <v>518</v>
      </c>
      <c r="AI162" t="s">
        <v>1087</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854</v>
      </c>
      <c r="AF163">
        <v>8</v>
      </c>
      <c r="AG163" t="s">
        <v>1123</v>
      </c>
      <c r="AI163" t="s">
        <v>1092</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854</v>
      </c>
      <c r="AF164">
        <v>9</v>
      </c>
      <c r="AG164" t="s">
        <v>1124</v>
      </c>
      <c r="AI164" t="s">
        <v>1098</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854</v>
      </c>
      <c r="AF165">
        <v>10</v>
      </c>
      <c r="AG165" s="103" t="s">
        <v>857</v>
      </c>
      <c r="AI165" t="s">
        <v>1102</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1109</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1110</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1118</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1113</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1119</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1125</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854</v>
      </c>
      <c r="D278" s="108"/>
      <c r="E278" s="106">
        <v>1</v>
      </c>
      <c r="F278" s="105" t="s">
        <v>855</v>
      </c>
    </row>
    <row r="279" spans="2:27" ht="15.75" customHeight="1">
      <c r="B279" s="1"/>
      <c r="C279" s="107" t="s">
        <v>854</v>
      </c>
      <c r="E279" s="67">
        <v>2</v>
      </c>
      <c r="F279" s="65" t="s">
        <v>879</v>
      </c>
    </row>
    <row r="280" spans="2:27" ht="15.75" customHeight="1">
      <c r="B280" s="1"/>
      <c r="C280" s="107" t="s">
        <v>854</v>
      </c>
      <c r="D280">
        <v>1.1499999999999999</v>
      </c>
      <c r="E280" s="67">
        <v>3</v>
      </c>
      <c r="F280" s="75" t="s">
        <v>856</v>
      </c>
    </row>
    <row r="281" spans="2:27" ht="15.75" customHeight="1">
      <c r="B281" s="1"/>
      <c r="C281" s="107" t="s">
        <v>854</v>
      </c>
      <c r="E281" s="67">
        <v>4</v>
      </c>
      <c r="F281" s="74" t="s">
        <v>880</v>
      </c>
    </row>
    <row r="282" spans="2:27" ht="15.75" customHeight="1">
      <c r="B282" s="1"/>
      <c r="C282" s="107" t="s">
        <v>854</v>
      </c>
      <c r="E282" s="67">
        <v>5</v>
      </c>
      <c r="F282" s="102" t="s">
        <v>881</v>
      </c>
    </row>
    <row r="283" spans="2:27" ht="15.75" customHeight="1">
      <c r="B283" s="1"/>
      <c r="C283" s="107" t="s">
        <v>854</v>
      </c>
      <c r="E283" s="67">
        <v>6</v>
      </c>
      <c r="F283" s="101" t="s">
        <v>884</v>
      </c>
    </row>
    <row r="284" spans="2:27" ht="15.75" customHeight="1">
      <c r="B284" s="1"/>
      <c r="C284" s="107" t="s">
        <v>854</v>
      </c>
      <c r="E284" s="67">
        <v>7</v>
      </c>
      <c r="F284" s="100" t="s">
        <v>859</v>
      </c>
    </row>
    <row r="285" spans="2:27" ht="15.75" customHeight="1">
      <c r="B285" s="1"/>
      <c r="C285" s="107" t="s">
        <v>854</v>
      </c>
      <c r="E285" s="67">
        <v>8</v>
      </c>
      <c r="F285" s="75" t="s">
        <v>518</v>
      </c>
    </row>
    <row r="286" spans="2:27" ht="15.75" customHeight="1">
      <c r="B286" s="1"/>
      <c r="C286" s="107" t="s">
        <v>854</v>
      </c>
      <c r="E286" s="67">
        <v>9</v>
      </c>
      <c r="F286" s="74" t="s">
        <v>534</v>
      </c>
    </row>
    <row r="287" spans="2:27" ht="15.75" customHeight="1">
      <c r="B287" s="1"/>
      <c r="C287" s="107" t="s">
        <v>854</v>
      </c>
      <c r="E287" s="67">
        <v>10</v>
      </c>
      <c r="F287" s="103" t="s">
        <v>865</v>
      </c>
    </row>
    <row r="288" spans="2:27" ht="15.75" customHeight="1">
      <c r="B288" s="1"/>
      <c r="C288" s="107" t="s">
        <v>854</v>
      </c>
      <c r="E288" s="67">
        <v>11</v>
      </c>
      <c r="F288" s="105" t="s">
        <v>883</v>
      </c>
    </row>
    <row r="289" spans="2:6" ht="15.75" customHeight="1">
      <c r="B289" s="1"/>
      <c r="C289" s="107" t="s">
        <v>854</v>
      </c>
      <c r="E289" s="67">
        <v>12</v>
      </c>
      <c r="F289" s="65" t="s">
        <v>584</v>
      </c>
    </row>
    <row r="290" spans="2:6" ht="15.75" customHeight="1">
      <c r="B290" s="1"/>
      <c r="C290" s="107" t="s">
        <v>854</v>
      </c>
      <c r="E290" s="67">
        <v>13</v>
      </c>
      <c r="F290" s="97" t="s">
        <v>882</v>
      </c>
    </row>
    <row r="291" spans="2:6" ht="15.75" customHeight="1">
      <c r="B291" s="1"/>
      <c r="C291" s="107" t="s">
        <v>854</v>
      </c>
      <c r="E291" s="67">
        <v>14</v>
      </c>
      <c r="F291" s="75" t="s">
        <v>866</v>
      </c>
    </row>
    <row r="292" spans="2:6" ht="15.75" customHeight="1">
      <c r="B292" s="1"/>
      <c r="C292" s="107" t="s">
        <v>854</v>
      </c>
      <c r="D292">
        <v>1.26</v>
      </c>
      <c r="E292" s="67">
        <v>15</v>
      </c>
      <c r="F292" s="105" t="s">
        <v>862</v>
      </c>
    </row>
    <row r="293" spans="2:6" ht="15.75" customHeight="1">
      <c r="B293" s="1"/>
      <c r="C293" s="107" t="s">
        <v>854</v>
      </c>
      <c r="E293" s="67">
        <v>16</v>
      </c>
      <c r="F293" s="99" t="s">
        <v>861</v>
      </c>
    </row>
    <row r="294" spans="2:6" ht="15.75" customHeight="1">
      <c r="B294" s="1"/>
      <c r="C294" s="107" t="s">
        <v>854</v>
      </c>
      <c r="E294" s="67">
        <v>17</v>
      </c>
      <c r="F294" s="97" t="s">
        <v>860</v>
      </c>
    </row>
    <row r="295" spans="2:6" ht="15.75" customHeight="1">
      <c r="B295" s="1"/>
      <c r="C295" s="107" t="s">
        <v>854</v>
      </c>
      <c r="E295" s="67">
        <v>18</v>
      </c>
      <c r="F295" s="103" t="s">
        <v>857</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34" zoomScale="145" zoomScaleNormal="145" workbookViewId="0">
      <selection activeCell="F141" sqref="F141"/>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841</v>
      </c>
    </row>
    <row r="4" spans="3:16" ht="12.75">
      <c r="C4" s="1" t="s">
        <v>52</v>
      </c>
      <c r="D4" s="1" t="s">
        <v>133</v>
      </c>
      <c r="E4" s="1" t="s">
        <v>54</v>
      </c>
      <c r="F4" s="1" t="s">
        <v>134</v>
      </c>
      <c r="G4" s="1" t="s">
        <v>76</v>
      </c>
      <c r="H4" s="1" t="s">
        <v>135</v>
      </c>
      <c r="I4" s="1" t="s">
        <v>77</v>
      </c>
      <c r="J4" s="1" t="s">
        <v>136</v>
      </c>
      <c r="L4" s="1" t="s">
        <v>842</v>
      </c>
    </row>
    <row r="5" spans="3:16" ht="12.75">
      <c r="C5" s="1">
        <v>1</v>
      </c>
      <c r="D5" s="1" t="s">
        <v>137</v>
      </c>
      <c r="E5" s="1">
        <v>1</v>
      </c>
      <c r="F5" s="118" t="s">
        <v>1208</v>
      </c>
      <c r="I5" t="s">
        <v>395</v>
      </c>
      <c r="J5" t="s">
        <v>200</v>
      </c>
      <c r="L5" t="s">
        <v>846</v>
      </c>
    </row>
    <row r="6" spans="3:16" ht="12.75">
      <c r="C6" s="1">
        <v>2</v>
      </c>
      <c r="D6" s="1" t="s">
        <v>137</v>
      </c>
      <c r="E6" s="1">
        <v>2</v>
      </c>
      <c r="F6" s="118" t="s">
        <v>1209</v>
      </c>
      <c r="L6" t="s">
        <v>858</v>
      </c>
    </row>
    <row r="7" spans="3:16" ht="12.75">
      <c r="C7" s="1">
        <v>3</v>
      </c>
      <c r="D7" s="1" t="s">
        <v>137</v>
      </c>
      <c r="E7" s="1">
        <v>3</v>
      </c>
      <c r="F7" s="118" t="s">
        <v>116</v>
      </c>
    </row>
    <row r="8" spans="3:16" ht="12.75">
      <c r="C8" s="1">
        <v>4</v>
      </c>
      <c r="D8" s="1" t="s">
        <v>137</v>
      </c>
      <c r="E8" s="1">
        <v>4</v>
      </c>
      <c r="F8" s="118" t="s">
        <v>1210</v>
      </c>
    </row>
    <row r="9" spans="3:16" ht="12.75">
      <c r="C9" s="1">
        <v>5</v>
      </c>
      <c r="D9" s="1" t="s">
        <v>137</v>
      </c>
      <c r="E9" s="1">
        <v>5</v>
      </c>
      <c r="F9" s="118" t="s">
        <v>1211</v>
      </c>
    </row>
    <row r="10" spans="3:16" ht="12.75">
      <c r="C10" s="1">
        <v>6</v>
      </c>
      <c r="D10" s="1" t="s">
        <v>137</v>
      </c>
      <c r="E10" s="1">
        <v>6</v>
      </c>
      <c r="F10" s="118" t="s">
        <v>1212</v>
      </c>
      <c r="G10" t="s">
        <v>845</v>
      </c>
    </row>
    <row r="11" spans="3:16" ht="12.75">
      <c r="C11" s="1">
        <v>7</v>
      </c>
      <c r="D11" s="1" t="s">
        <v>137</v>
      </c>
      <c r="E11" s="1">
        <v>7</v>
      </c>
      <c r="F11" s="118" t="s">
        <v>1213</v>
      </c>
      <c r="G11" t="s">
        <v>844</v>
      </c>
    </row>
    <row r="12" spans="3:16" ht="12.75">
      <c r="C12" s="1">
        <v>8</v>
      </c>
      <c r="D12" s="1" t="s">
        <v>137</v>
      </c>
      <c r="E12" s="1">
        <v>8</v>
      </c>
      <c r="F12" s="118" t="s">
        <v>396</v>
      </c>
    </row>
    <row r="13" spans="3:16" ht="12.75">
      <c r="C13" s="1">
        <v>9</v>
      </c>
      <c r="D13" s="1" t="s">
        <v>141</v>
      </c>
      <c r="E13" s="1">
        <v>9</v>
      </c>
      <c r="F13" s="119" t="s">
        <v>843</v>
      </c>
    </row>
    <row r="14" spans="3:16" ht="12.75">
      <c r="C14" s="1">
        <v>10</v>
      </c>
      <c r="D14" s="1" t="s">
        <v>141</v>
      </c>
      <c r="E14" s="1">
        <v>10</v>
      </c>
      <c r="F14" s="119" t="s">
        <v>1214</v>
      </c>
      <c r="G14" s="45" t="s">
        <v>680</v>
      </c>
    </row>
    <row r="15" spans="3:16" ht="12.75">
      <c r="C15" s="1">
        <v>11</v>
      </c>
      <c r="D15" s="1" t="s">
        <v>141</v>
      </c>
      <c r="E15" s="1">
        <v>11</v>
      </c>
      <c r="F15" s="119" t="s">
        <v>1215</v>
      </c>
      <c r="G15" s="45" t="s">
        <v>679</v>
      </c>
    </row>
    <row r="16" spans="3:16" ht="12.75">
      <c r="C16" s="1">
        <v>12</v>
      </c>
      <c r="D16" s="1" t="s">
        <v>141</v>
      </c>
      <c r="E16" s="1">
        <v>12</v>
      </c>
      <c r="F16" s="120" t="s">
        <v>1216</v>
      </c>
      <c r="G16" s="1" t="s">
        <v>398</v>
      </c>
      <c r="P16" s="26"/>
    </row>
    <row r="17" spans="3:16" ht="12.75">
      <c r="C17" s="1">
        <v>13</v>
      </c>
      <c r="D17" s="1" t="s">
        <v>141</v>
      </c>
      <c r="E17" s="1">
        <v>13</v>
      </c>
      <c r="F17" s="119" t="s">
        <v>1217</v>
      </c>
      <c r="P17" s="27"/>
    </row>
    <row r="18" spans="3:16" ht="12.75">
      <c r="C18" s="1">
        <v>14</v>
      </c>
      <c r="D18" s="1" t="s">
        <v>141</v>
      </c>
      <c r="E18" s="1">
        <v>14</v>
      </c>
      <c r="F18" s="119" t="s">
        <v>1218</v>
      </c>
      <c r="L18" s="39" t="s">
        <v>3</v>
      </c>
      <c r="P18" s="27"/>
    </row>
    <row r="19" spans="3:16" ht="12.75">
      <c r="C19" s="1">
        <v>15</v>
      </c>
      <c r="D19" s="1" t="s">
        <v>141</v>
      </c>
      <c r="E19" s="1">
        <v>15</v>
      </c>
      <c r="F19" s="119" t="s">
        <v>1219</v>
      </c>
      <c r="L19" s="35" t="s">
        <v>18</v>
      </c>
      <c r="P19" s="27"/>
    </row>
    <row r="20" spans="3:16" ht="12.75">
      <c r="C20" s="1">
        <v>16</v>
      </c>
      <c r="D20" s="1" t="s">
        <v>141</v>
      </c>
      <c r="E20" s="1">
        <v>16</v>
      </c>
      <c r="F20" s="119" t="s">
        <v>1220</v>
      </c>
      <c r="L20" s="35" t="s">
        <v>9</v>
      </c>
      <c r="P20" s="27" t="s">
        <v>119</v>
      </c>
    </row>
    <row r="21" spans="3:16" ht="12.75">
      <c r="C21" s="1">
        <v>17</v>
      </c>
      <c r="D21" s="1" t="s">
        <v>141</v>
      </c>
      <c r="E21" s="1">
        <v>17</v>
      </c>
      <c r="F21" s="119" t="s">
        <v>1221</v>
      </c>
      <c r="L21" s="35" t="s">
        <v>14</v>
      </c>
      <c r="P21" s="27" t="s">
        <v>122</v>
      </c>
    </row>
    <row r="22" spans="3:16" ht="12.75">
      <c r="C22" s="1">
        <v>18</v>
      </c>
      <c r="D22" s="1" t="s">
        <v>141</v>
      </c>
      <c r="E22" s="1">
        <v>18</v>
      </c>
      <c r="F22" s="121" t="s">
        <v>1513</v>
      </c>
      <c r="P22" s="27" t="s">
        <v>124</v>
      </c>
    </row>
    <row r="23" spans="3:16" ht="12.75">
      <c r="C23" s="1">
        <v>19</v>
      </c>
      <c r="D23" s="1" t="s">
        <v>141</v>
      </c>
      <c r="E23" s="1">
        <v>19</v>
      </c>
      <c r="F23" s="118" t="s">
        <v>397</v>
      </c>
      <c r="P23" s="27" t="s">
        <v>287</v>
      </c>
    </row>
    <row r="24" spans="3:16" ht="12.75">
      <c r="C24" s="1">
        <v>20</v>
      </c>
      <c r="D24" s="1" t="s">
        <v>141</v>
      </c>
      <c r="E24" s="1">
        <v>20</v>
      </c>
      <c r="F24" s="115" t="s">
        <v>1548</v>
      </c>
      <c r="P24" s="27" t="s">
        <v>288</v>
      </c>
    </row>
    <row r="25" spans="3:16" ht="12.75">
      <c r="C25" s="1">
        <v>21</v>
      </c>
      <c r="D25" s="1" t="s">
        <v>141</v>
      </c>
      <c r="E25" s="1">
        <v>21</v>
      </c>
      <c r="F25" t="s">
        <v>1618</v>
      </c>
      <c r="P25" s="41" t="s">
        <v>294</v>
      </c>
    </row>
    <row r="26" spans="3:16" ht="12.75">
      <c r="C26" s="1">
        <v>22</v>
      </c>
      <c r="D26" s="1" t="s">
        <v>141</v>
      </c>
      <c r="E26" s="1">
        <v>22</v>
      </c>
      <c r="F26" s="46" t="s">
        <v>690</v>
      </c>
      <c r="N26" s="35" t="s">
        <v>21</v>
      </c>
      <c r="P26" s="40" t="s">
        <v>295</v>
      </c>
    </row>
    <row r="27" spans="3:16" ht="12.75">
      <c r="C27" s="1">
        <v>23</v>
      </c>
      <c r="D27" s="1" t="s">
        <v>141</v>
      </c>
      <c r="E27" s="1">
        <v>23</v>
      </c>
      <c r="F27" t="s">
        <v>1549</v>
      </c>
      <c r="H27" s="1" t="s">
        <v>140</v>
      </c>
      <c r="P27" s="40" t="s">
        <v>296</v>
      </c>
    </row>
    <row r="28" spans="3:16" ht="12.75">
      <c r="C28" s="1">
        <v>24</v>
      </c>
      <c r="D28" s="1" t="s">
        <v>141</v>
      </c>
      <c r="E28" s="1">
        <v>24</v>
      </c>
      <c r="F28" s="45" t="s">
        <v>1514</v>
      </c>
      <c r="P28" s="35" t="s">
        <v>297</v>
      </c>
    </row>
    <row r="29" spans="3:16" ht="12.75">
      <c r="C29" s="1">
        <v>25</v>
      </c>
      <c r="D29" s="1" t="s">
        <v>141</v>
      </c>
      <c r="E29" s="1">
        <v>25</v>
      </c>
      <c r="F29" s="45" t="s">
        <v>1145</v>
      </c>
      <c r="H29" s="45" t="s">
        <v>688</v>
      </c>
      <c r="P29" s="35" t="s">
        <v>298</v>
      </c>
    </row>
    <row r="30" spans="3:16" ht="12.75">
      <c r="C30" s="1">
        <v>26</v>
      </c>
      <c r="D30" s="1" t="s">
        <v>141</v>
      </c>
      <c r="E30" s="1">
        <v>26</v>
      </c>
      <c r="F30" t="s">
        <v>1515</v>
      </c>
      <c r="H30" s="1" t="s">
        <v>411</v>
      </c>
      <c r="P30" s="35" t="s">
        <v>299</v>
      </c>
    </row>
    <row r="31" spans="3:16" ht="12.75">
      <c r="C31" s="1">
        <v>27</v>
      </c>
      <c r="D31" s="1" t="s">
        <v>141</v>
      </c>
      <c r="E31" s="1">
        <v>27</v>
      </c>
      <c r="F31" t="s">
        <v>1541</v>
      </c>
      <c r="H31" s="1" t="s">
        <v>171</v>
      </c>
      <c r="P31" s="35" t="s">
        <v>300</v>
      </c>
    </row>
    <row r="32" spans="3:16" ht="12.75">
      <c r="C32" s="1">
        <v>28</v>
      </c>
      <c r="D32" s="1" t="s">
        <v>141</v>
      </c>
      <c r="E32" s="1">
        <v>28</v>
      </c>
      <c r="F32" s="45" t="s">
        <v>1516</v>
      </c>
      <c r="H32" s="1" t="s">
        <v>409</v>
      </c>
      <c r="P32" s="35" t="s">
        <v>301</v>
      </c>
    </row>
    <row r="33" spans="3:16" ht="12.75">
      <c r="C33" s="1">
        <v>29</v>
      </c>
      <c r="D33" s="1" t="s">
        <v>141</v>
      </c>
      <c r="E33" s="1">
        <v>29</v>
      </c>
      <c r="F33" s="35" t="s">
        <v>1517</v>
      </c>
      <c r="H33" s="45" t="s">
        <v>678</v>
      </c>
      <c r="P33" s="35" t="s">
        <v>302</v>
      </c>
    </row>
    <row r="34" spans="3:16" ht="12.75">
      <c r="C34" s="1">
        <v>30</v>
      </c>
      <c r="D34" s="1" t="s">
        <v>141</v>
      </c>
      <c r="E34" s="1">
        <v>30</v>
      </c>
      <c r="F34" s="45" t="s">
        <v>1543</v>
      </c>
      <c r="H34" s="1" t="s">
        <v>175</v>
      </c>
      <c r="P34" s="35" t="s">
        <v>303</v>
      </c>
    </row>
    <row r="35" spans="3:16" ht="12.75">
      <c r="C35" s="1">
        <v>31</v>
      </c>
      <c r="D35" s="1" t="s">
        <v>141</v>
      </c>
      <c r="E35" s="1">
        <v>31</v>
      </c>
      <c r="F35" s="45" t="s">
        <v>1152</v>
      </c>
      <c r="H35" s="1" t="s">
        <v>172</v>
      </c>
      <c r="P35" s="35" t="s">
        <v>308</v>
      </c>
    </row>
    <row r="36" spans="3:16" ht="12.75">
      <c r="C36" s="1">
        <v>32</v>
      </c>
      <c r="D36" s="1" t="s">
        <v>141</v>
      </c>
      <c r="E36" s="1">
        <v>32</v>
      </c>
      <c r="F36" s="46" t="s">
        <v>1619</v>
      </c>
      <c r="H36" s="1" t="s">
        <v>168</v>
      </c>
      <c r="P36" s="40" t="s">
        <v>320</v>
      </c>
    </row>
    <row r="37" spans="3:16" ht="12.75">
      <c r="C37" s="1">
        <v>33</v>
      </c>
      <c r="D37" s="1" t="s">
        <v>19</v>
      </c>
      <c r="E37" s="1">
        <v>33</v>
      </c>
      <c r="F37" t="s">
        <v>1518</v>
      </c>
      <c r="H37" s="45" t="s">
        <v>681</v>
      </c>
      <c r="P37" s="40" t="s">
        <v>321</v>
      </c>
    </row>
    <row r="38" spans="3:16" ht="12.75">
      <c r="C38" s="1">
        <v>34</v>
      </c>
      <c r="D38" s="1" t="s">
        <v>19</v>
      </c>
      <c r="E38" s="1">
        <v>34</v>
      </c>
      <c r="F38" s="46" t="s">
        <v>1620</v>
      </c>
      <c r="H38" s="1" t="s">
        <v>178</v>
      </c>
    </row>
    <row r="39" spans="3:16" ht="12.75">
      <c r="C39" s="1">
        <v>35</v>
      </c>
      <c r="D39" s="1" t="s">
        <v>19</v>
      </c>
      <c r="E39" s="1">
        <v>35</v>
      </c>
      <c r="F39" s="46" t="s">
        <v>689</v>
      </c>
      <c r="H39" s="1" t="s">
        <v>165</v>
      </c>
    </row>
    <row r="40" spans="3:16" ht="12.75">
      <c r="C40" s="1">
        <v>36</v>
      </c>
      <c r="D40" s="1" t="s">
        <v>19</v>
      </c>
      <c r="E40" s="1">
        <v>36</v>
      </c>
      <c r="F40" s="46" t="s">
        <v>1562</v>
      </c>
      <c r="H40" s="1" t="s">
        <v>166</v>
      </c>
      <c r="M40" t="s">
        <v>1028</v>
      </c>
      <c r="N40">
        <v>15</v>
      </c>
    </row>
    <row r="41" spans="3:16" ht="12.75">
      <c r="C41" s="1">
        <v>37</v>
      </c>
      <c r="D41" s="1" t="s">
        <v>19</v>
      </c>
      <c r="E41" s="1">
        <v>37</v>
      </c>
      <c r="F41" s="46" t="s">
        <v>1535</v>
      </c>
      <c r="H41" s="1" t="s">
        <v>176</v>
      </c>
      <c r="M41" t="s">
        <v>1021</v>
      </c>
      <c r="N41">
        <v>15</v>
      </c>
    </row>
    <row r="42" spans="3:16" ht="12.75">
      <c r="C42" s="1">
        <v>38</v>
      </c>
      <c r="D42" s="1" t="s">
        <v>19</v>
      </c>
      <c r="E42" s="1">
        <v>38</v>
      </c>
      <c r="F42" s="1" t="s">
        <v>1542</v>
      </c>
      <c r="H42" s="45" t="s">
        <v>682</v>
      </c>
      <c r="M42" t="s">
        <v>1027</v>
      </c>
      <c r="N42">
        <v>15</v>
      </c>
    </row>
    <row r="43" spans="3:16" ht="12.75">
      <c r="C43" s="1">
        <v>39</v>
      </c>
      <c r="D43" s="1" t="s">
        <v>27</v>
      </c>
      <c r="E43" s="1">
        <v>39</v>
      </c>
      <c r="F43" s="35" t="s">
        <v>405</v>
      </c>
      <c r="H43" s="1" t="s">
        <v>173</v>
      </c>
      <c r="M43" t="s">
        <v>1022</v>
      </c>
      <c r="N43">
        <v>5</v>
      </c>
    </row>
    <row r="44" spans="3:16" ht="12.75">
      <c r="C44" s="1">
        <v>40</v>
      </c>
      <c r="D44" s="1" t="s">
        <v>27</v>
      </c>
      <c r="E44" s="1">
        <v>40</v>
      </c>
      <c r="F44" t="s">
        <v>1621</v>
      </c>
      <c r="H44" s="1" t="s">
        <v>177</v>
      </c>
      <c r="M44" t="s">
        <v>101</v>
      </c>
      <c r="N44">
        <v>6</v>
      </c>
      <c r="P44" s="65" t="s">
        <v>521</v>
      </c>
    </row>
    <row r="45" spans="3:16" ht="12.75">
      <c r="C45" s="1">
        <v>41</v>
      </c>
      <c r="D45" s="1" t="s">
        <v>27</v>
      </c>
      <c r="E45" s="1">
        <v>41</v>
      </c>
      <c r="F45" s="1" t="s">
        <v>1622</v>
      </c>
      <c r="H45" s="1" t="s">
        <v>167</v>
      </c>
      <c r="M45" t="s">
        <v>1023</v>
      </c>
      <c r="N45">
        <v>6</v>
      </c>
      <c r="P45" s="74" t="s">
        <v>556</v>
      </c>
    </row>
    <row r="46" spans="3:16" ht="12.75">
      <c r="C46" s="1">
        <v>42</v>
      </c>
      <c r="D46" s="1" t="s">
        <v>27</v>
      </c>
      <c r="E46" s="1">
        <v>42</v>
      </c>
      <c r="F46" s="1" t="s">
        <v>1544</v>
      </c>
      <c r="H46" s="1" t="s">
        <v>169</v>
      </c>
      <c r="M46" t="s">
        <v>1024</v>
      </c>
      <c r="N46">
        <v>3</v>
      </c>
      <c r="P46" s="75" t="s">
        <v>503</v>
      </c>
    </row>
    <row r="47" spans="3:16" ht="12.75">
      <c r="C47" s="1">
        <v>43</v>
      </c>
      <c r="D47" s="1" t="s">
        <v>27</v>
      </c>
      <c r="E47" s="1">
        <v>43</v>
      </c>
      <c r="F47" s="1" t="s">
        <v>1560</v>
      </c>
      <c r="H47" s="1" t="s">
        <v>170</v>
      </c>
      <c r="M47" t="s">
        <v>1038</v>
      </c>
      <c r="N47">
        <v>3</v>
      </c>
      <c r="P47" s="65" t="s">
        <v>840</v>
      </c>
    </row>
    <row r="48" spans="3:16" ht="12.75">
      <c r="C48" s="1">
        <v>44</v>
      </c>
      <c r="D48" s="1" t="s">
        <v>27</v>
      </c>
      <c r="E48" s="1">
        <v>44</v>
      </c>
      <c r="F48" s="46" t="s">
        <v>1563</v>
      </c>
      <c r="H48" s="1" t="s">
        <v>693</v>
      </c>
      <c r="M48" t="s">
        <v>1039</v>
      </c>
      <c r="N48">
        <v>3</v>
      </c>
      <c r="P48" s="100" t="s">
        <v>594</v>
      </c>
    </row>
    <row r="49" spans="3:16" ht="12.75">
      <c r="C49" s="1">
        <v>45</v>
      </c>
      <c r="D49" s="1" t="s">
        <v>27</v>
      </c>
      <c r="E49" s="1">
        <v>45</v>
      </c>
      <c r="F49" s="45" t="s">
        <v>1527</v>
      </c>
      <c r="H49" s="45" t="s">
        <v>683</v>
      </c>
      <c r="M49" t="s">
        <v>304</v>
      </c>
      <c r="N49">
        <v>5</v>
      </c>
      <c r="P49" s="97" t="s">
        <v>871</v>
      </c>
    </row>
    <row r="50" spans="3:16" ht="12.75">
      <c r="C50" s="1">
        <v>46</v>
      </c>
      <c r="D50" s="1" t="s">
        <v>20</v>
      </c>
      <c r="E50" s="1">
        <v>46</v>
      </c>
      <c r="F50" s="1" t="s">
        <v>162</v>
      </c>
      <c r="H50" s="45" t="s">
        <v>684</v>
      </c>
      <c r="M50" t="s">
        <v>1025</v>
      </c>
      <c r="P50" s="75" t="s">
        <v>511</v>
      </c>
    </row>
    <row r="51" spans="3:16" ht="12.75">
      <c r="C51" s="1">
        <v>47</v>
      </c>
      <c r="D51" s="1" t="s">
        <v>20</v>
      </c>
      <c r="E51" s="1">
        <v>47</v>
      </c>
      <c r="F51" t="s">
        <v>1554</v>
      </c>
      <c r="H51" s="45" t="s">
        <v>686</v>
      </c>
      <c r="M51" t="s">
        <v>1029</v>
      </c>
      <c r="N51">
        <v>4</v>
      </c>
      <c r="P51" s="100" t="s">
        <v>583</v>
      </c>
    </row>
    <row r="52" spans="3:16" ht="12.75">
      <c r="C52" s="1">
        <v>48</v>
      </c>
      <c r="D52" s="1" t="s">
        <v>20</v>
      </c>
      <c r="E52" s="1">
        <v>48</v>
      </c>
      <c r="F52" s="46" t="s">
        <v>1525</v>
      </c>
      <c r="H52" s="45" t="s">
        <v>687</v>
      </c>
      <c r="M52" t="s">
        <v>1026</v>
      </c>
      <c r="N52">
        <v>5</v>
      </c>
      <c r="P52" s="74" t="s">
        <v>540</v>
      </c>
    </row>
    <row r="53" spans="3:16" ht="12.75">
      <c r="C53" s="1">
        <v>49</v>
      </c>
      <c r="D53" s="1" t="s">
        <v>20</v>
      </c>
      <c r="E53" s="1">
        <v>49</v>
      </c>
      <c r="F53" s="47" t="s">
        <v>408</v>
      </c>
      <c r="H53" t="s">
        <v>401</v>
      </c>
      <c r="M53" t="s">
        <v>1054</v>
      </c>
      <c r="N53" t="s">
        <v>1059</v>
      </c>
      <c r="P53" s="74"/>
    </row>
    <row r="54" spans="3:16" ht="12.75">
      <c r="C54" s="1">
        <v>50</v>
      </c>
      <c r="D54" s="1" t="s">
        <v>20</v>
      </c>
      <c r="E54" s="1">
        <v>50</v>
      </c>
      <c r="F54" s="46" t="s">
        <v>1623</v>
      </c>
      <c r="H54" s="1" t="s">
        <v>410</v>
      </c>
      <c r="M54" t="s">
        <v>1032</v>
      </c>
      <c r="N54">
        <v>4</v>
      </c>
      <c r="P54" s="100" t="s">
        <v>869</v>
      </c>
    </row>
    <row r="55" spans="3:16" ht="12.75">
      <c r="C55" s="1">
        <v>51</v>
      </c>
      <c r="D55" s="1" t="s">
        <v>20</v>
      </c>
      <c r="E55" s="1">
        <v>51</v>
      </c>
      <c r="F55" s="1" t="s">
        <v>1561</v>
      </c>
      <c r="H55" s="1" t="s">
        <v>164</v>
      </c>
      <c r="M55" t="s">
        <v>1033</v>
      </c>
      <c r="N55">
        <v>3</v>
      </c>
      <c r="P55" s="103" t="s">
        <v>617</v>
      </c>
    </row>
    <row r="56" spans="3:16" ht="12.75">
      <c r="C56" s="1">
        <v>52</v>
      </c>
      <c r="D56" s="1" t="s">
        <v>20</v>
      </c>
      <c r="E56" s="1">
        <v>52</v>
      </c>
      <c r="F56" t="s">
        <v>1546</v>
      </c>
      <c r="H56" s="45" t="s">
        <v>685</v>
      </c>
      <c r="M56" t="s">
        <v>1034</v>
      </c>
      <c r="N56">
        <v>2</v>
      </c>
      <c r="P56" s="75" t="s">
        <v>665</v>
      </c>
    </row>
    <row r="57" spans="3:16" ht="12.75">
      <c r="C57" s="1">
        <v>53</v>
      </c>
      <c r="D57" s="1" t="s">
        <v>20</v>
      </c>
      <c r="E57" s="1">
        <v>53</v>
      </c>
      <c r="F57" s="46" t="s">
        <v>1538</v>
      </c>
      <c r="M57" t="s">
        <v>1041</v>
      </c>
      <c r="N57">
        <v>2</v>
      </c>
      <c r="P57" s="65" t="s">
        <v>527</v>
      </c>
    </row>
    <row r="58" spans="3:16" ht="12.75">
      <c r="C58" s="1">
        <v>54</v>
      </c>
      <c r="D58" s="1" t="s">
        <v>174</v>
      </c>
      <c r="E58" s="1">
        <v>54</v>
      </c>
      <c r="F58" s="46" t="s">
        <v>1564</v>
      </c>
      <c r="M58" t="s">
        <v>1036</v>
      </c>
      <c r="N58">
        <v>4</v>
      </c>
      <c r="P58" s="105" t="s">
        <v>700</v>
      </c>
    </row>
    <row r="59" spans="3:16" ht="12.75">
      <c r="C59" s="1">
        <v>55</v>
      </c>
      <c r="D59" s="1" t="s">
        <v>174</v>
      </c>
      <c r="E59" s="1">
        <v>55</v>
      </c>
      <c r="F59" s="45" t="s">
        <v>1526</v>
      </c>
      <c r="M59" t="s">
        <v>1064</v>
      </c>
      <c r="N59">
        <v>2</v>
      </c>
      <c r="P59" s="105" t="s">
        <v>315</v>
      </c>
    </row>
    <row r="60" spans="3:16" ht="12.75">
      <c r="C60" s="1">
        <v>56</v>
      </c>
      <c r="D60" s="1" t="s">
        <v>174</v>
      </c>
      <c r="E60" s="1">
        <v>56</v>
      </c>
      <c r="F60" s="46" t="s">
        <v>1531</v>
      </c>
      <c r="M60" t="s">
        <v>1065</v>
      </c>
      <c r="N60">
        <v>3</v>
      </c>
      <c r="P60" s="74" t="s">
        <v>542</v>
      </c>
    </row>
    <row r="61" spans="3:16" ht="12.75">
      <c r="C61" s="1">
        <v>57</v>
      </c>
      <c r="D61" s="1" t="s">
        <v>174</v>
      </c>
      <c r="E61" s="1">
        <v>57</v>
      </c>
      <c r="F61" s="46" t="s">
        <v>1528</v>
      </c>
      <c r="M61" t="s">
        <v>1035</v>
      </c>
      <c r="N61">
        <v>3</v>
      </c>
      <c r="P61" s="105" t="s">
        <v>1004</v>
      </c>
    </row>
    <row r="62" spans="3:16" ht="12.75">
      <c r="C62" s="1">
        <v>58</v>
      </c>
      <c r="E62" s="1">
        <v>58</v>
      </c>
      <c r="F62" s="46" t="s">
        <v>1565</v>
      </c>
      <c r="M62" t="s">
        <v>1043</v>
      </c>
      <c r="N62">
        <v>2</v>
      </c>
      <c r="P62" s="100" t="s">
        <v>588</v>
      </c>
    </row>
    <row r="63" spans="3:16" ht="12.75">
      <c r="C63" s="1">
        <v>59</v>
      </c>
      <c r="E63" s="1">
        <v>59</v>
      </c>
      <c r="F63" s="35" t="s">
        <v>1519</v>
      </c>
      <c r="M63" t="s">
        <v>1030</v>
      </c>
      <c r="N63">
        <v>2</v>
      </c>
      <c r="P63" s="100" t="s">
        <v>584</v>
      </c>
    </row>
    <row r="64" spans="3:16" ht="12.75">
      <c r="C64" s="1">
        <v>60</v>
      </c>
      <c r="E64" s="1">
        <v>60</v>
      </c>
      <c r="F64" s="46" t="s">
        <v>1529</v>
      </c>
      <c r="M64" t="s">
        <v>1047</v>
      </c>
      <c r="N64">
        <v>2</v>
      </c>
      <c r="P64" s="103" t="s">
        <v>616</v>
      </c>
    </row>
    <row r="65" spans="3:16" ht="12.75">
      <c r="C65" s="1">
        <v>61</v>
      </c>
      <c r="E65" s="1">
        <v>61</v>
      </c>
      <c r="F65" s="47" t="s">
        <v>1566</v>
      </c>
      <c r="M65" t="s">
        <v>1044</v>
      </c>
      <c r="N65">
        <v>2</v>
      </c>
      <c r="P65" s="101" t="s">
        <v>607</v>
      </c>
    </row>
    <row r="66" spans="3:16" ht="15.75" customHeight="1">
      <c r="C66" s="1">
        <v>62</v>
      </c>
      <c r="E66" s="1">
        <v>62</v>
      </c>
      <c r="F66" s="46" t="s">
        <v>1567</v>
      </c>
      <c r="M66" t="s">
        <v>1063</v>
      </c>
      <c r="N66">
        <v>2</v>
      </c>
      <c r="P66" s="74" t="s">
        <v>537</v>
      </c>
    </row>
    <row r="67" spans="3:16" ht="15.75" customHeight="1">
      <c r="C67" s="1">
        <v>63</v>
      </c>
      <c r="E67" s="1">
        <v>63</v>
      </c>
      <c r="F67" s="45" t="s">
        <v>1530</v>
      </c>
      <c r="M67" t="s">
        <v>1048</v>
      </c>
      <c r="P67" s="74" t="s">
        <v>555</v>
      </c>
    </row>
    <row r="68" spans="3:16" ht="15.75" customHeight="1">
      <c r="C68" s="1">
        <v>64</v>
      </c>
      <c r="E68" s="1">
        <v>64</v>
      </c>
      <c r="F68" t="s">
        <v>1557</v>
      </c>
      <c r="M68" t="s">
        <v>1049</v>
      </c>
      <c r="P68" s="74" t="s">
        <v>545</v>
      </c>
    </row>
    <row r="69" spans="3:16" ht="15.75" customHeight="1">
      <c r="C69" s="1">
        <v>65</v>
      </c>
      <c r="E69" s="1">
        <v>65</v>
      </c>
      <c r="F69" t="s">
        <v>1577</v>
      </c>
      <c r="M69" t="s">
        <v>1031</v>
      </c>
      <c r="N69">
        <v>2</v>
      </c>
      <c r="P69" s="105" t="s">
        <v>356</v>
      </c>
    </row>
    <row r="70" spans="3:16" ht="15.75" customHeight="1">
      <c r="C70" s="1">
        <v>66</v>
      </c>
      <c r="E70" s="1">
        <v>66</v>
      </c>
      <c r="F70" s="45" t="s">
        <v>1534</v>
      </c>
      <c r="M70" t="s">
        <v>1057</v>
      </c>
    </row>
    <row r="71" spans="3:16" ht="15.75" customHeight="1">
      <c r="C71" s="1">
        <v>67</v>
      </c>
      <c r="E71" s="1">
        <v>67</v>
      </c>
      <c r="F71" s="45" t="s">
        <v>1559</v>
      </c>
      <c r="M71" t="s">
        <v>1040</v>
      </c>
      <c r="P71" s="75" t="s">
        <v>496</v>
      </c>
    </row>
    <row r="72" spans="3:16" ht="15.75" customHeight="1">
      <c r="C72" s="1">
        <v>68</v>
      </c>
      <c r="E72" s="1">
        <v>68</v>
      </c>
      <c r="F72" s="45" t="s">
        <v>1578</v>
      </c>
      <c r="M72" t="s">
        <v>1062</v>
      </c>
      <c r="P72" s="105" t="s">
        <v>480</v>
      </c>
    </row>
    <row r="73" spans="3:16" ht="15.75" customHeight="1">
      <c r="C73" s="1">
        <v>69</v>
      </c>
      <c r="E73" s="1">
        <v>69</v>
      </c>
      <c r="F73" s="35" t="s">
        <v>1520</v>
      </c>
      <c r="M73" t="s">
        <v>1050</v>
      </c>
      <c r="N73">
        <v>3</v>
      </c>
      <c r="P73" s="102" t="s">
        <v>881</v>
      </c>
    </row>
    <row r="74" spans="3:16" ht="15.75" customHeight="1">
      <c r="C74" s="1">
        <v>70</v>
      </c>
      <c r="E74" s="1">
        <v>70</v>
      </c>
      <c r="F74" s="45" t="s">
        <v>1583</v>
      </c>
      <c r="M74" t="s">
        <v>1052</v>
      </c>
      <c r="P74" s="101" t="s">
        <v>884</v>
      </c>
    </row>
    <row r="75" spans="3:16" ht="15.75" customHeight="1">
      <c r="C75" s="1">
        <v>71</v>
      </c>
      <c r="E75" s="1">
        <v>71</v>
      </c>
      <c r="F75" s="45" t="s">
        <v>1532</v>
      </c>
      <c r="M75" t="s">
        <v>1058</v>
      </c>
      <c r="N75" t="s">
        <v>1093</v>
      </c>
      <c r="P75" s="100" t="s">
        <v>859</v>
      </c>
    </row>
    <row r="76" spans="3:16" ht="15.75" customHeight="1">
      <c r="E76" s="1">
        <v>72</v>
      </c>
      <c r="F76" s="47" t="s">
        <v>1570</v>
      </c>
      <c r="M76" t="s">
        <v>1061</v>
      </c>
      <c r="P76" s="103" t="s">
        <v>865</v>
      </c>
    </row>
    <row r="77" spans="3:16" ht="15.75" customHeight="1">
      <c r="E77" s="1">
        <v>73</v>
      </c>
      <c r="F77" s="45" t="s">
        <v>1586</v>
      </c>
      <c r="M77" t="s">
        <v>94</v>
      </c>
      <c r="P77" s="105" t="s">
        <v>883</v>
      </c>
    </row>
    <row r="78" spans="3:16" ht="15.75" customHeight="1">
      <c r="E78" s="1">
        <v>74</v>
      </c>
      <c r="F78" s="45" t="s">
        <v>1539</v>
      </c>
      <c r="M78" t="s">
        <v>1070</v>
      </c>
      <c r="P78" s="65" t="s">
        <v>584</v>
      </c>
    </row>
    <row r="79" spans="3:16" ht="15.75" customHeight="1">
      <c r="E79" s="1">
        <v>75</v>
      </c>
      <c r="F79" s="45" t="s">
        <v>1580</v>
      </c>
      <c r="M79" t="s">
        <v>1073</v>
      </c>
      <c r="P79" s="97" t="s">
        <v>882</v>
      </c>
    </row>
    <row r="80" spans="3:16" ht="15.75" customHeight="1">
      <c r="E80" s="1">
        <v>76</v>
      </c>
      <c r="F80" t="s">
        <v>1547</v>
      </c>
      <c r="M80" t="s">
        <v>1075</v>
      </c>
      <c r="P80" s="105" t="s">
        <v>862</v>
      </c>
    </row>
    <row r="81" spans="5:16" ht="15.75" customHeight="1">
      <c r="E81" s="1">
        <v>77</v>
      </c>
      <c r="F81" t="s">
        <v>1584</v>
      </c>
      <c r="M81" s="114" t="s">
        <v>1077</v>
      </c>
      <c r="P81" s="99" t="s">
        <v>861</v>
      </c>
    </row>
    <row r="82" spans="5:16" ht="15.75" customHeight="1">
      <c r="E82" s="1">
        <v>78</v>
      </c>
      <c r="F82" t="s">
        <v>1589</v>
      </c>
      <c r="M82" t="s">
        <v>1079</v>
      </c>
      <c r="P82" s="97" t="s">
        <v>860</v>
      </c>
    </row>
    <row r="83" spans="5:16" ht="15.75" customHeight="1">
      <c r="E83" s="1">
        <v>79</v>
      </c>
      <c r="F83" s="35" t="s">
        <v>691</v>
      </c>
      <c r="M83" t="s">
        <v>1081</v>
      </c>
    </row>
    <row r="84" spans="5:16" ht="15.75" customHeight="1">
      <c r="E84" s="1">
        <v>80</v>
      </c>
      <c r="F84" t="s">
        <v>1607</v>
      </c>
      <c r="M84" t="s">
        <v>1082</v>
      </c>
    </row>
    <row r="85" spans="5:16" ht="15.75" customHeight="1">
      <c r="E85" s="1">
        <v>81</v>
      </c>
      <c r="F85" s="45" t="s">
        <v>1540</v>
      </c>
      <c r="M85" t="s">
        <v>1083</v>
      </c>
      <c r="N85">
        <v>2</v>
      </c>
    </row>
    <row r="86" spans="5:16" ht="15.75" customHeight="1">
      <c r="E86" s="1">
        <v>82</v>
      </c>
      <c r="F86" t="s">
        <v>1558</v>
      </c>
      <c r="M86" t="s">
        <v>1087</v>
      </c>
    </row>
    <row r="87" spans="5:16" ht="15.75" customHeight="1">
      <c r="E87" s="1">
        <v>83</v>
      </c>
      <c r="F87" t="s">
        <v>1587</v>
      </c>
      <c r="M87" t="s">
        <v>1092</v>
      </c>
    </row>
    <row r="88" spans="5:16" ht="15.75" customHeight="1">
      <c r="E88" s="1">
        <v>84</v>
      </c>
      <c r="F88" s="46" t="s">
        <v>1536</v>
      </c>
      <c r="M88" t="s">
        <v>1098</v>
      </c>
    </row>
    <row r="89" spans="5:16" ht="15.75" customHeight="1">
      <c r="E89" s="1">
        <v>85</v>
      </c>
      <c r="F89" t="s">
        <v>1595</v>
      </c>
      <c r="M89" t="s">
        <v>1102</v>
      </c>
    </row>
    <row r="90" spans="5:16" ht="15.75" customHeight="1">
      <c r="E90" s="1">
        <v>86</v>
      </c>
      <c r="F90" s="1" t="s">
        <v>1550</v>
      </c>
      <c r="M90" t="s">
        <v>1109</v>
      </c>
    </row>
    <row r="91" spans="5:16" ht="15.75" customHeight="1">
      <c r="E91" s="1">
        <v>87</v>
      </c>
      <c r="F91" t="s">
        <v>1573</v>
      </c>
      <c r="M91" t="s">
        <v>1110</v>
      </c>
    </row>
    <row r="92" spans="5:16" ht="15.75" customHeight="1">
      <c r="E92" s="1">
        <v>88</v>
      </c>
      <c r="F92" s="1" t="s">
        <v>1624</v>
      </c>
      <c r="M92" t="s">
        <v>1118</v>
      </c>
    </row>
    <row r="93" spans="5:16" ht="15.75" customHeight="1">
      <c r="E93" s="1">
        <v>89</v>
      </c>
      <c r="F93" s="35" t="s">
        <v>1521</v>
      </c>
      <c r="M93" t="s">
        <v>1113</v>
      </c>
    </row>
    <row r="94" spans="5:16" ht="15.75" customHeight="1">
      <c r="E94" s="1">
        <v>90</v>
      </c>
      <c r="F94" s="1" t="s">
        <v>1599</v>
      </c>
      <c r="M94" t="s">
        <v>1119</v>
      </c>
    </row>
    <row r="95" spans="5:16" ht="15.75" customHeight="1">
      <c r="E95" s="1">
        <v>91</v>
      </c>
      <c r="F95" t="s">
        <v>1555</v>
      </c>
    </row>
    <row r="96" spans="5:16" ht="15.75" customHeight="1">
      <c r="E96" s="1">
        <v>92</v>
      </c>
      <c r="F96" s="1" t="s">
        <v>1601</v>
      </c>
    </row>
    <row r="97" spans="5:6" ht="15.75" customHeight="1">
      <c r="E97" s="1">
        <v>93</v>
      </c>
      <c r="F97" s="1" t="s">
        <v>1608</v>
      </c>
    </row>
    <row r="98" spans="5:6" ht="15.75" customHeight="1">
      <c r="E98" s="1">
        <v>94</v>
      </c>
      <c r="F98" s="45" t="s">
        <v>1588</v>
      </c>
    </row>
    <row r="99" spans="5:6" ht="15.75" customHeight="1">
      <c r="E99" s="1">
        <v>95</v>
      </c>
      <c r="F99" s="47" t="s">
        <v>1571</v>
      </c>
    </row>
    <row r="100" spans="5:6" ht="15.75" customHeight="1">
      <c r="E100" s="1">
        <v>96</v>
      </c>
      <c r="F100" s="122" t="s">
        <v>1545</v>
      </c>
    </row>
    <row r="101" spans="5:6" ht="15.75" customHeight="1">
      <c r="E101" s="1">
        <v>97</v>
      </c>
      <c r="F101" s="45" t="s">
        <v>1602</v>
      </c>
    </row>
    <row r="102" spans="5:6" ht="15.75" customHeight="1">
      <c r="E102" s="1">
        <v>98</v>
      </c>
      <c r="F102" s="45" t="s">
        <v>1605</v>
      </c>
    </row>
    <row r="103" spans="5:6" ht="15.75" customHeight="1">
      <c r="E103" s="1">
        <v>99</v>
      </c>
      <c r="F103" s="35" t="s">
        <v>692</v>
      </c>
    </row>
    <row r="104" spans="5:6" ht="15.75" customHeight="1">
      <c r="E104" s="1">
        <v>100</v>
      </c>
      <c r="F104" t="s">
        <v>1575</v>
      </c>
    </row>
    <row r="105" spans="5:6" ht="15.75" customHeight="1">
      <c r="E105" s="1">
        <v>101</v>
      </c>
      <c r="F105" t="s">
        <v>1598</v>
      </c>
    </row>
    <row r="106" spans="5:6" ht="15.75" customHeight="1">
      <c r="E106" s="1">
        <v>102</v>
      </c>
      <c r="F106" t="s">
        <v>1590</v>
      </c>
    </row>
    <row r="107" spans="5:6" ht="15.75" customHeight="1">
      <c r="E107" s="1">
        <v>103</v>
      </c>
      <c r="F107" t="s">
        <v>1585</v>
      </c>
    </row>
    <row r="108" spans="5:6" ht="15.75" customHeight="1">
      <c r="E108" s="1">
        <v>104</v>
      </c>
      <c r="F108" t="s">
        <v>1593</v>
      </c>
    </row>
    <row r="109" spans="5:6" ht="15.75" customHeight="1">
      <c r="E109" s="1">
        <v>105</v>
      </c>
      <c r="F109" t="s">
        <v>1579</v>
      </c>
    </row>
    <row r="110" spans="5:6" ht="15.75" customHeight="1">
      <c r="E110" s="1">
        <v>106</v>
      </c>
      <c r="F110" t="s">
        <v>1596</v>
      </c>
    </row>
    <row r="111" spans="5:6" ht="15.75" customHeight="1">
      <c r="E111" s="1">
        <v>107</v>
      </c>
      <c r="F111" t="s">
        <v>1592</v>
      </c>
    </row>
    <row r="112" spans="5:6" ht="15.75" customHeight="1">
      <c r="E112" s="1">
        <v>108</v>
      </c>
      <c r="F112" t="s">
        <v>1606</v>
      </c>
    </row>
    <row r="113" spans="5:6" ht="15.75" customHeight="1">
      <c r="E113" s="1">
        <v>109</v>
      </c>
      <c r="F113" s="35" t="s">
        <v>1522</v>
      </c>
    </row>
    <row r="114" spans="5:6" ht="15.75" customHeight="1">
      <c r="E114" s="1">
        <v>110</v>
      </c>
      <c r="F114" s="45" t="s">
        <v>1533</v>
      </c>
    </row>
    <row r="115" spans="5:6" ht="15.75" customHeight="1">
      <c r="E115" s="1">
        <v>111</v>
      </c>
      <c r="F115" t="s">
        <v>1603</v>
      </c>
    </row>
    <row r="116" spans="5:6" ht="15.75" customHeight="1">
      <c r="E116" s="1">
        <v>112</v>
      </c>
      <c r="F116" t="s">
        <v>1609</v>
      </c>
    </row>
    <row r="117" spans="5:6" ht="15.75" customHeight="1">
      <c r="E117" s="1">
        <v>113</v>
      </c>
      <c r="F117" t="s">
        <v>1597</v>
      </c>
    </row>
    <row r="118" spans="5:6" ht="15.75" customHeight="1">
      <c r="E118" s="1">
        <v>114</v>
      </c>
      <c r="F118" t="s">
        <v>1591</v>
      </c>
    </row>
    <row r="119" spans="5:6" ht="15.75" customHeight="1">
      <c r="E119" s="1">
        <v>115</v>
      </c>
      <c r="F119" t="s">
        <v>1581</v>
      </c>
    </row>
    <row r="120" spans="5:6" ht="15.75" customHeight="1">
      <c r="E120" s="1">
        <v>116</v>
      </c>
      <c r="F120" t="s">
        <v>1610</v>
      </c>
    </row>
    <row r="121" spans="5:6" ht="15.75" customHeight="1">
      <c r="E121" s="1">
        <v>117</v>
      </c>
      <c r="F121" s="46" t="s">
        <v>1537</v>
      </c>
    </row>
    <row r="122" spans="5:6" ht="15.75" customHeight="1">
      <c r="E122" s="1">
        <v>118</v>
      </c>
      <c r="F122" t="s">
        <v>1604</v>
      </c>
    </row>
    <row r="123" spans="5:6" ht="15.75" customHeight="1">
      <c r="E123" s="1">
        <v>119</v>
      </c>
      <c r="F123" s="35" t="s">
        <v>1523</v>
      </c>
    </row>
    <row r="124" spans="5:6" ht="15.75" customHeight="1">
      <c r="E124" s="1">
        <v>120</v>
      </c>
      <c r="F124" t="s">
        <v>1576</v>
      </c>
    </row>
    <row r="125" spans="5:6" ht="15.75" customHeight="1">
      <c r="E125" s="1">
        <v>121</v>
      </c>
      <c r="F125" s="1" t="s">
        <v>1611</v>
      </c>
    </row>
    <row r="126" spans="5:6" ht="15.75" customHeight="1">
      <c r="E126" s="1">
        <v>122</v>
      </c>
      <c r="F126" t="s">
        <v>1574</v>
      </c>
    </row>
    <row r="127" spans="5:6" ht="15.75" customHeight="1">
      <c r="E127" s="1">
        <v>123</v>
      </c>
      <c r="F127" s="1" t="s">
        <v>1613</v>
      </c>
    </row>
    <row r="128" spans="5:6" ht="15.75" customHeight="1">
      <c r="E128" s="1">
        <v>124</v>
      </c>
      <c r="F128" t="s">
        <v>1556</v>
      </c>
    </row>
    <row r="129" spans="5:6" ht="15.75" customHeight="1">
      <c r="E129" s="1">
        <v>125</v>
      </c>
      <c r="F129" t="s">
        <v>1594</v>
      </c>
    </row>
    <row r="130" spans="5:6" ht="15.75" customHeight="1">
      <c r="E130" s="1">
        <v>126</v>
      </c>
      <c r="F130" s="47" t="s">
        <v>1572</v>
      </c>
    </row>
    <row r="131" spans="5:6" ht="15.75" customHeight="1">
      <c r="E131" s="1">
        <v>127</v>
      </c>
      <c r="F131" t="s">
        <v>1612</v>
      </c>
    </row>
    <row r="132" spans="5:6" ht="15.75" customHeight="1">
      <c r="E132" s="1">
        <v>128</v>
      </c>
      <c r="F132" t="s">
        <v>1582</v>
      </c>
    </row>
    <row r="133" spans="5:6" ht="15.75" customHeight="1">
      <c r="E133" s="1">
        <v>129</v>
      </c>
      <c r="F133" s="35" t="s">
        <v>1524</v>
      </c>
    </row>
    <row r="134" spans="5:6" ht="15.75" customHeight="1">
      <c r="E134" s="1">
        <v>130</v>
      </c>
      <c r="F134" t="s">
        <v>1614</v>
      </c>
    </row>
    <row r="135" spans="5:6" ht="15.75" customHeight="1">
      <c r="E135" s="1">
        <v>131</v>
      </c>
      <c r="F135" t="s">
        <v>1552</v>
      </c>
    </row>
    <row r="136" spans="5:6" ht="15.75" customHeight="1">
      <c r="E136" s="1">
        <v>132</v>
      </c>
      <c r="F136" t="s">
        <v>1615</v>
      </c>
    </row>
    <row r="137" spans="5:6" ht="15.75" customHeight="1">
      <c r="E137" s="1">
        <v>133</v>
      </c>
      <c r="F137" t="s">
        <v>1569</v>
      </c>
    </row>
    <row r="138" spans="5:6" ht="15.75" customHeight="1">
      <c r="E138" s="1">
        <v>134</v>
      </c>
      <c r="F138" t="s">
        <v>1203</v>
      </c>
    </row>
    <row r="139" spans="5:6" ht="15.75" customHeight="1">
      <c r="E139" s="1">
        <v>135</v>
      </c>
      <c r="F139" s="1" t="s">
        <v>1551</v>
      </c>
    </row>
    <row r="140" spans="5:6" ht="15.75" customHeight="1">
      <c r="E140" s="1">
        <v>136</v>
      </c>
      <c r="F140" t="s">
        <v>1616</v>
      </c>
    </row>
    <row r="141" spans="5:6" ht="15.75" customHeight="1">
      <c r="E141" s="1">
        <v>137</v>
      </c>
      <c r="F141" t="s">
        <v>1600</v>
      </c>
    </row>
    <row r="142" spans="5:6" ht="15.75" customHeight="1">
      <c r="E142" s="1">
        <v>138</v>
      </c>
      <c r="F142" t="s">
        <v>1568</v>
      </c>
    </row>
    <row r="143" spans="5:6" ht="15.75" customHeight="1">
      <c r="E143" s="1">
        <v>139</v>
      </c>
      <c r="F143" t="s">
        <v>1617</v>
      </c>
    </row>
    <row r="144" spans="5:6" ht="15.75" customHeight="1">
      <c r="E144" s="1">
        <v>140</v>
      </c>
      <c r="F144" t="s">
        <v>1553</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3:AB114"/>
  <sheetViews>
    <sheetView tabSelected="1" topLeftCell="N57" zoomScale="115" zoomScaleNormal="115" workbookViewId="0">
      <selection activeCell="AB74" sqref="AB74"/>
    </sheetView>
  </sheetViews>
  <sheetFormatPr defaultColWidth="12.5703125" defaultRowHeight="15.75" customHeight="1"/>
  <cols>
    <col min="2" max="2" width="26.5703125" customWidth="1"/>
    <col min="4" max="4" width="29.28515625" customWidth="1"/>
    <col min="5" max="5" width="26.85546875" customWidth="1"/>
    <col min="26" max="26" width="15.28515625" customWidth="1"/>
  </cols>
  <sheetData>
    <row r="3" spans="1:27" ht="15.75" customHeight="1">
      <c r="X3">
        <v>35000</v>
      </c>
    </row>
    <row r="4" spans="1:27" ht="12.75">
      <c r="A4" t="s">
        <v>1136</v>
      </c>
      <c r="C4" s="1" t="s">
        <v>20</v>
      </c>
      <c r="X4">
        <f t="shared" ref="X4:X5" si="0">ROUND($X$7*POWER(1.05,T8-1),0)</f>
        <v>36750</v>
      </c>
    </row>
    <row r="5" spans="1:27" ht="15.75" customHeight="1">
      <c r="X5">
        <f t="shared" si="0"/>
        <v>38588</v>
      </c>
    </row>
    <row r="6" spans="1:27" ht="12.75">
      <c r="C6" s="1" t="s">
        <v>52</v>
      </c>
      <c r="D6" s="1" t="s">
        <v>55</v>
      </c>
      <c r="E6" s="1" t="s">
        <v>76</v>
      </c>
      <c r="F6" s="1" t="s">
        <v>135</v>
      </c>
      <c r="G6" s="1" t="s">
        <v>201</v>
      </c>
      <c r="I6" s="1" t="s">
        <v>1140</v>
      </c>
      <c r="L6" t="s">
        <v>20</v>
      </c>
      <c r="V6">
        <v>1.1000000000000001</v>
      </c>
      <c r="Y6">
        <v>2</v>
      </c>
    </row>
    <row r="7" spans="1:27" ht="12.75">
      <c r="A7">
        <v>1</v>
      </c>
      <c r="B7">
        <v>1</v>
      </c>
      <c r="C7" s="1">
        <v>1</v>
      </c>
      <c r="D7" t="s">
        <v>1139</v>
      </c>
      <c r="G7" s="1">
        <v>1</v>
      </c>
      <c r="I7" t="s">
        <v>1147</v>
      </c>
      <c r="J7" t="s">
        <v>1151</v>
      </c>
      <c r="L7">
        <v>1</v>
      </c>
      <c r="M7">
        <f>LOG(L7,2)</f>
        <v>0</v>
      </c>
      <c r="N7">
        <f>LOG10(L7)</f>
        <v>0</v>
      </c>
      <c r="O7">
        <f>LOG(L7,22)</f>
        <v>0</v>
      </c>
      <c r="P7">
        <f>LOG(L7,35)</f>
        <v>0</v>
      </c>
      <c r="Q7">
        <f>LOG(L7,7) / 2</f>
        <v>0</v>
      </c>
      <c r="R7">
        <f>ROUND(LOG(L7,20),3)</f>
        <v>0</v>
      </c>
      <c r="T7">
        <v>1</v>
      </c>
      <c r="V7">
        <v>35000</v>
      </c>
      <c r="W7">
        <v>35000</v>
      </c>
      <c r="X7">
        <f>ROUND($X$3*POWER(1.05,T7-1),0)</f>
        <v>35000</v>
      </c>
      <c r="Y7">
        <v>35000</v>
      </c>
      <c r="Z7">
        <f>ROUND($X$3*POWER(1.03,T7-1),0)</f>
        <v>35000</v>
      </c>
      <c r="AA7">
        <f>Z7</f>
        <v>35000</v>
      </c>
    </row>
    <row r="8" spans="1:27" ht="12.75">
      <c r="B8">
        <v>2</v>
      </c>
      <c r="C8" s="28" t="s">
        <v>1498</v>
      </c>
      <c r="D8" t="s">
        <v>1496</v>
      </c>
      <c r="G8" s="1">
        <v>1</v>
      </c>
      <c r="I8" t="s">
        <v>1141</v>
      </c>
      <c r="J8" t="s">
        <v>1148</v>
      </c>
      <c r="L8">
        <v>2</v>
      </c>
      <c r="M8">
        <f t="shared" ref="M8:M71" si="1">LOG(L8,2)</f>
        <v>1</v>
      </c>
      <c r="N8">
        <f t="shared" ref="N8:N72" si="2">LOG10(L8)</f>
        <v>0.3010299956639812</v>
      </c>
      <c r="O8">
        <f t="shared" ref="O8:O71" si="3">LOG(L8,22)</f>
        <v>0.22424382421757541</v>
      </c>
      <c r="P8">
        <f>LOG(L8,35)</f>
        <v>0.19495902189378631</v>
      </c>
      <c r="Q8">
        <f>LOG(L8,6) / 2</f>
        <v>0.19342640361727079</v>
      </c>
      <c r="R8">
        <f t="shared" ref="R8:R71" si="4">ROUND(LOG(L8,20),3)</f>
        <v>0.23100000000000001</v>
      </c>
      <c r="S8">
        <f>ROUND(LOG(L8,17),3)</f>
        <v>0.245</v>
      </c>
      <c r="T8">
        <v>2</v>
      </c>
      <c r="U8">
        <v>1.1000000000000001</v>
      </c>
      <c r="V8">
        <f>ROUND(V7*$U$8, 0)</f>
        <v>38500</v>
      </c>
      <c r="W8">
        <f>ROUND(W7*$U$9, 0)</f>
        <v>40250</v>
      </c>
      <c r="X8">
        <f t="shared" ref="X8:X71" si="5">ROUND($X$3*POWER(1.05,T8-1),0)</f>
        <v>36750</v>
      </c>
      <c r="Y8">
        <f>Y7+X8</f>
        <v>71750</v>
      </c>
      <c r="Z8">
        <f>ROUND($X$3*POWER(1.032,T8-1),0)</f>
        <v>36120</v>
      </c>
      <c r="AA8">
        <f>AA7+Z8</f>
        <v>71120</v>
      </c>
    </row>
    <row r="9" spans="1:27" ht="12.75">
      <c r="B9">
        <v>3</v>
      </c>
      <c r="C9" s="28" t="s">
        <v>1500</v>
      </c>
      <c r="D9" t="s">
        <v>1502</v>
      </c>
      <c r="G9" s="1">
        <v>1</v>
      </c>
      <c r="I9" t="s">
        <v>1142</v>
      </c>
      <c r="J9" t="s">
        <v>1149</v>
      </c>
      <c r="L9">
        <v>3</v>
      </c>
      <c r="M9">
        <f t="shared" si="1"/>
        <v>1.5849625007211563</v>
      </c>
      <c r="N9">
        <f t="shared" si="2"/>
        <v>0.47712125471966244</v>
      </c>
      <c r="O9">
        <f t="shared" si="3"/>
        <v>0.35541805240316376</v>
      </c>
      <c r="P9">
        <f t="shared" ref="P9:P41" si="6">LOG(L9,35)</f>
        <v>0.30900273887892621</v>
      </c>
      <c r="Q9">
        <f t="shared" ref="Q9:Q72" si="7">LOG(L9,6) / 2</f>
        <v>0.30657359638272924</v>
      </c>
      <c r="R9">
        <f t="shared" si="4"/>
        <v>0.36699999999999999</v>
      </c>
      <c r="S9">
        <f t="shared" ref="S9:S72" si="8">ROUND(LOG(L9,17),3)</f>
        <v>0.38800000000000001</v>
      </c>
      <c r="T9">
        <v>3</v>
      </c>
      <c r="U9">
        <v>1.1499999999999999</v>
      </c>
      <c r="V9">
        <f t="shared" ref="V9:V71" si="9">ROUND(V8*$U$8, 0)</f>
        <v>42350</v>
      </c>
      <c r="W9">
        <f t="shared" ref="W9:W71" si="10">ROUND(W8*$U$9, 0)</f>
        <v>46288</v>
      </c>
      <c r="X9">
        <f t="shared" si="5"/>
        <v>38588</v>
      </c>
      <c r="Y9">
        <f t="shared" ref="Y9:Y71" si="11">Y8+X9</f>
        <v>110338</v>
      </c>
      <c r="Z9">
        <f t="shared" ref="Z9:Z72" si="12">ROUND($X$3*POWER(1.032,T9-1),0)</f>
        <v>37276</v>
      </c>
      <c r="AA9">
        <f t="shared" ref="AA9:AA71" si="13">AA8+Z9</f>
        <v>108396</v>
      </c>
    </row>
    <row r="10" spans="1:27" ht="12.75">
      <c r="B10">
        <v>4</v>
      </c>
      <c r="C10" s="28" t="s">
        <v>1499</v>
      </c>
      <c r="D10" t="s">
        <v>1497</v>
      </c>
      <c r="G10" s="1">
        <v>2</v>
      </c>
      <c r="I10" t="s">
        <v>1143</v>
      </c>
      <c r="J10" t="s">
        <v>1150</v>
      </c>
      <c r="L10">
        <v>4</v>
      </c>
      <c r="M10">
        <f t="shared" si="1"/>
        <v>2</v>
      </c>
      <c r="N10">
        <f t="shared" si="2"/>
        <v>0.6020599913279624</v>
      </c>
      <c r="O10">
        <f t="shared" si="3"/>
        <v>0.44848764843515082</v>
      </c>
      <c r="P10">
        <f t="shared" si="6"/>
        <v>0.38991804378757261</v>
      </c>
      <c r="Q10">
        <f t="shared" si="7"/>
        <v>0.38685280723454157</v>
      </c>
      <c r="R10">
        <f t="shared" si="4"/>
        <v>0.46300000000000002</v>
      </c>
      <c r="S10">
        <f t="shared" si="8"/>
        <v>0.48899999999999999</v>
      </c>
      <c r="T10">
        <v>4</v>
      </c>
      <c r="U10">
        <v>1.2</v>
      </c>
      <c r="V10">
        <f t="shared" si="9"/>
        <v>46585</v>
      </c>
      <c r="W10">
        <f t="shared" si="10"/>
        <v>53231</v>
      </c>
      <c r="X10">
        <f t="shared" si="5"/>
        <v>40517</v>
      </c>
      <c r="Y10">
        <f t="shared" si="11"/>
        <v>150855</v>
      </c>
      <c r="Z10">
        <f t="shared" si="12"/>
        <v>38469</v>
      </c>
      <c r="AA10">
        <f t="shared" si="13"/>
        <v>146865</v>
      </c>
    </row>
    <row r="11" spans="1:27" ht="12.75">
      <c r="B11">
        <v>5</v>
      </c>
      <c r="C11" s="28">
        <v>2</v>
      </c>
      <c r="D11" t="s">
        <v>1145</v>
      </c>
      <c r="G11" s="1">
        <v>3</v>
      </c>
      <c r="L11">
        <v>5</v>
      </c>
      <c r="M11">
        <f t="shared" si="1"/>
        <v>2.3219280948873622</v>
      </c>
      <c r="N11">
        <f t="shared" si="2"/>
        <v>0.69897000433601886</v>
      </c>
      <c r="O11">
        <f t="shared" si="3"/>
        <v>0.52067803555577141</v>
      </c>
      <c r="P11">
        <f t="shared" si="6"/>
        <v>0.45268083028694278</v>
      </c>
      <c r="Q11">
        <f t="shared" si="7"/>
        <v>0.44912220085196358</v>
      </c>
      <c r="R11">
        <f t="shared" si="4"/>
        <v>0.53700000000000003</v>
      </c>
      <c r="S11">
        <f t="shared" si="8"/>
        <v>0.56799999999999995</v>
      </c>
      <c r="T11">
        <v>5</v>
      </c>
      <c r="U11">
        <v>1.25</v>
      </c>
      <c r="V11">
        <f t="shared" si="9"/>
        <v>51244</v>
      </c>
      <c r="W11">
        <f t="shared" si="10"/>
        <v>61216</v>
      </c>
      <c r="X11">
        <f t="shared" si="5"/>
        <v>42543</v>
      </c>
      <c r="Y11">
        <f t="shared" si="11"/>
        <v>193398</v>
      </c>
      <c r="Z11">
        <f t="shared" si="12"/>
        <v>39700</v>
      </c>
      <c r="AA11">
        <f t="shared" si="13"/>
        <v>186565</v>
      </c>
    </row>
    <row r="12" spans="1:27" ht="12.75">
      <c r="B12">
        <v>6</v>
      </c>
      <c r="C12" s="28">
        <v>3</v>
      </c>
      <c r="D12" t="s">
        <v>1146</v>
      </c>
      <c r="G12" s="1">
        <v>5</v>
      </c>
      <c r="L12">
        <v>6</v>
      </c>
      <c r="M12">
        <f t="shared" si="1"/>
        <v>2.5849625007211561</v>
      </c>
      <c r="N12">
        <f t="shared" si="2"/>
        <v>0.77815125038364363</v>
      </c>
      <c r="O12">
        <f t="shared" si="3"/>
        <v>0.57966187662073909</v>
      </c>
      <c r="P12">
        <f t="shared" si="6"/>
        <v>0.50396176077271249</v>
      </c>
      <c r="Q12">
        <f t="shared" si="7"/>
        <v>0.5</v>
      </c>
      <c r="R12">
        <f t="shared" si="4"/>
        <v>0.59799999999999998</v>
      </c>
      <c r="S12">
        <f t="shared" si="8"/>
        <v>0.63200000000000001</v>
      </c>
      <c r="T12">
        <v>6</v>
      </c>
      <c r="U12">
        <v>1.05</v>
      </c>
      <c r="V12">
        <f t="shared" si="9"/>
        <v>56368</v>
      </c>
      <c r="W12">
        <f t="shared" si="10"/>
        <v>70398</v>
      </c>
      <c r="X12">
        <f t="shared" si="5"/>
        <v>44670</v>
      </c>
      <c r="Y12">
        <f t="shared" si="11"/>
        <v>238068</v>
      </c>
      <c r="Z12">
        <f t="shared" si="12"/>
        <v>40970</v>
      </c>
      <c r="AA12">
        <f t="shared" si="13"/>
        <v>227535</v>
      </c>
    </row>
    <row r="13" spans="1:27" ht="12.75">
      <c r="B13">
        <v>7</v>
      </c>
      <c r="C13" s="28">
        <v>4</v>
      </c>
      <c r="D13" t="s">
        <v>1154</v>
      </c>
      <c r="G13" s="1">
        <v>8</v>
      </c>
      <c r="L13">
        <v>7</v>
      </c>
      <c r="M13">
        <f t="shared" si="1"/>
        <v>2.8073549220576042</v>
      </c>
      <c r="N13">
        <f t="shared" si="2"/>
        <v>0.84509804001425681</v>
      </c>
      <c r="O13">
        <f t="shared" si="3"/>
        <v>0.62953200365823048</v>
      </c>
      <c r="P13">
        <f t="shared" si="6"/>
        <v>0.54731916971305716</v>
      </c>
      <c r="Q13">
        <f t="shared" si="7"/>
        <v>0.54301656625084593</v>
      </c>
      <c r="R13">
        <f t="shared" si="4"/>
        <v>0.65</v>
      </c>
      <c r="S13">
        <f t="shared" si="8"/>
        <v>0.68700000000000006</v>
      </c>
      <c r="T13">
        <v>7</v>
      </c>
      <c r="U13">
        <v>1.04</v>
      </c>
      <c r="V13">
        <f t="shared" si="9"/>
        <v>62005</v>
      </c>
      <c r="W13">
        <f t="shared" si="10"/>
        <v>80958</v>
      </c>
      <c r="X13">
        <f t="shared" si="5"/>
        <v>46903</v>
      </c>
      <c r="Y13">
        <f t="shared" si="11"/>
        <v>284971</v>
      </c>
      <c r="Z13">
        <f t="shared" si="12"/>
        <v>42281</v>
      </c>
      <c r="AA13">
        <f t="shared" si="13"/>
        <v>269816</v>
      </c>
    </row>
    <row r="14" spans="1:27" ht="12.75">
      <c r="B14">
        <v>8</v>
      </c>
      <c r="C14" s="28">
        <v>5</v>
      </c>
      <c r="D14" t="s">
        <v>1155</v>
      </c>
      <c r="G14" s="1">
        <v>12</v>
      </c>
      <c r="L14">
        <v>8</v>
      </c>
      <c r="M14">
        <f t="shared" si="1"/>
        <v>3</v>
      </c>
      <c r="N14">
        <f t="shared" si="2"/>
        <v>0.90308998699194354</v>
      </c>
      <c r="O14">
        <f t="shared" si="3"/>
        <v>0.67273147265272626</v>
      </c>
      <c r="P14">
        <f t="shared" si="6"/>
        <v>0.58487706568135889</v>
      </c>
      <c r="Q14">
        <f t="shared" si="7"/>
        <v>0.58027921085181233</v>
      </c>
      <c r="R14">
        <f t="shared" si="4"/>
        <v>0.69399999999999995</v>
      </c>
      <c r="S14">
        <f t="shared" si="8"/>
        <v>0.73399999999999999</v>
      </c>
      <c r="T14">
        <v>8</v>
      </c>
      <c r="U14">
        <v>1.03</v>
      </c>
      <c r="V14">
        <f t="shared" si="9"/>
        <v>68206</v>
      </c>
      <c r="W14">
        <f t="shared" si="10"/>
        <v>93102</v>
      </c>
      <c r="X14">
        <f t="shared" si="5"/>
        <v>49249</v>
      </c>
      <c r="Y14">
        <f t="shared" si="11"/>
        <v>334220</v>
      </c>
      <c r="Z14">
        <f t="shared" si="12"/>
        <v>43634</v>
      </c>
      <c r="AA14">
        <f t="shared" si="13"/>
        <v>313450</v>
      </c>
    </row>
    <row r="15" spans="1:27" ht="12.75">
      <c r="B15">
        <v>9</v>
      </c>
      <c r="C15" s="28" t="s">
        <v>1501</v>
      </c>
      <c r="D15" t="s">
        <v>1503</v>
      </c>
      <c r="G15" s="1">
        <v>15</v>
      </c>
      <c r="L15">
        <v>9</v>
      </c>
      <c r="M15">
        <f t="shared" si="1"/>
        <v>3.1699250014423126</v>
      </c>
      <c r="N15">
        <f t="shared" si="2"/>
        <v>0.95424250943932487</v>
      </c>
      <c r="O15">
        <f t="shared" si="3"/>
        <v>0.71083610480632753</v>
      </c>
      <c r="P15">
        <f t="shared" si="6"/>
        <v>0.61800547775785242</v>
      </c>
      <c r="Q15">
        <f t="shared" si="7"/>
        <v>0.61314719276545848</v>
      </c>
      <c r="R15">
        <f t="shared" si="4"/>
        <v>0.73299999999999998</v>
      </c>
      <c r="S15">
        <f t="shared" si="8"/>
        <v>0.77600000000000002</v>
      </c>
      <c r="T15">
        <v>9</v>
      </c>
      <c r="U15">
        <v>1.02</v>
      </c>
      <c r="V15">
        <f t="shared" si="9"/>
        <v>75027</v>
      </c>
      <c r="W15">
        <f t="shared" si="10"/>
        <v>107067</v>
      </c>
      <c r="X15">
        <f t="shared" si="5"/>
        <v>51711</v>
      </c>
      <c r="Y15">
        <f t="shared" si="11"/>
        <v>385931</v>
      </c>
      <c r="Z15">
        <f t="shared" si="12"/>
        <v>45030</v>
      </c>
      <c r="AA15">
        <f t="shared" si="13"/>
        <v>358480</v>
      </c>
    </row>
    <row r="16" spans="1:27" ht="12.75">
      <c r="B16">
        <v>10</v>
      </c>
      <c r="C16" s="1">
        <v>6</v>
      </c>
      <c r="D16" t="s">
        <v>1144</v>
      </c>
      <c r="G16" s="1">
        <v>25</v>
      </c>
      <c r="L16">
        <v>10</v>
      </c>
      <c r="M16">
        <f t="shared" si="1"/>
        <v>3.3219280948873626</v>
      </c>
      <c r="N16">
        <f t="shared" si="2"/>
        <v>1</v>
      </c>
      <c r="O16">
        <f t="shared" si="3"/>
        <v>0.74492185977334702</v>
      </c>
      <c r="P16">
        <f t="shared" si="6"/>
        <v>0.64763985218072917</v>
      </c>
      <c r="Q16">
        <f t="shared" si="7"/>
        <v>0.64254860446923445</v>
      </c>
      <c r="R16">
        <f t="shared" si="4"/>
        <v>0.76900000000000002</v>
      </c>
      <c r="S16">
        <f t="shared" si="8"/>
        <v>0.81299999999999994</v>
      </c>
      <c r="T16">
        <v>10</v>
      </c>
      <c r="U16">
        <v>1.01</v>
      </c>
      <c r="V16">
        <f t="shared" si="9"/>
        <v>82530</v>
      </c>
      <c r="W16">
        <f t="shared" si="10"/>
        <v>123127</v>
      </c>
      <c r="X16">
        <f t="shared" si="5"/>
        <v>54296</v>
      </c>
      <c r="Y16">
        <f t="shared" si="11"/>
        <v>440227</v>
      </c>
      <c r="Z16">
        <f t="shared" si="12"/>
        <v>46471</v>
      </c>
      <c r="AA16">
        <f t="shared" si="13"/>
        <v>404951</v>
      </c>
    </row>
    <row r="17" spans="2:27" ht="12.75">
      <c r="B17">
        <v>11</v>
      </c>
      <c r="C17" s="1">
        <v>7</v>
      </c>
      <c r="D17" t="s">
        <v>403</v>
      </c>
      <c r="G17" s="1">
        <v>45</v>
      </c>
      <c r="L17">
        <v>11</v>
      </c>
      <c r="M17">
        <f t="shared" si="1"/>
        <v>3.4594316186372978</v>
      </c>
      <c r="N17">
        <f t="shared" si="2"/>
        <v>1.0413926851582251</v>
      </c>
      <c r="O17">
        <f t="shared" si="3"/>
        <v>0.77575617578242451</v>
      </c>
      <c r="P17">
        <f t="shared" si="6"/>
        <v>0.67444740467796549</v>
      </c>
      <c r="Q17">
        <f t="shared" si="7"/>
        <v>0.66914541655288629</v>
      </c>
      <c r="R17">
        <f t="shared" si="4"/>
        <v>0.8</v>
      </c>
      <c r="S17">
        <f t="shared" si="8"/>
        <v>0.84599999999999997</v>
      </c>
      <c r="T17">
        <v>11</v>
      </c>
      <c r="V17">
        <f t="shared" si="9"/>
        <v>90783</v>
      </c>
      <c r="W17">
        <f t="shared" si="10"/>
        <v>141596</v>
      </c>
      <c r="X17">
        <f t="shared" si="5"/>
        <v>57011</v>
      </c>
      <c r="Y17">
        <f t="shared" si="11"/>
        <v>497238</v>
      </c>
      <c r="Z17">
        <f t="shared" si="12"/>
        <v>47958</v>
      </c>
      <c r="AA17">
        <f t="shared" si="13"/>
        <v>452909</v>
      </c>
    </row>
    <row r="18" spans="2:27" ht="12.75">
      <c r="B18">
        <v>12</v>
      </c>
      <c r="C18" s="1">
        <v>8</v>
      </c>
      <c r="D18" t="s">
        <v>1169</v>
      </c>
      <c r="G18" s="1">
        <v>90</v>
      </c>
      <c r="L18">
        <v>12</v>
      </c>
      <c r="M18">
        <f t="shared" si="1"/>
        <v>3.5849625007211565</v>
      </c>
      <c r="N18">
        <f t="shared" si="2"/>
        <v>1.0791812460476249</v>
      </c>
      <c r="O18">
        <f t="shared" si="3"/>
        <v>0.80390570083831459</v>
      </c>
      <c r="P18">
        <f t="shared" si="6"/>
        <v>0.69892078266649882</v>
      </c>
      <c r="Q18">
        <f t="shared" si="7"/>
        <v>0.69342640361727081</v>
      </c>
      <c r="R18">
        <f t="shared" si="4"/>
        <v>0.82899999999999996</v>
      </c>
      <c r="S18">
        <f t="shared" si="8"/>
        <v>0.877</v>
      </c>
      <c r="T18">
        <v>12</v>
      </c>
      <c r="V18">
        <f t="shared" si="9"/>
        <v>99861</v>
      </c>
      <c r="W18">
        <f t="shared" si="10"/>
        <v>162835</v>
      </c>
      <c r="X18">
        <f t="shared" si="5"/>
        <v>59862</v>
      </c>
      <c r="Y18">
        <f t="shared" si="11"/>
        <v>557100</v>
      </c>
      <c r="Z18">
        <f t="shared" si="12"/>
        <v>49493</v>
      </c>
      <c r="AA18">
        <f t="shared" si="13"/>
        <v>502402</v>
      </c>
    </row>
    <row r="19" spans="2:27" ht="12.75">
      <c r="B19">
        <v>13</v>
      </c>
      <c r="C19" s="1">
        <v>9</v>
      </c>
      <c r="D19" t="s">
        <v>1152</v>
      </c>
      <c r="G19" s="1">
        <v>130</v>
      </c>
      <c r="L19">
        <v>13</v>
      </c>
      <c r="M19">
        <f t="shared" si="1"/>
        <v>3.7004397181410922</v>
      </c>
      <c r="N19">
        <f t="shared" si="2"/>
        <v>1.1139433523068367</v>
      </c>
      <c r="O19">
        <f t="shared" si="3"/>
        <v>0.82980075368256545</v>
      </c>
      <c r="P19">
        <f t="shared" si="6"/>
        <v>0.72143410802570562</v>
      </c>
      <c r="Q19">
        <f t="shared" si="7"/>
        <v>0.71576274648253868</v>
      </c>
      <c r="R19">
        <f t="shared" si="4"/>
        <v>0.85599999999999998</v>
      </c>
      <c r="S19">
        <f t="shared" si="8"/>
        <v>0.90500000000000003</v>
      </c>
      <c r="T19">
        <v>13</v>
      </c>
      <c r="V19">
        <f t="shared" si="9"/>
        <v>109847</v>
      </c>
      <c r="W19">
        <f t="shared" si="10"/>
        <v>187260</v>
      </c>
      <c r="X19">
        <f t="shared" si="5"/>
        <v>62855</v>
      </c>
      <c r="Y19">
        <f t="shared" si="11"/>
        <v>619955</v>
      </c>
      <c r="Z19">
        <f t="shared" si="12"/>
        <v>51077</v>
      </c>
      <c r="AA19">
        <f t="shared" si="13"/>
        <v>553479</v>
      </c>
    </row>
    <row r="20" spans="2:27" ht="12.75">
      <c r="B20">
        <v>14</v>
      </c>
      <c r="C20" s="1">
        <v>10</v>
      </c>
      <c r="D20" t="s">
        <v>138</v>
      </c>
      <c r="G20" s="1">
        <v>180</v>
      </c>
      <c r="L20">
        <v>14</v>
      </c>
      <c r="M20">
        <f t="shared" si="1"/>
        <v>3.8073549220576037</v>
      </c>
      <c r="N20">
        <f t="shared" si="2"/>
        <v>1.146128035678238</v>
      </c>
      <c r="O20">
        <f t="shared" si="3"/>
        <v>0.85377582787580586</v>
      </c>
      <c r="P20">
        <f t="shared" si="6"/>
        <v>0.7422781916068435</v>
      </c>
      <c r="Q20">
        <f t="shared" si="7"/>
        <v>0.73644296986811664</v>
      </c>
      <c r="R20">
        <f t="shared" si="4"/>
        <v>0.88100000000000001</v>
      </c>
      <c r="S20">
        <f t="shared" si="8"/>
        <v>0.93100000000000005</v>
      </c>
      <c r="T20">
        <v>14</v>
      </c>
      <c r="V20">
        <f t="shared" si="9"/>
        <v>120832</v>
      </c>
      <c r="W20">
        <f t="shared" si="10"/>
        <v>215349</v>
      </c>
      <c r="X20">
        <f t="shared" si="5"/>
        <v>65998</v>
      </c>
      <c r="Y20">
        <f t="shared" si="11"/>
        <v>685953</v>
      </c>
      <c r="Z20">
        <f t="shared" si="12"/>
        <v>52711</v>
      </c>
      <c r="AA20">
        <f t="shared" si="13"/>
        <v>606190</v>
      </c>
    </row>
    <row r="21" spans="2:27" ht="12.75">
      <c r="B21">
        <v>15</v>
      </c>
      <c r="C21" s="1">
        <v>11</v>
      </c>
      <c r="D21" t="s">
        <v>1153</v>
      </c>
      <c r="G21" s="1">
        <v>300</v>
      </c>
      <c r="L21">
        <v>15</v>
      </c>
      <c r="M21">
        <f t="shared" si="1"/>
        <v>3.9068905956085187</v>
      </c>
      <c r="N21">
        <f t="shared" si="2"/>
        <v>1.1760912590556813</v>
      </c>
      <c r="O21">
        <f t="shared" si="3"/>
        <v>0.87609608795893523</v>
      </c>
      <c r="P21">
        <f t="shared" si="6"/>
        <v>0.76168356916586899</v>
      </c>
      <c r="Q21">
        <f t="shared" si="7"/>
        <v>0.75569579723469282</v>
      </c>
      <c r="R21">
        <f t="shared" si="4"/>
        <v>0.90400000000000003</v>
      </c>
      <c r="S21">
        <f t="shared" si="8"/>
        <v>0.95599999999999996</v>
      </c>
      <c r="T21">
        <v>15</v>
      </c>
      <c r="V21">
        <f t="shared" si="9"/>
        <v>132915</v>
      </c>
      <c r="W21">
        <f t="shared" si="10"/>
        <v>247651</v>
      </c>
      <c r="X21">
        <f t="shared" si="5"/>
        <v>69298</v>
      </c>
      <c r="Y21">
        <f t="shared" si="11"/>
        <v>755251</v>
      </c>
      <c r="Z21">
        <f t="shared" si="12"/>
        <v>54398</v>
      </c>
      <c r="AA21">
        <f t="shared" si="13"/>
        <v>660588</v>
      </c>
    </row>
    <row r="22" spans="2:27" ht="12.75">
      <c r="B22">
        <v>16</v>
      </c>
      <c r="C22" s="1">
        <v>12</v>
      </c>
      <c r="D22" t="s">
        <v>696</v>
      </c>
      <c r="G22" s="1">
        <v>500</v>
      </c>
      <c r="L22">
        <v>16</v>
      </c>
      <c r="M22">
        <f t="shared" si="1"/>
        <v>4</v>
      </c>
      <c r="N22">
        <f t="shared" si="2"/>
        <v>1.2041199826559248</v>
      </c>
      <c r="O22">
        <f t="shared" si="3"/>
        <v>0.89697529687030164</v>
      </c>
      <c r="P22">
        <f t="shared" si="6"/>
        <v>0.77983608757514522</v>
      </c>
      <c r="Q22">
        <f t="shared" si="7"/>
        <v>0.77370561446908315</v>
      </c>
      <c r="R22">
        <f t="shared" si="4"/>
        <v>0.92600000000000005</v>
      </c>
      <c r="S22">
        <f t="shared" si="8"/>
        <v>0.97899999999999998</v>
      </c>
      <c r="T22">
        <v>16</v>
      </c>
      <c r="V22">
        <f t="shared" si="9"/>
        <v>146207</v>
      </c>
      <c r="W22">
        <f t="shared" si="10"/>
        <v>284799</v>
      </c>
      <c r="X22">
        <f t="shared" si="5"/>
        <v>72762</v>
      </c>
      <c r="Y22">
        <f t="shared" si="11"/>
        <v>828013</v>
      </c>
      <c r="Z22">
        <f t="shared" si="12"/>
        <v>56139</v>
      </c>
      <c r="AA22">
        <f t="shared" si="13"/>
        <v>716727</v>
      </c>
    </row>
    <row r="23" spans="2:27" ht="12.75">
      <c r="B23">
        <v>17</v>
      </c>
      <c r="C23" s="1">
        <v>13</v>
      </c>
      <c r="D23" t="s">
        <v>1201</v>
      </c>
      <c r="G23" s="1">
        <v>600</v>
      </c>
      <c r="L23">
        <v>17</v>
      </c>
      <c r="M23">
        <f t="shared" si="1"/>
        <v>4.08746284125034</v>
      </c>
      <c r="N23">
        <f t="shared" si="2"/>
        <v>1.2304489213782739</v>
      </c>
      <c r="O23">
        <f t="shared" si="3"/>
        <v>0.91658829886921256</v>
      </c>
      <c r="P23">
        <f t="shared" si="6"/>
        <v>0.79688775755736296</v>
      </c>
      <c r="Q23">
        <f t="shared" si="7"/>
        <v>0.79062323730228468</v>
      </c>
      <c r="R23">
        <f t="shared" si="4"/>
        <v>0.94599999999999995</v>
      </c>
      <c r="S23">
        <f t="shared" si="8"/>
        <v>1</v>
      </c>
      <c r="T23">
        <v>17</v>
      </c>
      <c r="V23">
        <f t="shared" si="9"/>
        <v>160828</v>
      </c>
      <c r="W23">
        <f t="shared" si="10"/>
        <v>327519</v>
      </c>
      <c r="X23">
        <f t="shared" si="5"/>
        <v>76401</v>
      </c>
      <c r="Y23">
        <f t="shared" si="11"/>
        <v>904414</v>
      </c>
      <c r="Z23">
        <f t="shared" si="12"/>
        <v>57935</v>
      </c>
      <c r="AA23">
        <f t="shared" si="13"/>
        <v>774662</v>
      </c>
    </row>
    <row r="24" spans="2:27" ht="12.75">
      <c r="B24">
        <v>18</v>
      </c>
      <c r="C24" s="1">
        <v>14</v>
      </c>
      <c r="D24" t="s">
        <v>1156</v>
      </c>
      <c r="G24" s="1">
        <v>750</v>
      </c>
      <c r="L24">
        <v>18</v>
      </c>
      <c r="M24">
        <f t="shared" si="1"/>
        <v>4.1699250014423122</v>
      </c>
      <c r="N24">
        <f t="shared" si="2"/>
        <v>1.255272505103306</v>
      </c>
      <c r="O24">
        <f t="shared" si="3"/>
        <v>0.9350799290239028</v>
      </c>
      <c r="P24">
        <f t="shared" si="6"/>
        <v>0.81296449965163864</v>
      </c>
      <c r="Q24">
        <f t="shared" si="7"/>
        <v>0.80657359638272919</v>
      </c>
      <c r="R24">
        <f t="shared" si="4"/>
        <v>0.96499999999999997</v>
      </c>
      <c r="S24">
        <f t="shared" si="8"/>
        <v>1.02</v>
      </c>
      <c r="T24">
        <v>18</v>
      </c>
      <c r="V24">
        <f t="shared" si="9"/>
        <v>176911</v>
      </c>
      <c r="W24">
        <f t="shared" si="10"/>
        <v>376647</v>
      </c>
      <c r="X24">
        <f t="shared" si="5"/>
        <v>80221</v>
      </c>
      <c r="Y24">
        <f t="shared" si="11"/>
        <v>984635</v>
      </c>
      <c r="Z24">
        <f t="shared" si="12"/>
        <v>59789</v>
      </c>
      <c r="AA24">
        <f t="shared" si="13"/>
        <v>834451</v>
      </c>
    </row>
    <row r="25" spans="2:27" ht="12.75">
      <c r="B25">
        <v>19</v>
      </c>
      <c r="C25" s="1">
        <v>15</v>
      </c>
      <c r="D25" s="100" t="s">
        <v>1157</v>
      </c>
      <c r="G25" s="1">
        <v>1000</v>
      </c>
      <c r="L25">
        <v>19</v>
      </c>
      <c r="M25">
        <f t="shared" si="1"/>
        <v>4.2479275134435852</v>
      </c>
      <c r="N25">
        <f t="shared" si="2"/>
        <v>1.2787536009528289</v>
      </c>
      <c r="O25">
        <f t="shared" si="3"/>
        <v>0.95257151061364553</v>
      </c>
      <c r="P25">
        <f t="shared" si="6"/>
        <v>0.82817179309666522</v>
      </c>
      <c r="Q25">
        <f t="shared" si="7"/>
        <v>0.82166134175224848</v>
      </c>
      <c r="R25">
        <f t="shared" si="4"/>
        <v>0.98299999999999998</v>
      </c>
      <c r="S25">
        <f t="shared" si="8"/>
        <v>1.0389999999999999</v>
      </c>
      <c r="T25">
        <v>19</v>
      </c>
      <c r="V25">
        <f t="shared" si="9"/>
        <v>194602</v>
      </c>
      <c r="W25">
        <f t="shared" si="10"/>
        <v>433144</v>
      </c>
      <c r="X25">
        <f t="shared" si="5"/>
        <v>84232</v>
      </c>
      <c r="Y25">
        <f t="shared" si="11"/>
        <v>1068867</v>
      </c>
      <c r="Z25">
        <f t="shared" si="12"/>
        <v>61702</v>
      </c>
      <c r="AA25">
        <f t="shared" si="13"/>
        <v>896153</v>
      </c>
    </row>
    <row r="26" spans="2:27" ht="12.75">
      <c r="B26">
        <v>20</v>
      </c>
      <c r="C26" s="1">
        <v>16</v>
      </c>
      <c r="D26" t="s">
        <v>163</v>
      </c>
      <c r="G26" s="1">
        <v>1300</v>
      </c>
      <c r="L26">
        <v>20</v>
      </c>
      <c r="M26">
        <f t="shared" si="1"/>
        <v>4.3219280948873626</v>
      </c>
      <c r="N26">
        <f t="shared" si="2"/>
        <v>1.3010299956639813</v>
      </c>
      <c r="O26">
        <f t="shared" si="3"/>
        <v>0.96916568399092229</v>
      </c>
      <c r="P26">
        <f t="shared" si="6"/>
        <v>0.84259887407451539</v>
      </c>
      <c r="Q26">
        <f t="shared" si="7"/>
        <v>0.83597500808650516</v>
      </c>
      <c r="R26">
        <f t="shared" si="4"/>
        <v>1</v>
      </c>
      <c r="S26">
        <f t="shared" si="8"/>
        <v>1.0569999999999999</v>
      </c>
      <c r="T26">
        <v>20</v>
      </c>
      <c r="V26">
        <f t="shared" si="9"/>
        <v>214062</v>
      </c>
      <c r="W26">
        <f t="shared" si="10"/>
        <v>498116</v>
      </c>
      <c r="X26">
        <f t="shared" si="5"/>
        <v>88443</v>
      </c>
      <c r="Y26">
        <f t="shared" si="11"/>
        <v>1157310</v>
      </c>
      <c r="Z26">
        <f t="shared" si="12"/>
        <v>63677</v>
      </c>
      <c r="AA26">
        <f t="shared" si="13"/>
        <v>959830</v>
      </c>
    </row>
    <row r="27" spans="2:27" ht="12.75">
      <c r="B27">
        <v>21</v>
      </c>
      <c r="C27" s="1">
        <v>17</v>
      </c>
      <c r="D27" s="105" t="s">
        <v>1504</v>
      </c>
      <c r="G27" s="1">
        <v>1750</v>
      </c>
      <c r="L27">
        <v>30</v>
      </c>
      <c r="M27">
        <f t="shared" si="1"/>
        <v>4.9068905956085187</v>
      </c>
      <c r="N27">
        <f t="shared" si="2"/>
        <v>1.4771212547196624</v>
      </c>
      <c r="O27">
        <f t="shared" si="3"/>
        <v>1.1003399121765107</v>
      </c>
      <c r="P27">
        <f t="shared" si="6"/>
        <v>0.95664259105965532</v>
      </c>
      <c r="Q27">
        <f t="shared" si="7"/>
        <v>0.94912220085196364</v>
      </c>
      <c r="R27">
        <f t="shared" si="4"/>
        <v>1.135</v>
      </c>
      <c r="S27">
        <f t="shared" si="8"/>
        <v>1.2</v>
      </c>
      <c r="T27">
        <v>21</v>
      </c>
      <c r="V27">
        <f t="shared" si="9"/>
        <v>235468</v>
      </c>
      <c r="W27">
        <f t="shared" si="10"/>
        <v>572833</v>
      </c>
      <c r="X27">
        <f t="shared" si="5"/>
        <v>92865</v>
      </c>
      <c r="Y27">
        <f t="shared" si="11"/>
        <v>1250175</v>
      </c>
      <c r="Z27">
        <f t="shared" si="12"/>
        <v>65715</v>
      </c>
      <c r="AA27">
        <f t="shared" si="13"/>
        <v>1025545</v>
      </c>
    </row>
    <row r="28" spans="2:27" ht="12.75">
      <c r="B28">
        <v>22</v>
      </c>
      <c r="C28" s="1">
        <v>18</v>
      </c>
      <c r="D28" t="s">
        <v>695</v>
      </c>
      <c r="G28" s="1">
        <v>2500</v>
      </c>
      <c r="L28">
        <v>40</v>
      </c>
      <c r="M28">
        <f t="shared" si="1"/>
        <v>5.3219280948873626</v>
      </c>
      <c r="N28">
        <f t="shared" si="2"/>
        <v>1.6020599913279623</v>
      </c>
      <c r="O28">
        <f t="shared" si="3"/>
        <v>1.1934095082084977</v>
      </c>
      <c r="P28">
        <f t="shared" si="6"/>
        <v>1.0375578959683018</v>
      </c>
      <c r="Q28">
        <f t="shared" si="7"/>
        <v>1.029401411703776</v>
      </c>
      <c r="R28">
        <f t="shared" si="4"/>
        <v>1.2310000000000001</v>
      </c>
      <c r="S28">
        <f t="shared" si="8"/>
        <v>1.302</v>
      </c>
      <c r="T28">
        <v>22</v>
      </c>
      <c r="V28">
        <f t="shared" si="9"/>
        <v>259015</v>
      </c>
      <c r="W28">
        <f t="shared" si="10"/>
        <v>658758</v>
      </c>
      <c r="X28">
        <f t="shared" si="5"/>
        <v>97509</v>
      </c>
      <c r="Y28">
        <f t="shared" si="11"/>
        <v>1347684</v>
      </c>
      <c r="Z28">
        <f t="shared" si="12"/>
        <v>67817</v>
      </c>
      <c r="AA28">
        <f t="shared" si="13"/>
        <v>1093362</v>
      </c>
    </row>
    <row r="29" spans="2:27" ht="12.75">
      <c r="B29">
        <v>23</v>
      </c>
      <c r="C29" s="1">
        <v>19</v>
      </c>
      <c r="D29" t="s">
        <v>1158</v>
      </c>
      <c r="G29" s="1">
        <v>3000</v>
      </c>
      <c r="L29">
        <v>50</v>
      </c>
      <c r="M29">
        <f t="shared" si="1"/>
        <v>5.6438561897747244</v>
      </c>
      <c r="N29">
        <f t="shared" si="2"/>
        <v>1.6989700043360187</v>
      </c>
      <c r="O29">
        <f t="shared" si="3"/>
        <v>1.2655998953291183</v>
      </c>
      <c r="P29">
        <f t="shared" si="6"/>
        <v>1.1003206824676719</v>
      </c>
      <c r="Q29">
        <f t="shared" si="7"/>
        <v>1.0916708053211979</v>
      </c>
      <c r="R29">
        <f t="shared" si="4"/>
        <v>1.306</v>
      </c>
      <c r="S29">
        <f t="shared" si="8"/>
        <v>1.381</v>
      </c>
      <c r="T29">
        <v>23</v>
      </c>
      <c r="V29">
        <f t="shared" si="9"/>
        <v>284917</v>
      </c>
      <c r="W29">
        <f t="shared" si="10"/>
        <v>757572</v>
      </c>
      <c r="X29">
        <f t="shared" si="5"/>
        <v>102384</v>
      </c>
      <c r="Y29">
        <f t="shared" si="11"/>
        <v>1450068</v>
      </c>
      <c r="Z29">
        <f t="shared" si="12"/>
        <v>69988</v>
      </c>
      <c r="AA29">
        <f t="shared" si="13"/>
        <v>1163350</v>
      </c>
    </row>
    <row r="30" spans="2:27" ht="12.75">
      <c r="B30">
        <v>24</v>
      </c>
      <c r="C30" s="1">
        <v>20</v>
      </c>
      <c r="D30" s="97" t="s">
        <v>1192</v>
      </c>
      <c r="G30" s="1">
        <v>3500</v>
      </c>
      <c r="L30">
        <v>60</v>
      </c>
      <c r="M30">
        <f t="shared" si="1"/>
        <v>5.9068905956085187</v>
      </c>
      <c r="N30">
        <f t="shared" si="2"/>
        <v>1.7781512503836436</v>
      </c>
      <c r="O30">
        <f t="shared" si="3"/>
        <v>1.324583736394086</v>
      </c>
      <c r="P30">
        <f t="shared" si="6"/>
        <v>1.1516016129534417</v>
      </c>
      <c r="Q30">
        <f t="shared" si="7"/>
        <v>1.1425486044692343</v>
      </c>
      <c r="R30">
        <f t="shared" si="4"/>
        <v>1.367</v>
      </c>
      <c r="S30">
        <f t="shared" si="8"/>
        <v>1.4450000000000001</v>
      </c>
      <c r="T30">
        <v>24</v>
      </c>
      <c r="V30">
        <f t="shared" si="9"/>
        <v>313409</v>
      </c>
      <c r="W30">
        <f t="shared" si="10"/>
        <v>871208</v>
      </c>
      <c r="X30">
        <f t="shared" si="5"/>
        <v>107503</v>
      </c>
      <c r="Y30">
        <f t="shared" si="11"/>
        <v>1557571</v>
      </c>
      <c r="Z30">
        <f t="shared" si="12"/>
        <v>72227</v>
      </c>
      <c r="AA30">
        <f t="shared" si="13"/>
        <v>1235577</v>
      </c>
    </row>
    <row r="31" spans="2:27" ht="12.75">
      <c r="B31">
        <v>25</v>
      </c>
      <c r="C31" s="1">
        <v>21</v>
      </c>
      <c r="D31" t="s">
        <v>1505</v>
      </c>
      <c r="G31" s="1">
        <v>4200</v>
      </c>
      <c r="L31">
        <v>70</v>
      </c>
      <c r="M31">
        <f t="shared" si="1"/>
        <v>6.1292830169449672</v>
      </c>
      <c r="N31">
        <f t="shared" si="2"/>
        <v>1.8450980400142569</v>
      </c>
      <c r="O31">
        <f t="shared" si="3"/>
        <v>1.3744538634315775</v>
      </c>
      <c r="P31">
        <f t="shared" si="6"/>
        <v>1.1949590218937864</v>
      </c>
      <c r="Q31">
        <f t="shared" si="7"/>
        <v>1.1855651707200805</v>
      </c>
      <c r="R31">
        <f t="shared" si="4"/>
        <v>1.4179999999999999</v>
      </c>
      <c r="S31">
        <f t="shared" si="8"/>
        <v>1.5</v>
      </c>
      <c r="T31">
        <v>25</v>
      </c>
      <c r="V31">
        <f t="shared" si="9"/>
        <v>344750</v>
      </c>
      <c r="W31">
        <f t="shared" si="10"/>
        <v>1001889</v>
      </c>
      <c r="X31">
        <f t="shared" si="5"/>
        <v>112878</v>
      </c>
      <c r="Y31">
        <f t="shared" si="11"/>
        <v>1670449</v>
      </c>
      <c r="Z31">
        <f t="shared" si="12"/>
        <v>74539</v>
      </c>
      <c r="AA31">
        <f t="shared" si="13"/>
        <v>1310116</v>
      </c>
    </row>
    <row r="32" spans="2:27" ht="12.75">
      <c r="B32">
        <v>26</v>
      </c>
      <c r="C32" s="1">
        <v>22</v>
      </c>
      <c r="D32" t="s">
        <v>1170</v>
      </c>
      <c r="G32" s="1">
        <v>5000</v>
      </c>
      <c r="L32">
        <v>80</v>
      </c>
      <c r="M32">
        <f t="shared" si="1"/>
        <v>6.3219280948873617</v>
      </c>
      <c r="N32">
        <f t="shared" si="2"/>
        <v>1.9030899869919435</v>
      </c>
      <c r="O32">
        <f t="shared" si="3"/>
        <v>1.4176533324260729</v>
      </c>
      <c r="P32">
        <f t="shared" si="6"/>
        <v>1.2325169178620881</v>
      </c>
      <c r="Q32">
        <f t="shared" si="7"/>
        <v>1.2228278153210468</v>
      </c>
      <c r="R32">
        <f t="shared" si="4"/>
        <v>1.4630000000000001</v>
      </c>
      <c r="S32">
        <f t="shared" si="8"/>
        <v>1.5469999999999999</v>
      </c>
      <c r="T32">
        <v>26</v>
      </c>
      <c r="V32">
        <f t="shared" si="9"/>
        <v>379225</v>
      </c>
      <c r="W32">
        <f t="shared" si="10"/>
        <v>1152172</v>
      </c>
      <c r="X32">
        <f t="shared" si="5"/>
        <v>118522</v>
      </c>
      <c r="Y32">
        <f t="shared" si="11"/>
        <v>1788971</v>
      </c>
      <c r="Z32">
        <f t="shared" si="12"/>
        <v>76924</v>
      </c>
      <c r="AA32">
        <f t="shared" si="13"/>
        <v>1387040</v>
      </c>
    </row>
    <row r="33" spans="2:27" ht="12.75">
      <c r="B33">
        <v>27</v>
      </c>
      <c r="C33" s="1">
        <v>23</v>
      </c>
      <c r="D33" t="s">
        <v>1193</v>
      </c>
      <c r="G33" s="1">
        <v>6100</v>
      </c>
      <c r="L33">
        <v>90</v>
      </c>
      <c r="M33">
        <f t="shared" si="1"/>
        <v>6.4918530963296748</v>
      </c>
      <c r="N33">
        <f t="shared" si="2"/>
        <v>1.954242509439325</v>
      </c>
      <c r="O33">
        <f t="shared" si="3"/>
        <v>1.4557579645796743</v>
      </c>
      <c r="P33">
        <f t="shared" si="6"/>
        <v>1.2656453299385815</v>
      </c>
      <c r="Q33">
        <f t="shared" si="7"/>
        <v>1.2556957972346927</v>
      </c>
      <c r="R33">
        <f t="shared" si="4"/>
        <v>1.502</v>
      </c>
      <c r="S33">
        <f t="shared" si="8"/>
        <v>1.5880000000000001</v>
      </c>
      <c r="T33">
        <v>27</v>
      </c>
      <c r="V33">
        <f t="shared" si="9"/>
        <v>417148</v>
      </c>
      <c r="W33">
        <f t="shared" si="10"/>
        <v>1324998</v>
      </c>
      <c r="X33">
        <f t="shared" si="5"/>
        <v>124449</v>
      </c>
      <c r="Y33">
        <f t="shared" si="11"/>
        <v>1913420</v>
      </c>
      <c r="Z33">
        <f t="shared" si="12"/>
        <v>79385</v>
      </c>
      <c r="AA33">
        <f t="shared" si="13"/>
        <v>1466425</v>
      </c>
    </row>
    <row r="34" spans="2:27" ht="12.75">
      <c r="B34">
        <v>28</v>
      </c>
      <c r="C34" s="1">
        <v>24</v>
      </c>
      <c r="D34" t="s">
        <v>1194</v>
      </c>
      <c r="G34" s="1">
        <v>7500</v>
      </c>
      <c r="L34">
        <v>100</v>
      </c>
      <c r="M34">
        <f t="shared" si="1"/>
        <v>6.6438561897747253</v>
      </c>
      <c r="N34">
        <f t="shared" si="2"/>
        <v>2</v>
      </c>
      <c r="O34">
        <f t="shared" si="3"/>
        <v>1.489843719546694</v>
      </c>
      <c r="P34">
        <f t="shared" si="6"/>
        <v>1.2952797043614583</v>
      </c>
      <c r="Q34">
        <f t="shared" si="7"/>
        <v>1.2850972089384689</v>
      </c>
      <c r="R34">
        <f t="shared" si="4"/>
        <v>1.5369999999999999</v>
      </c>
      <c r="S34">
        <f t="shared" si="8"/>
        <v>1.625</v>
      </c>
      <c r="T34">
        <v>28</v>
      </c>
      <c r="V34">
        <f t="shared" si="9"/>
        <v>458863</v>
      </c>
      <c r="W34">
        <f t="shared" si="10"/>
        <v>1523748</v>
      </c>
      <c r="X34">
        <f t="shared" si="5"/>
        <v>130671</v>
      </c>
      <c r="Y34">
        <f t="shared" si="11"/>
        <v>2044091</v>
      </c>
      <c r="Z34">
        <f t="shared" si="12"/>
        <v>81926</v>
      </c>
      <c r="AA34">
        <f t="shared" si="13"/>
        <v>1548351</v>
      </c>
    </row>
    <row r="35" spans="2:27" ht="12.75">
      <c r="B35">
        <v>29</v>
      </c>
      <c r="C35" s="1">
        <v>25</v>
      </c>
      <c r="D35" t="s">
        <v>1137</v>
      </c>
      <c r="G35" s="28" t="s">
        <v>183</v>
      </c>
      <c r="L35">
        <v>110</v>
      </c>
      <c r="M35">
        <f t="shared" si="1"/>
        <v>6.7813597135246599</v>
      </c>
      <c r="N35">
        <f t="shared" si="2"/>
        <v>2.0413926851582249</v>
      </c>
      <c r="O35">
        <f t="shared" si="3"/>
        <v>1.5206780355557714</v>
      </c>
      <c r="P35">
        <f t="shared" si="6"/>
        <v>1.3220872568586948</v>
      </c>
      <c r="Q35">
        <f t="shared" si="7"/>
        <v>1.3116940210221208</v>
      </c>
      <c r="R35">
        <f t="shared" si="4"/>
        <v>1.569</v>
      </c>
      <c r="S35">
        <f t="shared" si="8"/>
        <v>1.659</v>
      </c>
      <c r="T35">
        <v>29</v>
      </c>
      <c r="V35">
        <f t="shared" si="9"/>
        <v>504749</v>
      </c>
      <c r="W35">
        <f t="shared" si="10"/>
        <v>1752310</v>
      </c>
      <c r="X35">
        <f t="shared" si="5"/>
        <v>137205</v>
      </c>
      <c r="Y35">
        <f t="shared" si="11"/>
        <v>2181296</v>
      </c>
      <c r="Z35">
        <f t="shared" si="12"/>
        <v>84547</v>
      </c>
      <c r="AA35">
        <f t="shared" si="13"/>
        <v>1632898</v>
      </c>
    </row>
    <row r="36" spans="2:27" ht="12.75">
      <c r="B36">
        <v>30</v>
      </c>
      <c r="C36" s="1">
        <v>26</v>
      </c>
      <c r="D36" t="s">
        <v>1159</v>
      </c>
      <c r="G36" s="28" t="s">
        <v>202</v>
      </c>
      <c r="L36">
        <v>120</v>
      </c>
      <c r="M36">
        <f t="shared" si="1"/>
        <v>6.9068905956085187</v>
      </c>
      <c r="N36">
        <f t="shared" si="2"/>
        <v>2.0791812460476247</v>
      </c>
      <c r="O36">
        <f t="shared" si="3"/>
        <v>1.5488275606116615</v>
      </c>
      <c r="P36">
        <f t="shared" si="6"/>
        <v>1.3465606348472279</v>
      </c>
      <c r="Q36">
        <f t="shared" si="7"/>
        <v>1.3359750080865052</v>
      </c>
      <c r="R36">
        <f t="shared" si="4"/>
        <v>1.5980000000000001</v>
      </c>
      <c r="S36">
        <f t="shared" si="8"/>
        <v>1.69</v>
      </c>
      <c r="T36">
        <v>30</v>
      </c>
      <c r="V36">
        <f t="shared" si="9"/>
        <v>555224</v>
      </c>
      <c r="W36">
        <f t="shared" si="10"/>
        <v>2015157</v>
      </c>
      <c r="X36">
        <f t="shared" si="5"/>
        <v>144065</v>
      </c>
      <c r="Y36">
        <f t="shared" si="11"/>
        <v>2325361</v>
      </c>
      <c r="Z36">
        <f t="shared" si="12"/>
        <v>87253</v>
      </c>
      <c r="AA36">
        <f t="shared" si="13"/>
        <v>1720151</v>
      </c>
    </row>
    <row r="37" spans="2:27" ht="15.75" customHeight="1">
      <c r="B37">
        <v>31</v>
      </c>
      <c r="C37" s="1">
        <v>27</v>
      </c>
      <c r="D37" s="65" t="s">
        <v>1195</v>
      </c>
      <c r="G37" s="28" t="s">
        <v>203</v>
      </c>
      <c r="L37">
        <v>130</v>
      </c>
      <c r="M37">
        <f t="shared" si="1"/>
        <v>7.0223678130284544</v>
      </c>
      <c r="N37">
        <f t="shared" si="2"/>
        <v>2.1139433523068369</v>
      </c>
      <c r="O37">
        <f t="shared" si="3"/>
        <v>1.5747226134559122</v>
      </c>
      <c r="P37">
        <f t="shared" si="6"/>
        <v>1.3690739602064348</v>
      </c>
      <c r="Q37">
        <f t="shared" si="7"/>
        <v>1.358311350951773</v>
      </c>
      <c r="R37">
        <f t="shared" si="4"/>
        <v>1.625</v>
      </c>
      <c r="S37">
        <f t="shared" si="8"/>
        <v>1.718</v>
      </c>
      <c r="T37">
        <v>31</v>
      </c>
      <c r="V37">
        <f t="shared" si="9"/>
        <v>610746</v>
      </c>
      <c r="W37">
        <f t="shared" si="10"/>
        <v>2317431</v>
      </c>
      <c r="X37">
        <f t="shared" si="5"/>
        <v>151268</v>
      </c>
      <c r="Y37">
        <f t="shared" si="11"/>
        <v>2476629</v>
      </c>
      <c r="Z37">
        <f t="shared" si="12"/>
        <v>90045</v>
      </c>
      <c r="AA37">
        <f t="shared" si="13"/>
        <v>1810196</v>
      </c>
    </row>
    <row r="38" spans="2:27" ht="15.75" customHeight="1">
      <c r="B38">
        <v>32</v>
      </c>
      <c r="C38" s="1">
        <v>28</v>
      </c>
      <c r="D38" t="s">
        <v>1163</v>
      </c>
      <c r="G38" s="28" t="s">
        <v>204</v>
      </c>
      <c r="L38">
        <v>140</v>
      </c>
      <c r="M38">
        <f t="shared" si="1"/>
        <v>7.1292830169449664</v>
      </c>
      <c r="N38">
        <f t="shared" si="2"/>
        <v>2.1461280356782382</v>
      </c>
      <c r="O38">
        <f>LOG(L38,22)</f>
        <v>1.5986976876491528</v>
      </c>
      <c r="P38">
        <f t="shared" si="6"/>
        <v>1.3899180437875727</v>
      </c>
      <c r="Q38">
        <f t="shared" si="7"/>
        <v>1.3789915743373511</v>
      </c>
      <c r="R38">
        <f t="shared" si="4"/>
        <v>1.65</v>
      </c>
      <c r="S38">
        <f t="shared" si="8"/>
        <v>1.744</v>
      </c>
      <c r="T38">
        <v>32</v>
      </c>
      <c r="V38">
        <f t="shared" si="9"/>
        <v>671821</v>
      </c>
      <c r="W38">
        <f t="shared" si="10"/>
        <v>2665046</v>
      </c>
      <c r="X38">
        <f t="shared" si="5"/>
        <v>158831</v>
      </c>
      <c r="Y38">
        <f t="shared" si="11"/>
        <v>2635460</v>
      </c>
      <c r="Z38">
        <f t="shared" si="12"/>
        <v>92926</v>
      </c>
      <c r="AA38">
        <f t="shared" si="13"/>
        <v>1903122</v>
      </c>
    </row>
    <row r="39" spans="2:27" ht="15.75" customHeight="1">
      <c r="B39">
        <v>33</v>
      </c>
      <c r="C39" s="1">
        <v>29</v>
      </c>
      <c r="D39" t="s">
        <v>1196</v>
      </c>
      <c r="G39" s="28" t="s">
        <v>1175</v>
      </c>
      <c r="L39">
        <v>150</v>
      </c>
      <c r="M39">
        <f t="shared" si="1"/>
        <v>7.2288186904958804</v>
      </c>
      <c r="N39">
        <f t="shared" si="2"/>
        <v>2.1760912590556813</v>
      </c>
      <c r="O39">
        <f t="shared" si="3"/>
        <v>1.6210179477322819</v>
      </c>
      <c r="P39">
        <f t="shared" si="6"/>
        <v>1.4093234213465982</v>
      </c>
      <c r="Q39">
        <f t="shared" si="7"/>
        <v>1.3982444017039271</v>
      </c>
      <c r="R39">
        <f t="shared" si="4"/>
        <v>1.673</v>
      </c>
      <c r="S39">
        <f t="shared" si="8"/>
        <v>1.7689999999999999</v>
      </c>
      <c r="T39">
        <v>33</v>
      </c>
      <c r="V39">
        <f t="shared" si="9"/>
        <v>739003</v>
      </c>
      <c r="W39">
        <f t="shared" si="10"/>
        <v>3064803</v>
      </c>
      <c r="X39">
        <f t="shared" si="5"/>
        <v>166773</v>
      </c>
      <c r="Y39">
        <f t="shared" si="11"/>
        <v>2802233</v>
      </c>
      <c r="Z39">
        <f t="shared" si="12"/>
        <v>95900</v>
      </c>
      <c r="AA39">
        <f t="shared" si="13"/>
        <v>1999022</v>
      </c>
    </row>
    <row r="40" spans="2:27" ht="15.75" customHeight="1">
      <c r="B40">
        <v>34</v>
      </c>
      <c r="C40" s="1">
        <v>30</v>
      </c>
      <c r="D40" t="s">
        <v>1197</v>
      </c>
      <c r="G40" s="28" t="s">
        <v>1176</v>
      </c>
      <c r="L40">
        <v>160</v>
      </c>
      <c r="M40">
        <f t="shared" si="1"/>
        <v>7.3219280948873617</v>
      </c>
      <c r="N40">
        <f t="shared" si="2"/>
        <v>2.2041199826559246</v>
      </c>
      <c r="O40">
        <f t="shared" si="3"/>
        <v>1.6418971566436484</v>
      </c>
      <c r="P40">
        <f t="shared" si="6"/>
        <v>1.4274759397558743</v>
      </c>
      <c r="Q40">
        <f t="shared" si="7"/>
        <v>1.4162542189383176</v>
      </c>
      <c r="R40">
        <f t="shared" si="4"/>
        <v>1.694</v>
      </c>
      <c r="S40">
        <f t="shared" si="8"/>
        <v>1.7909999999999999</v>
      </c>
      <c r="T40">
        <v>34</v>
      </c>
      <c r="V40">
        <f t="shared" si="9"/>
        <v>812903</v>
      </c>
      <c r="W40">
        <f t="shared" si="10"/>
        <v>3524523</v>
      </c>
      <c r="X40">
        <f t="shared" si="5"/>
        <v>175112</v>
      </c>
      <c r="Y40">
        <f t="shared" si="11"/>
        <v>2977345</v>
      </c>
      <c r="Z40">
        <f t="shared" si="12"/>
        <v>98969</v>
      </c>
      <c r="AA40">
        <f t="shared" si="13"/>
        <v>2097991</v>
      </c>
    </row>
    <row r="41" spans="2:27" ht="15.75" customHeight="1">
      <c r="B41">
        <v>35</v>
      </c>
      <c r="C41" s="1">
        <v>31</v>
      </c>
      <c r="D41" s="100" t="s">
        <v>1198</v>
      </c>
      <c r="G41" s="28" t="s">
        <v>194</v>
      </c>
      <c r="L41">
        <v>170</v>
      </c>
      <c r="M41">
        <f t="shared" si="1"/>
        <v>7.4093909361377026</v>
      </c>
      <c r="N41">
        <f t="shared" si="2"/>
        <v>2.2304489213782741</v>
      </c>
      <c r="O41">
        <f t="shared" si="3"/>
        <v>1.6615101586425596</v>
      </c>
      <c r="P41">
        <f t="shared" si="6"/>
        <v>1.4445276097380921</v>
      </c>
      <c r="Q41">
        <f t="shared" si="7"/>
        <v>1.4331718417715191</v>
      </c>
      <c r="R41">
        <f t="shared" si="4"/>
        <v>1.714</v>
      </c>
      <c r="S41">
        <f t="shared" si="8"/>
        <v>1.8129999999999999</v>
      </c>
      <c r="T41">
        <v>35</v>
      </c>
      <c r="V41">
        <f t="shared" si="9"/>
        <v>894193</v>
      </c>
      <c r="W41">
        <f t="shared" si="10"/>
        <v>4053201</v>
      </c>
      <c r="X41">
        <f t="shared" si="5"/>
        <v>183867</v>
      </c>
      <c r="Y41">
        <f t="shared" si="11"/>
        <v>3161212</v>
      </c>
      <c r="Z41">
        <f t="shared" si="12"/>
        <v>102136</v>
      </c>
      <c r="AA41">
        <f t="shared" si="13"/>
        <v>2200127</v>
      </c>
    </row>
    <row r="42" spans="2:27" ht="15.75" customHeight="1">
      <c r="B42">
        <v>36</v>
      </c>
      <c r="C42" s="1">
        <v>32</v>
      </c>
      <c r="D42" s="105" t="s">
        <v>1199</v>
      </c>
      <c r="G42" s="28" t="s">
        <v>205</v>
      </c>
      <c r="L42">
        <v>180</v>
      </c>
      <c r="M42">
        <f t="shared" si="1"/>
        <v>7.4918530963296748</v>
      </c>
      <c r="N42">
        <f t="shared" si="2"/>
        <v>2.255272505103306</v>
      </c>
      <c r="O42">
        <f t="shared" si="3"/>
        <v>1.6800017887972498</v>
      </c>
      <c r="P42">
        <f>LOG(L42,35)</f>
        <v>1.4606043518323679</v>
      </c>
      <c r="Q42">
        <f t="shared" si="7"/>
        <v>1.4491222008519635</v>
      </c>
      <c r="R42">
        <f>ROUND(LOG(L42,20),3)</f>
        <v>1.7330000000000001</v>
      </c>
      <c r="S42">
        <f t="shared" si="8"/>
        <v>1.833</v>
      </c>
      <c r="T42">
        <v>36</v>
      </c>
      <c r="V42">
        <f t="shared" si="9"/>
        <v>983612</v>
      </c>
      <c r="W42">
        <f t="shared" si="10"/>
        <v>4661181</v>
      </c>
      <c r="X42">
        <f t="shared" si="5"/>
        <v>193061</v>
      </c>
      <c r="Y42">
        <f t="shared" si="11"/>
        <v>3354273</v>
      </c>
      <c r="Z42">
        <f t="shared" si="12"/>
        <v>105404</v>
      </c>
      <c r="AA42">
        <f t="shared" si="13"/>
        <v>2305531</v>
      </c>
    </row>
    <row r="43" spans="2:27" ht="15.75" customHeight="1">
      <c r="B43">
        <v>37</v>
      </c>
      <c r="C43" s="1">
        <v>33</v>
      </c>
      <c r="D43" t="s">
        <v>1200</v>
      </c>
      <c r="G43" s="28" t="s">
        <v>1177</v>
      </c>
      <c r="L43">
        <v>190</v>
      </c>
      <c r="M43">
        <f t="shared" si="1"/>
        <v>7.5698556083309478</v>
      </c>
      <c r="N43">
        <f t="shared" si="2"/>
        <v>2.2787536009528289</v>
      </c>
      <c r="O43">
        <f t="shared" si="3"/>
        <v>1.6974933703869926</v>
      </c>
      <c r="P43">
        <f>LOG(L43,35)</f>
        <v>1.4758116452773944</v>
      </c>
      <c r="Q43">
        <f t="shared" si="7"/>
        <v>1.4642099462214828</v>
      </c>
      <c r="R43">
        <f t="shared" si="4"/>
        <v>1.7509999999999999</v>
      </c>
      <c r="S43">
        <f t="shared" si="8"/>
        <v>1.8520000000000001</v>
      </c>
      <c r="T43">
        <v>37</v>
      </c>
      <c r="V43">
        <f t="shared" si="9"/>
        <v>1081973</v>
      </c>
      <c r="W43">
        <f t="shared" si="10"/>
        <v>5360358</v>
      </c>
      <c r="X43">
        <f t="shared" si="5"/>
        <v>202714</v>
      </c>
      <c r="Y43">
        <f t="shared" si="11"/>
        <v>3556987</v>
      </c>
      <c r="Z43">
        <f t="shared" si="12"/>
        <v>108777</v>
      </c>
      <c r="AA43">
        <f t="shared" si="13"/>
        <v>2414308</v>
      </c>
    </row>
    <row r="44" spans="2:27" ht="15.75" customHeight="1">
      <c r="B44">
        <v>38</v>
      </c>
      <c r="C44" s="1">
        <v>34</v>
      </c>
      <c r="D44" t="s">
        <v>1202</v>
      </c>
      <c r="G44" s="28" t="s">
        <v>1178</v>
      </c>
      <c r="L44">
        <v>200</v>
      </c>
      <c r="M44">
        <f t="shared" si="1"/>
        <v>7.6438561897747244</v>
      </c>
      <c r="N44">
        <f t="shared" si="2"/>
        <v>2.3010299956639813</v>
      </c>
      <c r="O44">
        <f t="shared" si="3"/>
        <v>1.7140875437642691</v>
      </c>
      <c r="P44">
        <f t="shared" ref="P44:P57" si="14">LOG(L44,35)</f>
        <v>1.4902387262552446</v>
      </c>
      <c r="Q44">
        <f t="shared" si="7"/>
        <v>1.4785236125557395</v>
      </c>
      <c r="R44">
        <f t="shared" si="4"/>
        <v>1.7689999999999999</v>
      </c>
      <c r="S44">
        <f t="shared" si="8"/>
        <v>1.87</v>
      </c>
      <c r="T44">
        <v>38</v>
      </c>
      <c r="V44">
        <f t="shared" si="9"/>
        <v>1190170</v>
      </c>
      <c r="W44">
        <f t="shared" si="10"/>
        <v>6164412</v>
      </c>
      <c r="X44">
        <f t="shared" si="5"/>
        <v>212849</v>
      </c>
      <c r="Y44">
        <f t="shared" si="11"/>
        <v>3769836</v>
      </c>
      <c r="Z44">
        <f t="shared" si="12"/>
        <v>112258</v>
      </c>
      <c r="AA44">
        <f t="shared" si="13"/>
        <v>2526566</v>
      </c>
    </row>
    <row r="45" spans="2:27" ht="15.75" customHeight="1">
      <c r="B45">
        <v>39</v>
      </c>
      <c r="C45" s="1">
        <v>35</v>
      </c>
      <c r="D45" t="s">
        <v>1171</v>
      </c>
      <c r="G45" s="28" t="s">
        <v>206</v>
      </c>
      <c r="L45">
        <v>210</v>
      </c>
      <c r="M45">
        <f t="shared" si="1"/>
        <v>7.7142455176661224</v>
      </c>
      <c r="N45">
        <f t="shared" si="2"/>
        <v>2.3222192947339191</v>
      </c>
      <c r="O45">
        <f t="shared" si="3"/>
        <v>1.7298719158347411</v>
      </c>
      <c r="P45">
        <f t="shared" si="14"/>
        <v>1.5039617607727125</v>
      </c>
      <c r="Q45">
        <f t="shared" si="7"/>
        <v>1.4921387671028095</v>
      </c>
      <c r="R45">
        <f t="shared" si="4"/>
        <v>1.7849999999999999</v>
      </c>
      <c r="S45">
        <f t="shared" si="8"/>
        <v>1.887</v>
      </c>
      <c r="T45">
        <v>39</v>
      </c>
      <c r="V45">
        <f t="shared" si="9"/>
        <v>1309187</v>
      </c>
      <c r="W45">
        <f t="shared" si="10"/>
        <v>7089074</v>
      </c>
      <c r="X45">
        <f t="shared" si="5"/>
        <v>223492</v>
      </c>
      <c r="Y45">
        <f t="shared" si="11"/>
        <v>3993328</v>
      </c>
      <c r="Z45">
        <f t="shared" si="12"/>
        <v>115850</v>
      </c>
      <c r="AA45">
        <f t="shared" si="13"/>
        <v>2642416</v>
      </c>
    </row>
    <row r="46" spans="2:27" ht="15.75" customHeight="1">
      <c r="B46">
        <v>40</v>
      </c>
      <c r="C46" s="1">
        <v>36</v>
      </c>
      <c r="D46" t="s">
        <v>1203</v>
      </c>
      <c r="G46" s="28" t="s">
        <v>207</v>
      </c>
      <c r="L46">
        <v>220</v>
      </c>
      <c r="M46">
        <f t="shared" si="1"/>
        <v>7.7813597135246608</v>
      </c>
      <c r="N46">
        <f t="shared" si="2"/>
        <v>2.3424226808222062</v>
      </c>
      <c r="O46">
        <f t="shared" si="3"/>
        <v>1.7449218597733469</v>
      </c>
      <c r="P46">
        <f t="shared" si="14"/>
        <v>1.517046278752481</v>
      </c>
      <c r="Q46">
        <f t="shared" si="7"/>
        <v>1.5051204246393917</v>
      </c>
      <c r="R46">
        <f t="shared" si="4"/>
        <v>1.8</v>
      </c>
      <c r="S46">
        <f t="shared" si="8"/>
        <v>1.9039999999999999</v>
      </c>
      <c r="T46">
        <v>40</v>
      </c>
      <c r="V46">
        <f t="shared" si="9"/>
        <v>1440106</v>
      </c>
      <c r="W46">
        <f t="shared" si="10"/>
        <v>8152435</v>
      </c>
      <c r="X46">
        <f t="shared" si="5"/>
        <v>234666</v>
      </c>
      <c r="Y46">
        <f t="shared" si="11"/>
        <v>4227994</v>
      </c>
      <c r="Z46">
        <f t="shared" si="12"/>
        <v>119557</v>
      </c>
      <c r="AA46">
        <f t="shared" si="13"/>
        <v>2761973</v>
      </c>
    </row>
    <row r="47" spans="2:27" ht="15.75" customHeight="1">
      <c r="B47">
        <v>41</v>
      </c>
      <c r="C47" s="1">
        <v>37</v>
      </c>
      <c r="D47" t="s">
        <v>1163</v>
      </c>
      <c r="G47" s="28" t="s">
        <v>1179</v>
      </c>
      <c r="L47">
        <v>230</v>
      </c>
      <c r="M47">
        <f t="shared" si="1"/>
        <v>7.8454900509443757</v>
      </c>
      <c r="N47">
        <f t="shared" si="2"/>
        <v>2.3617278360175931</v>
      </c>
      <c r="O47">
        <f t="shared" si="3"/>
        <v>1.7593026918847074</v>
      </c>
      <c r="P47">
        <f t="shared" si="14"/>
        <v>1.5295490666095473</v>
      </c>
      <c r="Q47">
        <f t="shared" si="7"/>
        <v>1.5175249251692493</v>
      </c>
      <c r="R47">
        <f t="shared" si="4"/>
        <v>1.8149999999999999</v>
      </c>
      <c r="S47">
        <f t="shared" si="8"/>
        <v>1.919</v>
      </c>
      <c r="T47">
        <v>41</v>
      </c>
      <c r="V47">
        <f t="shared" si="9"/>
        <v>1584117</v>
      </c>
      <c r="W47">
        <f t="shared" si="10"/>
        <v>9375300</v>
      </c>
      <c r="X47">
        <f t="shared" si="5"/>
        <v>246400</v>
      </c>
      <c r="Y47">
        <f t="shared" si="11"/>
        <v>4474394</v>
      </c>
      <c r="Z47">
        <f t="shared" si="12"/>
        <v>123383</v>
      </c>
      <c r="AA47">
        <f t="shared" si="13"/>
        <v>2885356</v>
      </c>
    </row>
    <row r="48" spans="2:27" ht="15.75" customHeight="1">
      <c r="B48">
        <v>42</v>
      </c>
      <c r="C48" s="1">
        <v>38</v>
      </c>
      <c r="D48" t="s">
        <v>1204</v>
      </c>
      <c r="G48" s="28" t="s">
        <v>1180</v>
      </c>
      <c r="L48">
        <v>240</v>
      </c>
      <c r="M48">
        <f t="shared" si="1"/>
        <v>7.9068905956085187</v>
      </c>
      <c r="N48">
        <f t="shared" si="2"/>
        <v>2.3802112417116059</v>
      </c>
      <c r="O48">
        <f t="shared" si="3"/>
        <v>1.7730713848292368</v>
      </c>
      <c r="P48">
        <f t="shared" si="14"/>
        <v>1.5415196567410143</v>
      </c>
      <c r="Q48">
        <f t="shared" si="7"/>
        <v>1.529401411703776</v>
      </c>
      <c r="R48">
        <f t="shared" si="4"/>
        <v>1.829</v>
      </c>
      <c r="S48">
        <f t="shared" si="8"/>
        <v>1.9339999999999999</v>
      </c>
      <c r="T48">
        <v>42</v>
      </c>
      <c r="V48">
        <f t="shared" si="9"/>
        <v>1742529</v>
      </c>
      <c r="W48">
        <f t="shared" si="10"/>
        <v>10781595</v>
      </c>
      <c r="X48">
        <f t="shared" si="5"/>
        <v>258720</v>
      </c>
      <c r="Y48">
        <f t="shared" si="11"/>
        <v>4733114</v>
      </c>
      <c r="Z48">
        <f t="shared" si="12"/>
        <v>127331</v>
      </c>
      <c r="AA48">
        <f t="shared" si="13"/>
        <v>3012687</v>
      </c>
    </row>
    <row r="49" spans="2:27" ht="15.75" customHeight="1">
      <c r="B49">
        <v>43</v>
      </c>
      <c r="C49" s="1">
        <v>39</v>
      </c>
      <c r="D49" t="s">
        <v>1205</v>
      </c>
      <c r="G49" s="28" t="s">
        <v>208</v>
      </c>
      <c r="L49">
        <v>250</v>
      </c>
      <c r="M49">
        <f t="shared" si="1"/>
        <v>7.965784284662087</v>
      </c>
      <c r="N49">
        <f t="shared" si="2"/>
        <v>2.3979400086720375</v>
      </c>
      <c r="O49">
        <f t="shared" si="3"/>
        <v>1.7862779308848897</v>
      </c>
      <c r="P49">
        <f t="shared" si="14"/>
        <v>1.5530015127546146</v>
      </c>
      <c r="Q49">
        <f t="shared" si="7"/>
        <v>1.5407930061731614</v>
      </c>
      <c r="R49">
        <f t="shared" si="4"/>
        <v>1.843</v>
      </c>
      <c r="S49">
        <f t="shared" si="8"/>
        <v>1.9490000000000001</v>
      </c>
      <c r="T49">
        <v>43</v>
      </c>
      <c r="V49">
        <f t="shared" si="9"/>
        <v>1916782</v>
      </c>
      <c r="W49">
        <f t="shared" si="10"/>
        <v>12398834</v>
      </c>
      <c r="X49">
        <f t="shared" si="5"/>
        <v>271656</v>
      </c>
      <c r="Y49">
        <f t="shared" si="11"/>
        <v>5004770</v>
      </c>
      <c r="Z49">
        <f t="shared" si="12"/>
        <v>131406</v>
      </c>
      <c r="AA49">
        <f t="shared" si="13"/>
        <v>3144093</v>
      </c>
    </row>
    <row r="50" spans="2:27" ht="15.75" customHeight="1">
      <c r="B50">
        <v>44</v>
      </c>
      <c r="C50" s="1">
        <v>40</v>
      </c>
      <c r="D50" t="s">
        <v>139</v>
      </c>
      <c r="G50" s="28" t="s">
        <v>1181</v>
      </c>
      <c r="L50">
        <v>300</v>
      </c>
      <c r="M50">
        <f t="shared" si="1"/>
        <v>8.2288186904958813</v>
      </c>
      <c r="N50">
        <f t="shared" si="2"/>
        <v>2.4771212547196626</v>
      </c>
      <c r="O50">
        <f t="shared" si="3"/>
        <v>1.8452617719498574</v>
      </c>
      <c r="P50">
        <f t="shared" si="14"/>
        <v>1.6042824432403844</v>
      </c>
      <c r="Q50">
        <f t="shared" si="7"/>
        <v>1.5916708053211979</v>
      </c>
      <c r="R50">
        <f t="shared" si="4"/>
        <v>1.9039999999999999</v>
      </c>
      <c r="S50">
        <f t="shared" si="8"/>
        <v>2.0129999999999999</v>
      </c>
      <c r="T50">
        <v>44</v>
      </c>
      <c r="V50">
        <f t="shared" si="9"/>
        <v>2108460</v>
      </c>
      <c r="W50">
        <f t="shared" si="10"/>
        <v>14258659</v>
      </c>
      <c r="X50">
        <f t="shared" si="5"/>
        <v>285238</v>
      </c>
      <c r="Y50">
        <f t="shared" si="11"/>
        <v>5290008</v>
      </c>
      <c r="Z50">
        <f t="shared" si="12"/>
        <v>135611</v>
      </c>
      <c r="AA50">
        <f t="shared" si="13"/>
        <v>3279704</v>
      </c>
    </row>
    <row r="51" spans="2:27" ht="15.75" customHeight="1">
      <c r="B51">
        <v>45</v>
      </c>
      <c r="C51" s="1">
        <v>41</v>
      </c>
      <c r="D51" t="s">
        <v>1160</v>
      </c>
      <c r="G51" s="28" t="s">
        <v>268</v>
      </c>
      <c r="L51">
        <v>350</v>
      </c>
      <c r="M51">
        <f t="shared" si="1"/>
        <v>8.451211111832329</v>
      </c>
      <c r="N51">
        <f t="shared" si="2"/>
        <v>2.5440680443502757</v>
      </c>
      <c r="O51">
        <f t="shared" si="3"/>
        <v>1.8951318989873487</v>
      </c>
      <c r="P51">
        <f t="shared" si="14"/>
        <v>1.6476398521807292</v>
      </c>
      <c r="Q51">
        <f t="shared" si="7"/>
        <v>1.6346873715720438</v>
      </c>
      <c r="R51">
        <f t="shared" si="4"/>
        <v>1.9550000000000001</v>
      </c>
      <c r="S51">
        <f t="shared" si="8"/>
        <v>2.0680000000000001</v>
      </c>
      <c r="T51">
        <v>45</v>
      </c>
      <c r="V51">
        <f t="shared" si="9"/>
        <v>2319306</v>
      </c>
      <c r="W51">
        <f t="shared" si="10"/>
        <v>16397458</v>
      </c>
      <c r="X51">
        <f t="shared" si="5"/>
        <v>299500</v>
      </c>
      <c r="Y51">
        <f t="shared" si="11"/>
        <v>5589508</v>
      </c>
      <c r="Z51">
        <f t="shared" si="12"/>
        <v>139951</v>
      </c>
      <c r="AA51">
        <f t="shared" si="13"/>
        <v>3419655</v>
      </c>
    </row>
    <row r="52" spans="2:27" ht="15.75" customHeight="1">
      <c r="B52">
        <v>46</v>
      </c>
      <c r="C52" s="1">
        <v>42</v>
      </c>
      <c r="D52" t="s">
        <v>1161</v>
      </c>
      <c r="G52" s="28" t="s">
        <v>1182</v>
      </c>
      <c r="L52">
        <v>400</v>
      </c>
      <c r="M52">
        <f t="shared" si="1"/>
        <v>8.6438561897747253</v>
      </c>
      <c r="N52">
        <f t="shared" si="2"/>
        <v>2.6020599913279625</v>
      </c>
      <c r="O52">
        <f t="shared" si="3"/>
        <v>1.9383313679818446</v>
      </c>
      <c r="P52">
        <f t="shared" si="14"/>
        <v>1.6851977481490308</v>
      </c>
      <c r="Q52">
        <f t="shared" si="7"/>
        <v>1.6719500161730103</v>
      </c>
      <c r="R52">
        <f t="shared" si="4"/>
        <v>2</v>
      </c>
      <c r="S52">
        <f t="shared" si="8"/>
        <v>2.1150000000000002</v>
      </c>
      <c r="T52">
        <v>46</v>
      </c>
      <c r="V52">
        <f t="shared" si="9"/>
        <v>2551237</v>
      </c>
      <c r="W52">
        <f t="shared" si="10"/>
        <v>18857077</v>
      </c>
      <c r="X52">
        <f t="shared" si="5"/>
        <v>314475</v>
      </c>
      <c r="Y52">
        <f t="shared" si="11"/>
        <v>5903983</v>
      </c>
      <c r="Z52">
        <f t="shared" si="12"/>
        <v>144429</v>
      </c>
      <c r="AA52">
        <f t="shared" si="13"/>
        <v>3564084</v>
      </c>
    </row>
    <row r="53" spans="2:27" ht="15.75" customHeight="1">
      <c r="B53">
        <v>47</v>
      </c>
      <c r="C53" s="1">
        <v>43</v>
      </c>
      <c r="D53" t="s">
        <v>1138</v>
      </c>
      <c r="G53" s="28" t="s">
        <v>209</v>
      </c>
      <c r="L53">
        <v>450</v>
      </c>
      <c r="M53">
        <f t="shared" si="1"/>
        <v>8.8137811912170374</v>
      </c>
      <c r="N53">
        <f t="shared" si="2"/>
        <v>2.6532125137753435</v>
      </c>
      <c r="O53">
        <f t="shared" si="3"/>
        <v>1.9764360001354457</v>
      </c>
      <c r="P53">
        <f t="shared" si="14"/>
        <v>1.7183261602255244</v>
      </c>
      <c r="Q53">
        <f t="shared" si="7"/>
        <v>1.7048179980866565</v>
      </c>
      <c r="R53">
        <f t="shared" si="4"/>
        <v>2.0390000000000001</v>
      </c>
      <c r="S53">
        <f t="shared" si="8"/>
        <v>2.1560000000000001</v>
      </c>
      <c r="T53">
        <v>47</v>
      </c>
      <c r="V53">
        <f t="shared" si="9"/>
        <v>2806361</v>
      </c>
      <c r="W53">
        <f t="shared" si="10"/>
        <v>21685639</v>
      </c>
      <c r="X53">
        <f t="shared" si="5"/>
        <v>330199</v>
      </c>
      <c r="Y53">
        <f t="shared" si="11"/>
        <v>6234182</v>
      </c>
      <c r="Z53">
        <f t="shared" si="12"/>
        <v>149051</v>
      </c>
      <c r="AA53">
        <f t="shared" si="13"/>
        <v>3713135</v>
      </c>
    </row>
    <row r="54" spans="2:27" ht="15.75" customHeight="1">
      <c r="B54">
        <v>48</v>
      </c>
      <c r="C54" s="1">
        <v>44</v>
      </c>
      <c r="D54" t="s">
        <v>1172</v>
      </c>
      <c r="G54" s="28" t="s">
        <v>210</v>
      </c>
      <c r="L54">
        <v>500</v>
      </c>
      <c r="M54">
        <f t="shared" si="1"/>
        <v>8.965784284662087</v>
      </c>
      <c r="N54">
        <f t="shared" si="2"/>
        <v>2.6989700043360187</v>
      </c>
      <c r="O54">
        <f t="shared" si="3"/>
        <v>2.0105217551024652</v>
      </c>
      <c r="P54">
        <f t="shared" si="14"/>
        <v>1.7479605346484011</v>
      </c>
      <c r="Q54">
        <f t="shared" si="7"/>
        <v>1.7342194097904322</v>
      </c>
      <c r="R54">
        <f t="shared" si="4"/>
        <v>2.0739999999999998</v>
      </c>
      <c r="S54">
        <f t="shared" si="8"/>
        <v>2.1930000000000001</v>
      </c>
      <c r="T54">
        <v>48</v>
      </c>
      <c r="V54">
        <f t="shared" si="9"/>
        <v>3086997</v>
      </c>
      <c r="W54">
        <f t="shared" si="10"/>
        <v>24938485</v>
      </c>
      <c r="X54">
        <f t="shared" si="5"/>
        <v>346709</v>
      </c>
      <c r="Y54">
        <f t="shared" si="11"/>
        <v>6580891</v>
      </c>
      <c r="Z54">
        <f t="shared" si="12"/>
        <v>153820</v>
      </c>
      <c r="AA54">
        <f t="shared" si="13"/>
        <v>3866955</v>
      </c>
    </row>
    <row r="55" spans="2:27" ht="15.75" customHeight="1">
      <c r="B55">
        <v>49</v>
      </c>
      <c r="C55" s="1">
        <v>45</v>
      </c>
      <c r="D55" t="s">
        <v>1506</v>
      </c>
      <c r="G55" s="28" t="s">
        <v>1183</v>
      </c>
      <c r="L55">
        <v>550</v>
      </c>
      <c r="M55">
        <f t="shared" si="1"/>
        <v>9.1032878084120217</v>
      </c>
      <c r="N55">
        <f t="shared" si="2"/>
        <v>2.7403626894942437</v>
      </c>
      <c r="O55">
        <f t="shared" si="3"/>
        <v>2.0413560711115428</v>
      </c>
      <c r="P55">
        <f t="shared" si="14"/>
        <v>1.7747680871456373</v>
      </c>
      <c r="Q55">
        <f t="shared" si="7"/>
        <v>1.7608162218740842</v>
      </c>
      <c r="R55">
        <f t="shared" si="4"/>
        <v>2.1059999999999999</v>
      </c>
      <c r="S55">
        <f t="shared" si="8"/>
        <v>2.2269999999999999</v>
      </c>
      <c r="T55">
        <v>49</v>
      </c>
      <c r="V55">
        <f t="shared" si="9"/>
        <v>3395697</v>
      </c>
      <c r="W55">
        <f t="shared" si="10"/>
        <v>28679258</v>
      </c>
      <c r="X55">
        <f t="shared" si="5"/>
        <v>364044</v>
      </c>
      <c r="Y55">
        <f t="shared" si="11"/>
        <v>6944935</v>
      </c>
      <c r="Z55">
        <f t="shared" si="12"/>
        <v>158743</v>
      </c>
      <c r="AA55">
        <f t="shared" si="13"/>
        <v>4025698</v>
      </c>
    </row>
    <row r="56" spans="2:27" ht="15.75" customHeight="1">
      <c r="B56">
        <v>50</v>
      </c>
      <c r="C56" s="1">
        <v>46</v>
      </c>
      <c r="D56" t="s">
        <v>1168</v>
      </c>
      <c r="G56" s="28" t="s">
        <v>211</v>
      </c>
      <c r="L56">
        <v>600</v>
      </c>
      <c r="M56">
        <f t="shared" si="1"/>
        <v>9.2288186904958813</v>
      </c>
      <c r="N56">
        <f t="shared" si="2"/>
        <v>2.7781512503836434</v>
      </c>
      <c r="O56">
        <f t="shared" si="3"/>
        <v>2.0695055961674331</v>
      </c>
      <c r="P56">
        <f t="shared" si="14"/>
        <v>1.7992414651341708</v>
      </c>
      <c r="Q56">
        <f t="shared" si="7"/>
        <v>1.7850972089384687</v>
      </c>
      <c r="R56">
        <f t="shared" si="4"/>
        <v>2.1349999999999998</v>
      </c>
      <c r="S56">
        <f t="shared" si="8"/>
        <v>2.258</v>
      </c>
      <c r="T56">
        <v>50</v>
      </c>
      <c r="V56">
        <f t="shared" si="9"/>
        <v>3735267</v>
      </c>
      <c r="W56">
        <f t="shared" si="10"/>
        <v>32981147</v>
      </c>
      <c r="X56">
        <f t="shared" si="5"/>
        <v>382247</v>
      </c>
      <c r="Y56">
        <f t="shared" si="11"/>
        <v>7327182</v>
      </c>
      <c r="Z56">
        <f t="shared" si="12"/>
        <v>163822</v>
      </c>
      <c r="AA56">
        <f t="shared" si="13"/>
        <v>4189520</v>
      </c>
    </row>
    <row r="57" spans="2:27" ht="15.75" customHeight="1">
      <c r="B57">
        <v>51</v>
      </c>
      <c r="C57" s="1">
        <v>47</v>
      </c>
      <c r="D57" t="s">
        <v>1507</v>
      </c>
      <c r="G57" s="28" t="s">
        <v>200</v>
      </c>
      <c r="L57">
        <v>650</v>
      </c>
      <c r="M57">
        <f t="shared" si="1"/>
        <v>9.3442959079158179</v>
      </c>
      <c r="N57">
        <f t="shared" si="2"/>
        <v>2.8129133566428557</v>
      </c>
      <c r="O57">
        <f t="shared" si="3"/>
        <v>2.0954006490116837</v>
      </c>
      <c r="P57">
        <f t="shared" si="14"/>
        <v>1.8217547904933775</v>
      </c>
      <c r="Q57">
        <f t="shared" si="7"/>
        <v>1.8074335518037365</v>
      </c>
      <c r="R57">
        <f t="shared" si="4"/>
        <v>2.1619999999999999</v>
      </c>
      <c r="S57">
        <f t="shared" si="8"/>
        <v>2.286</v>
      </c>
      <c r="T57">
        <v>51</v>
      </c>
      <c r="V57">
        <f t="shared" si="9"/>
        <v>4108794</v>
      </c>
      <c r="W57">
        <f t="shared" si="10"/>
        <v>37928319</v>
      </c>
      <c r="X57">
        <f t="shared" si="5"/>
        <v>401359</v>
      </c>
      <c r="Y57">
        <f t="shared" si="11"/>
        <v>7728541</v>
      </c>
      <c r="Z57">
        <f t="shared" si="12"/>
        <v>169065</v>
      </c>
      <c r="AA57">
        <f t="shared" si="13"/>
        <v>4358585</v>
      </c>
    </row>
    <row r="58" spans="2:27" ht="15.75" customHeight="1">
      <c r="B58">
        <v>52</v>
      </c>
      <c r="C58" s="1">
        <v>48</v>
      </c>
      <c r="D58" t="s">
        <v>1165</v>
      </c>
      <c r="G58" s="28" t="s">
        <v>212</v>
      </c>
      <c r="L58">
        <v>700</v>
      </c>
      <c r="M58">
        <f t="shared" si="1"/>
        <v>9.451211111832329</v>
      </c>
      <c r="N58">
        <f t="shared" si="2"/>
        <v>2.8450980400142569</v>
      </c>
      <c r="O58">
        <f t="shared" si="3"/>
        <v>2.1193757232049242</v>
      </c>
      <c r="P58">
        <f>LOG(L58,35)</f>
        <v>1.8425988740745154</v>
      </c>
      <c r="Q58">
        <f t="shared" si="7"/>
        <v>1.8281137751893146</v>
      </c>
      <c r="R58">
        <f t="shared" si="4"/>
        <v>2.1869999999999998</v>
      </c>
      <c r="S58">
        <f t="shared" si="8"/>
        <v>2.3119999999999998</v>
      </c>
      <c r="T58">
        <v>52</v>
      </c>
      <c r="V58">
        <f t="shared" si="9"/>
        <v>4519673</v>
      </c>
      <c r="W58">
        <f t="shared" si="10"/>
        <v>43617567</v>
      </c>
      <c r="X58">
        <f t="shared" si="5"/>
        <v>421427</v>
      </c>
      <c r="Y58">
        <f t="shared" si="11"/>
        <v>8149968</v>
      </c>
      <c r="Z58">
        <f t="shared" si="12"/>
        <v>174475</v>
      </c>
      <c r="AA58">
        <f t="shared" si="13"/>
        <v>4533060</v>
      </c>
    </row>
    <row r="59" spans="2:27" ht="15.75" customHeight="1">
      <c r="B59">
        <v>53</v>
      </c>
      <c r="C59" s="1">
        <v>49</v>
      </c>
      <c r="D59" t="s">
        <v>402</v>
      </c>
      <c r="G59" s="28" t="s">
        <v>213</v>
      </c>
      <c r="L59">
        <v>750</v>
      </c>
      <c r="M59">
        <f t="shared" si="1"/>
        <v>9.5507467853832431</v>
      </c>
      <c r="N59">
        <f t="shared" si="2"/>
        <v>2.8750612633917001</v>
      </c>
      <c r="O59">
        <f>LOG(L59,22)</f>
        <v>2.1416959832880536</v>
      </c>
      <c r="P59">
        <f>LOG(L59,35)</f>
        <v>1.8620042516335409</v>
      </c>
      <c r="Q59">
        <f t="shared" si="7"/>
        <v>1.8473666025558908</v>
      </c>
      <c r="R59">
        <f t="shared" si="4"/>
        <v>2.21</v>
      </c>
      <c r="S59">
        <f t="shared" si="8"/>
        <v>2.3370000000000002</v>
      </c>
      <c r="T59">
        <v>53</v>
      </c>
      <c r="V59">
        <f t="shared" si="9"/>
        <v>4971640</v>
      </c>
      <c r="W59">
        <f t="shared" si="10"/>
        <v>50160202</v>
      </c>
      <c r="X59">
        <f t="shared" si="5"/>
        <v>442498</v>
      </c>
      <c r="Y59">
        <f t="shared" si="11"/>
        <v>8592466</v>
      </c>
      <c r="Z59">
        <f t="shared" si="12"/>
        <v>180058</v>
      </c>
      <c r="AA59">
        <f t="shared" si="13"/>
        <v>4713118</v>
      </c>
    </row>
    <row r="60" spans="2:27" ht="15.75" customHeight="1">
      <c r="B60">
        <v>54</v>
      </c>
      <c r="C60" s="1">
        <v>50</v>
      </c>
      <c r="D60" t="s">
        <v>1162</v>
      </c>
      <c r="G60" s="28" t="s">
        <v>214</v>
      </c>
      <c r="L60">
        <v>800</v>
      </c>
      <c r="M60">
        <f t="shared" si="1"/>
        <v>9.6438561897747253</v>
      </c>
      <c r="N60">
        <f t="shared" si="2"/>
        <v>2.9030899869919438</v>
      </c>
      <c r="O60">
        <f t="shared" si="3"/>
        <v>2.1625751921994198</v>
      </c>
      <c r="P60">
        <f t="shared" ref="P60:P72" si="15">LOG(L60,35)</f>
        <v>1.8801567700428172</v>
      </c>
      <c r="Q60">
        <f t="shared" si="7"/>
        <v>1.8653764197902811</v>
      </c>
      <c r="R60">
        <f t="shared" si="4"/>
        <v>2.2309999999999999</v>
      </c>
      <c r="S60">
        <f t="shared" si="8"/>
        <v>2.359</v>
      </c>
      <c r="T60">
        <v>54</v>
      </c>
      <c r="V60">
        <f t="shared" si="9"/>
        <v>5468804</v>
      </c>
      <c r="W60">
        <f t="shared" si="10"/>
        <v>57684232</v>
      </c>
      <c r="X60">
        <f t="shared" si="5"/>
        <v>464623</v>
      </c>
      <c r="Y60">
        <f t="shared" si="11"/>
        <v>9057089</v>
      </c>
      <c r="Z60">
        <f t="shared" si="12"/>
        <v>185820</v>
      </c>
      <c r="AA60">
        <f t="shared" si="13"/>
        <v>4898938</v>
      </c>
    </row>
    <row r="61" spans="2:27" ht="15.75" customHeight="1">
      <c r="B61">
        <v>55</v>
      </c>
      <c r="C61" s="1">
        <v>51</v>
      </c>
      <c r="D61" t="s">
        <v>695</v>
      </c>
      <c r="G61" s="28" t="s">
        <v>215</v>
      </c>
      <c r="L61">
        <v>850</v>
      </c>
      <c r="M61">
        <f t="shared" si="1"/>
        <v>9.7313190310250643</v>
      </c>
      <c r="N61">
        <f t="shared" si="2"/>
        <v>2.9294189257142929</v>
      </c>
      <c r="O61">
        <f t="shared" si="3"/>
        <v>2.1821881941983312</v>
      </c>
      <c r="P61">
        <f t="shared" si="15"/>
        <v>1.8972084400250351</v>
      </c>
      <c r="Q61">
        <f t="shared" si="7"/>
        <v>1.8822940426234827</v>
      </c>
      <c r="R61">
        <f t="shared" si="4"/>
        <v>2.2519999999999998</v>
      </c>
      <c r="S61">
        <f t="shared" si="8"/>
        <v>2.3809999999999998</v>
      </c>
      <c r="T61">
        <v>55</v>
      </c>
      <c r="V61">
        <f t="shared" si="9"/>
        <v>6015684</v>
      </c>
      <c r="W61">
        <f t="shared" si="10"/>
        <v>66336867</v>
      </c>
      <c r="X61">
        <f t="shared" si="5"/>
        <v>487854</v>
      </c>
      <c r="Y61">
        <f t="shared" si="11"/>
        <v>9544943</v>
      </c>
      <c r="Z61">
        <f t="shared" si="12"/>
        <v>191766</v>
      </c>
      <c r="AA61">
        <f t="shared" si="13"/>
        <v>5090704</v>
      </c>
    </row>
    <row r="62" spans="2:27" ht="15.75" customHeight="1">
      <c r="B62">
        <v>56</v>
      </c>
      <c r="C62" s="1">
        <v>52</v>
      </c>
      <c r="D62" t="s">
        <v>1173</v>
      </c>
      <c r="G62" s="28" t="s">
        <v>1184</v>
      </c>
      <c r="L62">
        <v>900</v>
      </c>
      <c r="M62">
        <f t="shared" si="1"/>
        <v>9.8137811912170374</v>
      </c>
      <c r="N62">
        <f t="shared" si="2"/>
        <v>2.9542425094393248</v>
      </c>
      <c r="O62">
        <f t="shared" si="3"/>
        <v>2.2006798243530215</v>
      </c>
      <c r="P62">
        <f t="shared" si="15"/>
        <v>1.9132851821193106</v>
      </c>
      <c r="Q62">
        <f t="shared" si="7"/>
        <v>1.8982444017039273</v>
      </c>
      <c r="R62">
        <f t="shared" si="4"/>
        <v>2.2709999999999999</v>
      </c>
      <c r="S62">
        <f t="shared" si="8"/>
        <v>2.4009999999999998</v>
      </c>
      <c r="T62">
        <v>56</v>
      </c>
      <c r="V62">
        <f t="shared" si="9"/>
        <v>6617252</v>
      </c>
      <c r="W62">
        <f t="shared" si="10"/>
        <v>76287397</v>
      </c>
      <c r="X62">
        <f t="shared" si="5"/>
        <v>512247</v>
      </c>
      <c r="Y62">
        <f t="shared" si="11"/>
        <v>10057190</v>
      </c>
      <c r="Z62">
        <f t="shared" si="12"/>
        <v>197903</v>
      </c>
      <c r="AA62">
        <f t="shared" si="13"/>
        <v>5288607</v>
      </c>
    </row>
    <row r="63" spans="2:27" ht="15.75" customHeight="1">
      <c r="B63">
        <v>57</v>
      </c>
      <c r="C63" s="1">
        <v>53</v>
      </c>
      <c r="D63" t="s">
        <v>1174</v>
      </c>
      <c r="G63" s="28" t="s">
        <v>216</v>
      </c>
      <c r="L63">
        <v>950</v>
      </c>
      <c r="M63">
        <f t="shared" si="1"/>
        <v>9.8917837032183105</v>
      </c>
      <c r="N63">
        <f t="shared" si="2"/>
        <v>2.9777236052888476</v>
      </c>
      <c r="O63">
        <f t="shared" si="3"/>
        <v>2.2181714059427642</v>
      </c>
      <c r="P63">
        <f t="shared" si="15"/>
        <v>1.9284924755643373</v>
      </c>
      <c r="Q63">
        <f t="shared" si="7"/>
        <v>1.9133321470734466</v>
      </c>
      <c r="R63">
        <f t="shared" si="4"/>
        <v>2.2890000000000001</v>
      </c>
      <c r="S63">
        <f t="shared" si="8"/>
        <v>2.42</v>
      </c>
      <c r="T63">
        <v>57</v>
      </c>
      <c r="V63">
        <f t="shared" si="9"/>
        <v>7278977</v>
      </c>
      <c r="W63">
        <f t="shared" si="10"/>
        <v>87730507</v>
      </c>
      <c r="X63">
        <f t="shared" si="5"/>
        <v>537859</v>
      </c>
      <c r="Y63">
        <f t="shared" si="11"/>
        <v>10595049</v>
      </c>
      <c r="Z63">
        <f t="shared" si="12"/>
        <v>204235</v>
      </c>
      <c r="AA63">
        <f t="shared" si="13"/>
        <v>5492842</v>
      </c>
    </row>
    <row r="64" spans="2:27" ht="15.75" customHeight="1">
      <c r="B64">
        <v>58</v>
      </c>
      <c r="C64" s="1">
        <v>54</v>
      </c>
      <c r="D64" t="s">
        <v>1167</v>
      </c>
      <c r="G64" s="28" t="s">
        <v>1185</v>
      </c>
      <c r="L64">
        <v>1000</v>
      </c>
      <c r="M64">
        <f t="shared" si="1"/>
        <v>9.965784284662087</v>
      </c>
      <c r="N64">
        <f t="shared" si="2"/>
        <v>3</v>
      </c>
      <c r="O64">
        <f t="shared" si="3"/>
        <v>2.2347655793200407</v>
      </c>
      <c r="P64">
        <f t="shared" si="15"/>
        <v>1.9429195565421873</v>
      </c>
      <c r="Q64">
        <f t="shared" si="7"/>
        <v>1.927645813407703</v>
      </c>
      <c r="R64">
        <f t="shared" si="4"/>
        <v>2.306</v>
      </c>
      <c r="S64">
        <f t="shared" si="8"/>
        <v>2.4380000000000002</v>
      </c>
      <c r="T64">
        <v>58</v>
      </c>
      <c r="V64">
        <f t="shared" si="9"/>
        <v>8006875</v>
      </c>
      <c r="W64">
        <f t="shared" si="10"/>
        <v>100890083</v>
      </c>
      <c r="X64">
        <f t="shared" si="5"/>
        <v>564752</v>
      </c>
      <c r="Y64">
        <f t="shared" si="11"/>
        <v>11159801</v>
      </c>
      <c r="Z64">
        <f t="shared" si="12"/>
        <v>210771</v>
      </c>
      <c r="AA64">
        <f t="shared" si="13"/>
        <v>5703613</v>
      </c>
    </row>
    <row r="65" spans="2:28" ht="15.75" customHeight="1">
      <c r="B65">
        <v>59</v>
      </c>
      <c r="C65" s="1">
        <v>55</v>
      </c>
      <c r="D65" t="s">
        <v>404</v>
      </c>
      <c r="G65" s="28" t="s">
        <v>1186</v>
      </c>
      <c r="L65">
        <v>5000</v>
      </c>
      <c r="M65">
        <f t="shared" si="1"/>
        <v>12.287712379549451</v>
      </c>
      <c r="N65">
        <f t="shared" si="2"/>
        <v>3.6989700043360187</v>
      </c>
      <c r="O65">
        <f>LOG(L65,22)</f>
        <v>2.7554436148758126</v>
      </c>
      <c r="P65">
        <f t="shared" si="15"/>
        <v>2.3956003868291305</v>
      </c>
      <c r="Q65">
        <f t="shared" si="7"/>
        <v>2.376768014259667</v>
      </c>
      <c r="R65">
        <f t="shared" si="4"/>
        <v>2.843</v>
      </c>
      <c r="S65">
        <f t="shared" si="8"/>
        <v>3.0059999999999998</v>
      </c>
      <c r="T65">
        <v>59</v>
      </c>
      <c r="V65">
        <f t="shared" si="9"/>
        <v>8807563</v>
      </c>
      <c r="W65">
        <f t="shared" si="10"/>
        <v>116023595</v>
      </c>
      <c r="X65">
        <f t="shared" si="5"/>
        <v>592990</v>
      </c>
      <c r="Y65">
        <f t="shared" si="11"/>
        <v>11752791</v>
      </c>
      <c r="Z65">
        <f t="shared" si="12"/>
        <v>217516</v>
      </c>
      <c r="AA65">
        <f t="shared" si="13"/>
        <v>5921129</v>
      </c>
    </row>
    <row r="66" spans="2:28" ht="15.75" customHeight="1">
      <c r="B66">
        <v>60</v>
      </c>
      <c r="C66" s="1">
        <v>56</v>
      </c>
      <c r="D66" t="s">
        <v>1206</v>
      </c>
      <c r="G66" s="28" t="s">
        <v>1187</v>
      </c>
      <c r="L66">
        <v>10000</v>
      </c>
      <c r="M66">
        <f t="shared" si="1"/>
        <v>13.287712379549451</v>
      </c>
      <c r="N66">
        <f t="shared" si="2"/>
        <v>4</v>
      </c>
      <c r="O66">
        <f t="shared" si="3"/>
        <v>2.9796874390933881</v>
      </c>
      <c r="P66">
        <f t="shared" si="15"/>
        <v>2.5905594087229167</v>
      </c>
      <c r="Q66">
        <f t="shared" si="7"/>
        <v>2.5701944178769378</v>
      </c>
      <c r="R66">
        <f t="shared" si="4"/>
        <v>3.0739999999999998</v>
      </c>
      <c r="S66">
        <f t="shared" si="8"/>
        <v>3.2509999999999999</v>
      </c>
      <c r="T66">
        <v>60</v>
      </c>
      <c r="V66">
        <f t="shared" si="9"/>
        <v>9688319</v>
      </c>
      <c r="W66">
        <f t="shared" si="10"/>
        <v>133427134</v>
      </c>
      <c r="X66">
        <f t="shared" si="5"/>
        <v>622640</v>
      </c>
      <c r="Y66">
        <f t="shared" si="11"/>
        <v>12375431</v>
      </c>
      <c r="Z66">
        <f t="shared" si="12"/>
        <v>224476</v>
      </c>
      <c r="AA66">
        <f t="shared" si="13"/>
        <v>6145605</v>
      </c>
    </row>
    <row r="67" spans="2:28" ht="15.75" customHeight="1">
      <c r="B67">
        <v>61</v>
      </c>
      <c r="C67" s="1">
        <v>57</v>
      </c>
      <c r="D67" t="s">
        <v>694</v>
      </c>
      <c r="G67" s="28" t="s">
        <v>1191</v>
      </c>
      <c r="L67">
        <v>50000</v>
      </c>
      <c r="M67">
        <f t="shared" si="1"/>
        <v>15.609640474436812</v>
      </c>
      <c r="N67">
        <f t="shared" si="2"/>
        <v>4.6989700043360187</v>
      </c>
      <c r="O67">
        <f t="shared" si="3"/>
        <v>3.500365474649159</v>
      </c>
      <c r="P67">
        <f t="shared" si="15"/>
        <v>3.0432402390098594</v>
      </c>
      <c r="Q67">
        <f t="shared" si="7"/>
        <v>3.0193166187289013</v>
      </c>
      <c r="R67">
        <f t="shared" si="4"/>
        <v>3.6120000000000001</v>
      </c>
      <c r="S67">
        <f t="shared" si="8"/>
        <v>3.819</v>
      </c>
      <c r="T67">
        <v>61</v>
      </c>
      <c r="V67">
        <f t="shared" si="9"/>
        <v>10657151</v>
      </c>
      <c r="W67">
        <f t="shared" si="10"/>
        <v>153441204</v>
      </c>
      <c r="X67">
        <f t="shared" si="5"/>
        <v>653772</v>
      </c>
      <c r="Y67">
        <f t="shared" si="11"/>
        <v>13029203</v>
      </c>
      <c r="Z67">
        <f t="shared" si="12"/>
        <v>231659</v>
      </c>
      <c r="AA67">
        <f t="shared" si="13"/>
        <v>6377264</v>
      </c>
    </row>
    <row r="68" spans="2:28" ht="15.75" customHeight="1">
      <c r="B68">
        <v>62</v>
      </c>
      <c r="C68" s="1">
        <v>58</v>
      </c>
      <c r="D68" s="103" t="s">
        <v>1207</v>
      </c>
      <c r="G68" s="28" t="s">
        <v>1190</v>
      </c>
      <c r="L68">
        <v>100000</v>
      </c>
      <c r="M68">
        <f t="shared" si="1"/>
        <v>16.609640474436812</v>
      </c>
      <c r="N68">
        <f t="shared" si="2"/>
        <v>5</v>
      </c>
      <c r="O68">
        <f t="shared" si="3"/>
        <v>3.7246092988667345</v>
      </c>
      <c r="P68">
        <f t="shared" si="15"/>
        <v>3.2381992609036456</v>
      </c>
      <c r="Q68">
        <f t="shared" si="7"/>
        <v>3.2127430223461722</v>
      </c>
      <c r="R68">
        <f t="shared" si="4"/>
        <v>3.843</v>
      </c>
      <c r="S68">
        <f t="shared" si="8"/>
        <v>4.0640000000000001</v>
      </c>
      <c r="T68">
        <v>62</v>
      </c>
      <c r="V68">
        <f t="shared" si="9"/>
        <v>11722866</v>
      </c>
      <c r="W68">
        <f t="shared" si="10"/>
        <v>176457385</v>
      </c>
      <c r="X68">
        <f t="shared" si="5"/>
        <v>686460</v>
      </c>
      <c r="Y68">
        <f t="shared" si="11"/>
        <v>13715663</v>
      </c>
      <c r="Z68">
        <f t="shared" si="12"/>
        <v>239072</v>
      </c>
      <c r="AA68">
        <f t="shared" si="13"/>
        <v>6616336</v>
      </c>
    </row>
    <row r="69" spans="2:28" ht="15.75" customHeight="1">
      <c r="B69">
        <v>63</v>
      </c>
      <c r="C69" s="1">
        <v>59</v>
      </c>
      <c r="D69" s="116" t="s">
        <v>1166</v>
      </c>
      <c r="G69" s="28" t="s">
        <v>1189</v>
      </c>
      <c r="L69">
        <v>250000</v>
      </c>
      <c r="M69">
        <f t="shared" si="1"/>
        <v>17.931568569324174</v>
      </c>
      <c r="N69">
        <f t="shared" si="2"/>
        <v>5.3979400086720375</v>
      </c>
      <c r="O69">
        <f t="shared" si="3"/>
        <v>4.0210435102049304</v>
      </c>
      <c r="P69">
        <f t="shared" si="15"/>
        <v>3.4959210692968021</v>
      </c>
      <c r="Q69">
        <f t="shared" si="7"/>
        <v>3.4684388195808644</v>
      </c>
      <c r="R69">
        <f t="shared" si="4"/>
        <v>4.149</v>
      </c>
      <c r="S69">
        <f t="shared" si="8"/>
        <v>4.3869999999999996</v>
      </c>
      <c r="T69">
        <v>63</v>
      </c>
      <c r="V69">
        <f t="shared" si="9"/>
        <v>12895153</v>
      </c>
      <c r="W69">
        <f t="shared" si="10"/>
        <v>202925993</v>
      </c>
      <c r="X69">
        <f t="shared" si="5"/>
        <v>720783</v>
      </c>
      <c r="Y69">
        <f t="shared" si="11"/>
        <v>14436446</v>
      </c>
      <c r="Z69">
        <f t="shared" si="12"/>
        <v>246723</v>
      </c>
      <c r="AA69">
        <f t="shared" si="13"/>
        <v>6863059</v>
      </c>
    </row>
    <row r="70" spans="2:28" ht="15.75" customHeight="1">
      <c r="B70">
        <v>64</v>
      </c>
      <c r="C70" s="1">
        <v>60</v>
      </c>
      <c r="D70" t="s">
        <v>1164</v>
      </c>
      <c r="G70" s="117" t="s">
        <v>1188</v>
      </c>
      <c r="L70">
        <v>5000000</v>
      </c>
      <c r="M70">
        <f t="shared" si="1"/>
        <v>22.253496664211539</v>
      </c>
      <c r="N70">
        <f t="shared" si="2"/>
        <v>6.6989700043360187</v>
      </c>
      <c r="O70">
        <f>LOG(L70,22)</f>
        <v>4.9902091941958533</v>
      </c>
      <c r="P70">
        <f t="shared" si="15"/>
        <v>4.3385199433713177</v>
      </c>
      <c r="Q70">
        <f t="shared" si="7"/>
        <v>4.3044138276673705</v>
      </c>
      <c r="R70">
        <f t="shared" si="4"/>
        <v>5.149</v>
      </c>
      <c r="S70">
        <f t="shared" si="8"/>
        <v>5.444</v>
      </c>
      <c r="T70">
        <v>64</v>
      </c>
      <c r="V70">
        <f t="shared" si="9"/>
        <v>14184668</v>
      </c>
      <c r="W70">
        <f t="shared" si="10"/>
        <v>233364892</v>
      </c>
      <c r="X70">
        <f t="shared" si="5"/>
        <v>756822</v>
      </c>
      <c r="Y70">
        <f t="shared" si="11"/>
        <v>15193268</v>
      </c>
      <c r="Z70">
        <f t="shared" si="12"/>
        <v>254618</v>
      </c>
      <c r="AA70">
        <f t="shared" si="13"/>
        <v>7117677</v>
      </c>
    </row>
    <row r="71" spans="2:28" ht="15.75" customHeight="1">
      <c r="B71">
        <v>65</v>
      </c>
      <c r="C71" s="1">
        <v>61</v>
      </c>
      <c r="D71" t="s">
        <v>1508</v>
      </c>
      <c r="G71" s="28" t="s">
        <v>217</v>
      </c>
      <c r="L71">
        <v>50000000</v>
      </c>
      <c r="M71">
        <f t="shared" si="1"/>
        <v>25.575424759098901</v>
      </c>
      <c r="N71">
        <f t="shared" si="2"/>
        <v>7.6989700043360187</v>
      </c>
      <c r="O71">
        <f t="shared" si="3"/>
        <v>5.7351310539691998</v>
      </c>
      <c r="P71">
        <f t="shared" si="15"/>
        <v>4.9861597955520471</v>
      </c>
      <c r="Q71">
        <f t="shared" si="7"/>
        <v>4.9469624321366039</v>
      </c>
      <c r="R71">
        <f t="shared" si="4"/>
        <v>5.9180000000000001</v>
      </c>
      <c r="S71">
        <f t="shared" si="8"/>
        <v>6.2569999999999997</v>
      </c>
      <c r="T71">
        <v>65</v>
      </c>
      <c r="V71">
        <f t="shared" si="9"/>
        <v>15603135</v>
      </c>
      <c r="W71">
        <f t="shared" si="10"/>
        <v>268369626</v>
      </c>
      <c r="X71">
        <f t="shared" si="5"/>
        <v>794663</v>
      </c>
      <c r="Y71">
        <f t="shared" si="11"/>
        <v>15987931</v>
      </c>
      <c r="Z71">
        <f t="shared" si="12"/>
        <v>262766</v>
      </c>
      <c r="AA71">
        <f>AA70+Z71</f>
        <v>7380443</v>
      </c>
    </row>
    <row r="72" spans="2:28" ht="15.75" customHeight="1">
      <c r="L72">
        <v>500000000</v>
      </c>
      <c r="M72">
        <f t="shared" ref="M72" si="16">LOG(L72,2)</f>
        <v>28.897352853986263</v>
      </c>
      <c r="N72">
        <f t="shared" si="2"/>
        <v>8.6989700043360187</v>
      </c>
      <c r="O72">
        <f t="shared" ref="O72" si="17">LOG(L72,22)</f>
        <v>6.4800529137425471</v>
      </c>
      <c r="P72">
        <f t="shared" si="15"/>
        <v>5.6337996477327765</v>
      </c>
      <c r="Q72">
        <f t="shared" si="7"/>
        <v>5.5895110366058391</v>
      </c>
      <c r="R72">
        <f t="shared" ref="R72" si="18">ROUND(LOG(L72,20),3)</f>
        <v>6.6859999999999999</v>
      </c>
      <c r="S72">
        <f t="shared" si="8"/>
        <v>7.07</v>
      </c>
      <c r="T72">
        <v>66</v>
      </c>
      <c r="X72">
        <f t="shared" ref="X72:X114" si="19">ROUND($X$3*POWER(1.05,T72-1),0)</f>
        <v>834397</v>
      </c>
      <c r="Y72">
        <f t="shared" ref="Y72:Y114" si="20">Y71+X72</f>
        <v>16822328</v>
      </c>
      <c r="Z72">
        <f t="shared" si="12"/>
        <v>271174</v>
      </c>
      <c r="AA72">
        <f t="shared" ref="AA72:AA114" si="21">AA71+Z72</f>
        <v>7651617</v>
      </c>
    </row>
    <row r="73" spans="2:28" ht="15.75" customHeight="1">
      <c r="T73">
        <v>70</v>
      </c>
      <c r="X73">
        <f t="shared" si="19"/>
        <v>1014214</v>
      </c>
      <c r="Y73">
        <f t="shared" si="20"/>
        <v>17836542</v>
      </c>
      <c r="Z73">
        <f t="shared" ref="Z73:Z75" si="22">ROUND($X$3*POWER(1.032,T73-1),0)</f>
        <v>307586</v>
      </c>
      <c r="AA73">
        <f t="shared" si="21"/>
        <v>7959203</v>
      </c>
    </row>
    <row r="74" spans="2:28" ht="15.75" customHeight="1">
      <c r="T74">
        <v>80</v>
      </c>
      <c r="X74">
        <f t="shared" si="19"/>
        <v>1652048</v>
      </c>
      <c r="Y74">
        <f t="shared" si="20"/>
        <v>19488590</v>
      </c>
      <c r="Z74">
        <f t="shared" si="22"/>
        <v>421468</v>
      </c>
      <c r="AA74">
        <f t="shared" si="21"/>
        <v>8380671</v>
      </c>
    </row>
    <row r="75" spans="2:28" ht="15.75" customHeight="1">
      <c r="T75">
        <v>90</v>
      </c>
      <c r="X75">
        <f t="shared" si="19"/>
        <v>2691012</v>
      </c>
      <c r="Y75">
        <f t="shared" si="20"/>
        <v>22179602</v>
      </c>
      <c r="Z75">
        <f t="shared" si="22"/>
        <v>577512</v>
      </c>
      <c r="AA75">
        <f t="shared" si="21"/>
        <v>8958183</v>
      </c>
    </row>
    <row r="76" spans="2:28" ht="15.75" customHeight="1">
      <c r="D76" t="s">
        <v>945</v>
      </c>
      <c r="T76">
        <v>100</v>
      </c>
      <c r="X76">
        <f t="shared" si="19"/>
        <v>4383375</v>
      </c>
      <c r="Y76">
        <f t="shared" si="20"/>
        <v>26562977</v>
      </c>
      <c r="Z76">
        <f>ROUND($Z$75*POWER(1.0003,T76-1),0)</f>
        <v>594919</v>
      </c>
      <c r="AA76">
        <f t="shared" si="21"/>
        <v>9553102</v>
      </c>
      <c r="AB76" t="s">
        <v>1625</v>
      </c>
    </row>
    <row r="77" spans="2:28" ht="15.75" customHeight="1">
      <c r="T77">
        <v>110</v>
      </c>
      <c r="X77">
        <f t="shared" si="19"/>
        <v>7140056</v>
      </c>
      <c r="Y77">
        <f t="shared" si="20"/>
        <v>33703033</v>
      </c>
      <c r="Z77">
        <f t="shared" ref="Z77:Z114" si="23">ROUND($Z$75*POWER(1.0003,T77-1),0)</f>
        <v>596706</v>
      </c>
      <c r="AA77">
        <f t="shared" si="21"/>
        <v>10149808</v>
      </c>
    </row>
    <row r="78" spans="2:28" ht="15.75" customHeight="1">
      <c r="T78">
        <v>120</v>
      </c>
      <c r="X78">
        <f t="shared" si="19"/>
        <v>11630400</v>
      </c>
      <c r="Y78">
        <f t="shared" si="20"/>
        <v>45333433</v>
      </c>
      <c r="Z78">
        <f t="shared" si="23"/>
        <v>598498</v>
      </c>
      <c r="AA78">
        <f t="shared" si="21"/>
        <v>10748306</v>
      </c>
    </row>
    <row r="79" spans="2:28" ht="15.75" customHeight="1">
      <c r="T79">
        <v>130</v>
      </c>
      <c r="X79">
        <f t="shared" si="19"/>
        <v>18944695</v>
      </c>
      <c r="Y79">
        <f t="shared" si="20"/>
        <v>64278128</v>
      </c>
      <c r="Z79">
        <f t="shared" si="23"/>
        <v>600296</v>
      </c>
      <c r="AA79">
        <f t="shared" si="21"/>
        <v>11348602</v>
      </c>
    </row>
    <row r="80" spans="2:28" ht="15.75" customHeight="1">
      <c r="T80">
        <v>140</v>
      </c>
      <c r="X80">
        <f t="shared" si="19"/>
        <v>30858912</v>
      </c>
      <c r="Y80">
        <f t="shared" si="20"/>
        <v>95137040</v>
      </c>
      <c r="Z80">
        <f t="shared" si="23"/>
        <v>602100</v>
      </c>
      <c r="AA80">
        <f t="shared" si="21"/>
        <v>11950702</v>
      </c>
    </row>
    <row r="81" spans="20:27" ht="15.75" customHeight="1">
      <c r="T81">
        <v>150</v>
      </c>
      <c r="X81">
        <f t="shared" si="19"/>
        <v>50265917</v>
      </c>
      <c r="Y81">
        <f t="shared" si="20"/>
        <v>145402957</v>
      </c>
      <c r="Z81">
        <f t="shared" si="23"/>
        <v>603908</v>
      </c>
      <c r="AA81">
        <f t="shared" si="21"/>
        <v>12554610</v>
      </c>
    </row>
    <row r="82" spans="20:27" ht="15.75" customHeight="1">
      <c r="T82">
        <v>160</v>
      </c>
      <c r="X82">
        <f t="shared" si="19"/>
        <v>81877881</v>
      </c>
      <c r="Y82">
        <f t="shared" si="20"/>
        <v>227280838</v>
      </c>
      <c r="Z82">
        <f t="shared" si="23"/>
        <v>605723</v>
      </c>
      <c r="AA82">
        <f t="shared" si="21"/>
        <v>13160333</v>
      </c>
    </row>
    <row r="83" spans="20:27" ht="15.75" customHeight="1">
      <c r="T83">
        <v>170</v>
      </c>
      <c r="X83">
        <f t="shared" si="19"/>
        <v>133370441</v>
      </c>
      <c r="Y83">
        <f t="shared" si="20"/>
        <v>360651279</v>
      </c>
      <c r="Z83">
        <f t="shared" si="23"/>
        <v>607542</v>
      </c>
      <c r="AA83">
        <f t="shared" si="21"/>
        <v>13767875</v>
      </c>
    </row>
    <row r="84" spans="20:27" ht="15.75" customHeight="1">
      <c r="T84">
        <v>180</v>
      </c>
      <c r="X84">
        <f t="shared" si="19"/>
        <v>217246395</v>
      </c>
      <c r="Y84">
        <f t="shared" si="20"/>
        <v>577897674</v>
      </c>
      <c r="Z84">
        <f t="shared" si="23"/>
        <v>609367</v>
      </c>
      <c r="AA84">
        <f t="shared" si="21"/>
        <v>14377242</v>
      </c>
    </row>
    <row r="85" spans="20:27" ht="15.75" customHeight="1">
      <c r="T85">
        <v>190</v>
      </c>
      <c r="X85">
        <f t="shared" si="19"/>
        <v>353871485</v>
      </c>
      <c r="Y85">
        <f t="shared" si="20"/>
        <v>931769159</v>
      </c>
      <c r="Z85">
        <f t="shared" si="23"/>
        <v>611198</v>
      </c>
      <c r="AA85">
        <f t="shared" si="21"/>
        <v>14988440</v>
      </c>
    </row>
    <row r="86" spans="20:27" ht="15.75" customHeight="1">
      <c r="T86">
        <v>200</v>
      </c>
      <c r="X86">
        <f t="shared" si="19"/>
        <v>576419361</v>
      </c>
      <c r="Y86">
        <f t="shared" si="20"/>
        <v>1508188520</v>
      </c>
      <c r="Z86">
        <f t="shared" si="23"/>
        <v>613034</v>
      </c>
      <c r="AA86">
        <f t="shared" si="21"/>
        <v>15601474</v>
      </c>
    </row>
    <row r="87" spans="20:27" ht="15.75" customHeight="1">
      <c r="T87">
        <v>210</v>
      </c>
      <c r="X87">
        <f t="shared" si="19"/>
        <v>938926399</v>
      </c>
      <c r="Y87">
        <f t="shared" si="20"/>
        <v>2447114919</v>
      </c>
      <c r="Z87">
        <f t="shared" si="23"/>
        <v>614876</v>
      </c>
      <c r="AA87">
        <f t="shared" si="21"/>
        <v>16216350</v>
      </c>
    </row>
    <row r="88" spans="20:27" ht="15.75" customHeight="1">
      <c r="T88">
        <v>220</v>
      </c>
      <c r="X88">
        <f t="shared" si="19"/>
        <v>1529412166</v>
      </c>
      <c r="Y88">
        <f t="shared" si="20"/>
        <v>3976527085</v>
      </c>
      <c r="Z88">
        <f t="shared" si="23"/>
        <v>616723</v>
      </c>
      <c r="AA88">
        <f t="shared" si="21"/>
        <v>16833073</v>
      </c>
    </row>
    <row r="89" spans="20:27" ht="15.75" customHeight="1">
      <c r="T89">
        <v>230</v>
      </c>
      <c r="X89">
        <f t="shared" si="19"/>
        <v>2491251260</v>
      </c>
      <c r="Y89">
        <f t="shared" si="20"/>
        <v>6467778345</v>
      </c>
      <c r="Z89">
        <f t="shared" si="23"/>
        <v>618575</v>
      </c>
      <c r="AA89">
        <f t="shared" si="21"/>
        <v>17451648</v>
      </c>
    </row>
    <row r="90" spans="20:27" ht="15.75" customHeight="1">
      <c r="T90">
        <v>240</v>
      </c>
      <c r="X90">
        <f t="shared" si="19"/>
        <v>4057985791</v>
      </c>
      <c r="Y90">
        <f t="shared" si="20"/>
        <v>10525764136</v>
      </c>
      <c r="Z90">
        <f t="shared" si="23"/>
        <v>620434</v>
      </c>
      <c r="AA90">
        <f t="shared" si="21"/>
        <v>18072082</v>
      </c>
    </row>
    <row r="91" spans="20:27" ht="15.75" customHeight="1">
      <c r="T91">
        <v>250</v>
      </c>
      <c r="X91">
        <f t="shared" si="19"/>
        <v>6610031251</v>
      </c>
      <c r="Y91">
        <f t="shared" si="20"/>
        <v>17135795387</v>
      </c>
      <c r="Z91">
        <f t="shared" si="23"/>
        <v>622297</v>
      </c>
      <c r="AA91">
        <f t="shared" si="21"/>
        <v>18694379</v>
      </c>
    </row>
    <row r="92" spans="20:27" ht="15.75" customHeight="1">
      <c r="T92">
        <v>300</v>
      </c>
      <c r="X92">
        <f t="shared" si="19"/>
        <v>75799870953</v>
      </c>
      <c r="Y92">
        <f t="shared" si="20"/>
        <v>92935666340</v>
      </c>
      <c r="Z92">
        <f t="shared" si="23"/>
        <v>631701</v>
      </c>
      <c r="AA92">
        <f t="shared" si="21"/>
        <v>19326080</v>
      </c>
    </row>
    <row r="93" spans="20:27" ht="15.75" customHeight="1">
      <c r="T93">
        <v>350</v>
      </c>
      <c r="X93">
        <f t="shared" si="19"/>
        <v>869227423931</v>
      </c>
      <c r="Y93">
        <f t="shared" si="20"/>
        <v>962163090271</v>
      </c>
      <c r="Z93">
        <f t="shared" si="23"/>
        <v>641246</v>
      </c>
      <c r="AA93">
        <f t="shared" si="21"/>
        <v>19967326</v>
      </c>
    </row>
    <row r="94" spans="20:27" ht="15.75" customHeight="1">
      <c r="T94">
        <v>400</v>
      </c>
      <c r="X94">
        <f t="shared" si="19"/>
        <v>9967778374961</v>
      </c>
      <c r="Y94">
        <f t="shared" si="20"/>
        <v>10929941465232</v>
      </c>
      <c r="Z94">
        <f t="shared" si="23"/>
        <v>650936</v>
      </c>
      <c r="AA94">
        <f t="shared" si="21"/>
        <v>20618262</v>
      </c>
    </row>
    <row r="95" spans="20:27" ht="15.75" customHeight="1">
      <c r="T95">
        <v>450</v>
      </c>
      <c r="X95">
        <f t="shared" si="19"/>
        <v>114304499601472</v>
      </c>
      <c r="Y95">
        <f t="shared" si="20"/>
        <v>125234441066704</v>
      </c>
      <c r="Z95">
        <f t="shared" si="23"/>
        <v>660772</v>
      </c>
      <c r="AA95">
        <f t="shared" si="21"/>
        <v>21279034</v>
      </c>
    </row>
    <row r="96" spans="20:27" ht="15.75" customHeight="1">
      <c r="T96">
        <v>500</v>
      </c>
      <c r="X96">
        <f t="shared" si="19"/>
        <v>1310775394240600</v>
      </c>
      <c r="Y96">
        <f t="shared" si="20"/>
        <v>1436009835307304</v>
      </c>
      <c r="Z96">
        <f t="shared" si="23"/>
        <v>670757</v>
      </c>
      <c r="AA96">
        <f t="shared" si="21"/>
        <v>21949791</v>
      </c>
    </row>
    <row r="97" spans="20:28" ht="15.75" customHeight="1">
      <c r="T97">
        <v>550</v>
      </c>
      <c r="X97">
        <f t="shared" si="19"/>
        <v>1.50311854750859E+16</v>
      </c>
      <c r="Y97">
        <f t="shared" si="20"/>
        <v>1.6467195310393204E+16</v>
      </c>
      <c r="Z97">
        <f t="shared" si="23"/>
        <v>680893</v>
      </c>
      <c r="AA97">
        <f t="shared" si="21"/>
        <v>22630684</v>
      </c>
    </row>
    <row r="98" spans="20:28" ht="15.75" customHeight="1">
      <c r="T98">
        <v>600</v>
      </c>
      <c r="X98">
        <f t="shared" si="19"/>
        <v>1.72368613096624E+17</v>
      </c>
      <c r="Y98">
        <f t="shared" si="20"/>
        <v>1.8883580840701722E+17</v>
      </c>
      <c r="Z98">
        <f t="shared" si="23"/>
        <v>691181</v>
      </c>
      <c r="AA98">
        <f t="shared" si="21"/>
        <v>23321865</v>
      </c>
    </row>
    <row r="99" spans="20:28" ht="15.75" customHeight="1">
      <c r="T99">
        <v>650</v>
      </c>
      <c r="X99">
        <f t="shared" si="19"/>
        <v>1.97661979689488E+18</v>
      </c>
      <c r="Y99">
        <f t="shared" si="20"/>
        <v>2.1654556053018972E+18</v>
      </c>
      <c r="Z99">
        <f t="shared" si="23"/>
        <v>701626</v>
      </c>
      <c r="AA99">
        <f t="shared" si="21"/>
        <v>24023491</v>
      </c>
    </row>
    <row r="100" spans="20:28" ht="15.75" customHeight="1">
      <c r="T100">
        <v>700</v>
      </c>
      <c r="X100">
        <f t="shared" si="19"/>
        <v>2.2666689435428901E+19</v>
      </c>
      <c r="Y100">
        <f t="shared" si="20"/>
        <v>2.48321450407308E+19</v>
      </c>
      <c r="Z100">
        <f t="shared" si="23"/>
        <v>712228</v>
      </c>
      <c r="AA100">
        <f t="shared" si="21"/>
        <v>24735719</v>
      </c>
    </row>
    <row r="101" spans="20:28" ht="15.75" customHeight="1">
      <c r="T101">
        <v>750</v>
      </c>
      <c r="X101">
        <f t="shared" si="19"/>
        <v>2.5992798957558301E+20</v>
      </c>
      <c r="Y101">
        <f t="shared" si="20"/>
        <v>2.8476013461631382E+20</v>
      </c>
      <c r="Z101">
        <f t="shared" si="23"/>
        <v>722990</v>
      </c>
      <c r="AA101">
        <f t="shared" si="21"/>
        <v>25458709</v>
      </c>
    </row>
    <row r="102" spans="20:28" ht="15.75" customHeight="1">
      <c r="T102">
        <v>800</v>
      </c>
      <c r="X102">
        <f t="shared" si="19"/>
        <v>2.9806981719704202E+21</v>
      </c>
      <c r="Y102">
        <f t="shared" si="20"/>
        <v>3.2654583065867342E+21</v>
      </c>
      <c r="Z102">
        <f t="shared" si="23"/>
        <v>733915</v>
      </c>
      <c r="AA102">
        <f t="shared" si="21"/>
        <v>26192624</v>
      </c>
    </row>
    <row r="103" spans="20:28" ht="15.75" customHeight="1">
      <c r="T103">
        <v>850</v>
      </c>
      <c r="X103">
        <f t="shared" si="19"/>
        <v>3.418085757865E+22</v>
      </c>
      <c r="Y103">
        <f t="shared" si="20"/>
        <v>3.7446315885236735E+22</v>
      </c>
      <c r="Z103">
        <f t="shared" si="23"/>
        <v>745005</v>
      </c>
      <c r="AA103">
        <f t="shared" si="21"/>
        <v>26937629</v>
      </c>
    </row>
    <row r="104" spans="20:28" ht="15.75" customHeight="1">
      <c r="T104">
        <v>900</v>
      </c>
      <c r="X104">
        <f t="shared" si="19"/>
        <v>3.9196555887428799E+23</v>
      </c>
      <c r="Y104">
        <f t="shared" si="20"/>
        <v>4.2941187475952475E+23</v>
      </c>
      <c r="Z104">
        <f t="shared" si="23"/>
        <v>756263</v>
      </c>
      <c r="AA104">
        <f t="shared" si="21"/>
        <v>27693892</v>
      </c>
    </row>
    <row r="105" spans="20:28" ht="15.75" customHeight="1">
      <c r="T105">
        <v>950</v>
      </c>
      <c r="X105">
        <f t="shared" si="19"/>
        <v>4.4948257658578399E+24</v>
      </c>
      <c r="Y105">
        <f t="shared" si="20"/>
        <v>4.9242376406173652E+24</v>
      </c>
      <c r="Z105">
        <f t="shared" si="23"/>
        <v>767690</v>
      </c>
      <c r="AA105">
        <f t="shared" si="21"/>
        <v>28461582</v>
      </c>
    </row>
    <row r="106" spans="20:28" ht="15.75" customHeight="1">
      <c r="T106">
        <v>1000</v>
      </c>
      <c r="X106">
        <f t="shared" si="19"/>
        <v>5.1543964024398298E+25</v>
      </c>
      <c r="Y106">
        <f t="shared" si="20"/>
        <v>5.6468201665015665E+25</v>
      </c>
      <c r="Z106">
        <f>ROUND($Z$105*POWER(1.00001,T106-1),0)</f>
        <v>775398</v>
      </c>
      <c r="AA106">
        <f t="shared" si="21"/>
        <v>29236980</v>
      </c>
      <c r="AB106" t="s">
        <v>1625</v>
      </c>
    </row>
    <row r="107" spans="20:28" ht="15.75" customHeight="1">
      <c r="T107">
        <v>5000</v>
      </c>
      <c r="X107">
        <f t="shared" si="19"/>
        <v>2.9469590085807801E+110</v>
      </c>
      <c r="Y107">
        <f t="shared" si="20"/>
        <v>2.9469590085807801E+110</v>
      </c>
      <c r="Z107">
        <f t="shared" ref="Z107:Z114" si="24">ROUND($Z$105*POWER(1.00001,T107-1),0)</f>
        <v>807042</v>
      </c>
      <c r="AA107">
        <f t="shared" si="21"/>
        <v>30044022</v>
      </c>
    </row>
    <row r="108" spans="20:28" ht="15.75" customHeight="1">
      <c r="T108">
        <v>10000</v>
      </c>
      <c r="X108">
        <f t="shared" si="19"/>
        <v>2.60537021947663E+216</v>
      </c>
      <c r="Y108">
        <f t="shared" si="20"/>
        <v>2.60537021947663E+216</v>
      </c>
      <c r="Z108">
        <f t="shared" si="24"/>
        <v>848420</v>
      </c>
      <c r="AA108">
        <f t="shared" si="21"/>
        <v>30892442</v>
      </c>
    </row>
    <row r="109" spans="20:28" ht="15.75" customHeight="1">
      <c r="T109">
        <v>50000</v>
      </c>
      <c r="X109" t="e">
        <f t="shared" si="19"/>
        <v>#NUM!</v>
      </c>
      <c r="Y109" t="e">
        <f t="shared" si="20"/>
        <v>#NUM!</v>
      </c>
      <c r="Z109">
        <f>ROUND($Z$108*POWER(1.000001,T109-1),0)</f>
        <v>891919</v>
      </c>
      <c r="AA109">
        <f t="shared" si="21"/>
        <v>31784361</v>
      </c>
      <c r="AB109" t="s">
        <v>1625</v>
      </c>
    </row>
    <row r="110" spans="20:28" ht="15.75" customHeight="1">
      <c r="T110">
        <v>100000</v>
      </c>
      <c r="X110" t="e">
        <f t="shared" si="19"/>
        <v>#NUM!</v>
      </c>
      <c r="Y110" t="e">
        <f t="shared" si="20"/>
        <v>#NUM!</v>
      </c>
      <c r="Z110">
        <f t="shared" ref="Z110:Z114" si="25">ROUND($Z$108*POWER(1.000001,T110-1),0)</f>
        <v>937648</v>
      </c>
      <c r="AA110">
        <f t="shared" si="21"/>
        <v>32722009</v>
      </c>
    </row>
    <row r="111" spans="20:28" ht="15.75" customHeight="1">
      <c r="T111">
        <v>250000</v>
      </c>
      <c r="X111" t="e">
        <f t="shared" si="19"/>
        <v>#NUM!</v>
      </c>
      <c r="Y111" t="e">
        <f t="shared" si="20"/>
        <v>#NUM!</v>
      </c>
      <c r="Z111">
        <f>ROUND($Z$110*POWER(1.0000001,T111-1),0)</f>
        <v>961385</v>
      </c>
      <c r="AA111">
        <f t="shared" si="21"/>
        <v>33683394</v>
      </c>
      <c r="AB111" t="s">
        <v>1625</v>
      </c>
    </row>
    <row r="112" spans="20:28" ht="15.75" customHeight="1">
      <c r="T112">
        <v>5000000</v>
      </c>
      <c r="X112" t="e">
        <f t="shared" si="19"/>
        <v>#NUM!</v>
      </c>
      <c r="Y112" t="e">
        <f t="shared" si="20"/>
        <v>#NUM!</v>
      </c>
      <c r="Z112">
        <f>ROUND($Z$111*POWER(1.00000001,T112-1),0)</f>
        <v>1010676</v>
      </c>
      <c r="AA112">
        <f t="shared" si="21"/>
        <v>34694070</v>
      </c>
      <c r="AB112" t="s">
        <v>1625</v>
      </c>
    </row>
    <row r="113" spans="20:28" ht="15.75" customHeight="1">
      <c r="T113">
        <v>50000000</v>
      </c>
      <c r="X113" t="e">
        <f t="shared" si="19"/>
        <v>#NUM!</v>
      </c>
      <c r="Y113" t="e">
        <f t="shared" si="20"/>
        <v>#NUM!</v>
      </c>
      <c r="Z113">
        <f>ROUND($Z$112*POWER(1.000000001,T113-1),0)</f>
        <v>1062494</v>
      </c>
      <c r="AA113">
        <f t="shared" si="21"/>
        <v>35756564</v>
      </c>
      <c r="AB113" t="s">
        <v>1625</v>
      </c>
    </row>
    <row r="114" spans="20:28" ht="15.75" customHeight="1">
      <c r="T114">
        <v>500000000</v>
      </c>
      <c r="X114" t="e">
        <f t="shared" si="19"/>
        <v>#NUM!</v>
      </c>
      <c r="Y114" t="e">
        <f t="shared" si="20"/>
        <v>#NUM!</v>
      </c>
      <c r="Z114">
        <f>ROUND($Z$113*POWER(1.0000000001,T114-1),0)</f>
        <v>1116969</v>
      </c>
      <c r="AA114">
        <f t="shared" si="21"/>
        <v>36873533</v>
      </c>
      <c r="AB114" t="s">
        <v>1625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922</v>
      </c>
      <c r="F5" t="s">
        <v>77</v>
      </c>
      <c r="G5" t="s">
        <v>135</v>
      </c>
      <c r="H5" t="s">
        <v>925</v>
      </c>
      <c r="I5" t="s">
        <v>77</v>
      </c>
      <c r="J5" t="s">
        <v>135</v>
      </c>
      <c r="K5" t="s">
        <v>924</v>
      </c>
      <c r="L5" t="s">
        <v>77</v>
      </c>
      <c r="M5" t="s">
        <v>135</v>
      </c>
      <c r="N5" t="s">
        <v>923</v>
      </c>
      <c r="O5" t="s">
        <v>77</v>
      </c>
      <c r="P5" t="s">
        <v>135</v>
      </c>
      <c r="Q5" s="1" t="s">
        <v>135</v>
      </c>
      <c r="R5" s="1" t="s">
        <v>219</v>
      </c>
      <c r="S5" s="1" t="s">
        <v>220</v>
      </c>
      <c r="T5" s="1" t="s">
        <v>406</v>
      </c>
    </row>
    <row r="6" spans="3:20" ht="12.75">
      <c r="C6" s="1">
        <v>1</v>
      </c>
      <c r="D6" s="1" t="s">
        <v>221</v>
      </c>
      <c r="E6" t="s">
        <v>930</v>
      </c>
      <c r="H6" t="s">
        <v>926</v>
      </c>
      <c r="K6" t="s">
        <v>941</v>
      </c>
      <c r="N6" t="s">
        <v>942</v>
      </c>
      <c r="Q6" t="s">
        <v>405</v>
      </c>
      <c r="T6" t="s">
        <v>407</v>
      </c>
    </row>
    <row r="7" spans="3:20" ht="12.75">
      <c r="C7" s="1">
        <v>2</v>
      </c>
      <c r="D7" s="1" t="s">
        <v>222</v>
      </c>
      <c r="E7" t="s">
        <v>946</v>
      </c>
      <c r="H7" t="s">
        <v>931</v>
      </c>
      <c r="K7" t="s">
        <v>933</v>
      </c>
      <c r="N7" t="s">
        <v>928</v>
      </c>
    </row>
    <row r="8" spans="3:20" ht="12.75">
      <c r="C8" s="1">
        <v>3</v>
      </c>
      <c r="D8" s="1" t="s">
        <v>223</v>
      </c>
      <c r="E8" t="s">
        <v>929</v>
      </c>
      <c r="H8" t="s">
        <v>939</v>
      </c>
      <c r="K8" t="s">
        <v>927</v>
      </c>
      <c r="N8" t="s">
        <v>934</v>
      </c>
    </row>
    <row r="9" spans="3:20" ht="12.75">
      <c r="C9" s="1">
        <v>4</v>
      </c>
      <c r="D9" s="1" t="s">
        <v>224</v>
      </c>
      <c r="E9" t="s">
        <v>935</v>
      </c>
      <c r="H9" t="s">
        <v>940</v>
      </c>
      <c r="K9" t="s">
        <v>932</v>
      </c>
      <c r="N9" t="s">
        <v>938</v>
      </c>
    </row>
    <row r="10" spans="3:20" ht="15.75" customHeight="1">
      <c r="C10" s="1">
        <v>5</v>
      </c>
      <c r="D10" s="1" t="s">
        <v>921</v>
      </c>
      <c r="E10" t="s">
        <v>947</v>
      </c>
      <c r="H10" t="s">
        <v>936</v>
      </c>
      <c r="K10" t="s">
        <v>948</v>
      </c>
      <c r="N10" t="s">
        <v>937</v>
      </c>
    </row>
    <row r="15" spans="3:20" ht="15.75" customHeight="1">
      <c r="D15" t="s">
        <v>943</v>
      </c>
    </row>
    <row r="16" spans="3:20" ht="15.75" customHeight="1">
      <c r="D16"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1222</v>
      </c>
      <c r="O4" s="124" t="s">
        <v>227</v>
      </c>
      <c r="P4" s="125"/>
      <c r="Q4" s="125"/>
      <c r="R4" s="125"/>
      <c r="S4" s="125"/>
      <c r="T4" s="125"/>
      <c r="U4" s="125"/>
    </row>
    <row r="5" spans="3:22" ht="12.75">
      <c r="C5" s="1" t="s">
        <v>52</v>
      </c>
      <c r="D5" s="1" t="s">
        <v>55</v>
      </c>
      <c r="E5" s="1" t="s">
        <v>76</v>
      </c>
      <c r="F5" s="1" t="s">
        <v>228</v>
      </c>
      <c r="G5" s="1" t="s">
        <v>135</v>
      </c>
      <c r="I5" s="1" t="s">
        <v>228</v>
      </c>
      <c r="J5" s="1" t="s">
        <v>52</v>
      </c>
      <c r="K5" s="1" t="s">
        <v>1223</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1416</v>
      </c>
      <c r="L6" s="1">
        <v>1</v>
      </c>
      <c r="M6" s="1" t="s">
        <v>912</v>
      </c>
    </row>
    <row r="7" spans="3:22" ht="12.75">
      <c r="C7" s="1">
        <v>2</v>
      </c>
      <c r="D7" s="1" t="s">
        <v>143</v>
      </c>
      <c r="J7">
        <v>2</v>
      </c>
      <c r="K7" t="s">
        <v>1224</v>
      </c>
      <c r="L7" s="1">
        <v>2</v>
      </c>
      <c r="M7" s="1" t="s">
        <v>911</v>
      </c>
    </row>
    <row r="8" spans="3:22" ht="12.75">
      <c r="C8" s="1">
        <v>3</v>
      </c>
      <c r="D8" s="1" t="s">
        <v>144</v>
      </c>
      <c r="J8">
        <v>3</v>
      </c>
      <c r="K8" t="s">
        <v>1225</v>
      </c>
      <c r="L8" s="1">
        <v>3</v>
      </c>
      <c r="M8" t="s">
        <v>919</v>
      </c>
    </row>
    <row r="9" spans="3:22" ht="12.75">
      <c r="C9" s="1">
        <v>4</v>
      </c>
      <c r="D9" s="1" t="s">
        <v>145</v>
      </c>
      <c r="J9">
        <v>4</v>
      </c>
      <c r="K9" t="s">
        <v>1489</v>
      </c>
      <c r="L9" s="1">
        <v>4</v>
      </c>
      <c r="M9" s="1" t="s">
        <v>920</v>
      </c>
      <c r="O9" s="1" t="s">
        <v>239</v>
      </c>
      <c r="P9" s="1" t="s">
        <v>240</v>
      </c>
      <c r="Q9" s="1">
        <v>1000</v>
      </c>
      <c r="R9" s="1">
        <v>5000</v>
      </c>
      <c r="S9" s="1">
        <v>25000</v>
      </c>
      <c r="T9" s="1">
        <v>50000</v>
      </c>
      <c r="U9" s="1">
        <v>100000</v>
      </c>
    </row>
    <row r="10" spans="3:22" ht="12.75">
      <c r="C10" s="1">
        <v>5</v>
      </c>
      <c r="D10" s="1" t="s">
        <v>146</v>
      </c>
      <c r="G10" t="s">
        <v>390</v>
      </c>
      <c r="J10">
        <v>5</v>
      </c>
      <c r="K10" t="s">
        <v>1488</v>
      </c>
      <c r="L10" s="1">
        <v>5</v>
      </c>
      <c r="M10" s="1" t="s">
        <v>901</v>
      </c>
    </row>
    <row r="11" spans="3:22" ht="12.75">
      <c r="C11" s="1">
        <v>6</v>
      </c>
      <c r="D11" s="1" t="s">
        <v>147</v>
      </c>
      <c r="J11">
        <v>6</v>
      </c>
      <c r="K11" t="s">
        <v>1227</v>
      </c>
      <c r="L11" s="1">
        <v>6</v>
      </c>
      <c r="M11" t="s">
        <v>917</v>
      </c>
    </row>
    <row r="12" spans="3:22" ht="12.75">
      <c r="C12" s="1">
        <v>7</v>
      </c>
      <c r="D12" s="1" t="s">
        <v>148</v>
      </c>
      <c r="J12">
        <v>7</v>
      </c>
      <c r="K12" t="s">
        <v>1226</v>
      </c>
      <c r="L12" s="1">
        <v>7</v>
      </c>
      <c r="M12" s="1" t="s">
        <v>907</v>
      </c>
    </row>
    <row r="13" spans="3:22" ht="12.75">
      <c r="C13" s="1">
        <v>8</v>
      </c>
      <c r="D13" s="1" t="s">
        <v>149</v>
      </c>
      <c r="G13" t="s">
        <v>391</v>
      </c>
      <c r="J13">
        <v>8</v>
      </c>
      <c r="K13" t="s">
        <v>1490</v>
      </c>
      <c r="L13" s="1">
        <v>8</v>
      </c>
      <c r="M13" s="1" t="s">
        <v>908</v>
      </c>
    </row>
    <row r="14" spans="3:22" ht="12.75">
      <c r="C14" s="1">
        <v>9</v>
      </c>
      <c r="D14" s="2" t="s">
        <v>150</v>
      </c>
      <c r="G14" t="s">
        <v>394</v>
      </c>
      <c r="J14">
        <v>9</v>
      </c>
      <c r="K14" t="s">
        <v>1494</v>
      </c>
      <c r="L14" s="1">
        <v>9</v>
      </c>
      <c r="M14" s="1" t="s">
        <v>910</v>
      </c>
    </row>
    <row r="15" spans="3:22" ht="12.75">
      <c r="C15" s="1">
        <v>10</v>
      </c>
      <c r="D15" s="1" t="s">
        <v>151</v>
      </c>
      <c r="J15">
        <v>10</v>
      </c>
      <c r="K15" t="s">
        <v>1493</v>
      </c>
      <c r="L15" s="1">
        <v>10</v>
      </c>
      <c r="M15" t="s">
        <v>918</v>
      </c>
    </row>
    <row r="16" spans="3:22" ht="12.75">
      <c r="C16" s="1">
        <v>11</v>
      </c>
      <c r="D16" s="1" t="s">
        <v>152</v>
      </c>
      <c r="J16">
        <v>11</v>
      </c>
      <c r="K16" t="s">
        <v>1492</v>
      </c>
      <c r="L16" s="1">
        <v>11</v>
      </c>
      <c r="M16" s="1" t="s">
        <v>913</v>
      </c>
    </row>
    <row r="17" spans="3:16" ht="12.75">
      <c r="C17" s="1">
        <v>12</v>
      </c>
      <c r="D17" s="1" t="s">
        <v>153</v>
      </c>
      <c r="J17">
        <v>12</v>
      </c>
      <c r="K17" t="s">
        <v>1491</v>
      </c>
      <c r="L17" s="1">
        <v>12</v>
      </c>
      <c r="M17" s="1" t="s">
        <v>914</v>
      </c>
    </row>
    <row r="18" spans="3:16" ht="12.75">
      <c r="C18" s="1">
        <v>13</v>
      </c>
      <c r="D18" s="1" t="s">
        <v>154</v>
      </c>
      <c r="J18">
        <v>13</v>
      </c>
      <c r="K18" t="s">
        <v>1228</v>
      </c>
      <c r="L18" s="1">
        <v>13</v>
      </c>
      <c r="M18" s="1" t="s">
        <v>915</v>
      </c>
      <c r="P18" s="1" t="s">
        <v>245</v>
      </c>
    </row>
    <row r="19" spans="3:16" ht="12.75">
      <c r="C19" s="1">
        <v>14</v>
      </c>
      <c r="D19" s="1" t="s">
        <v>155</v>
      </c>
      <c r="J19">
        <v>14</v>
      </c>
      <c r="K19" t="s">
        <v>1229</v>
      </c>
      <c r="L19" s="1">
        <v>14</v>
      </c>
      <c r="M19" s="1" t="s">
        <v>241</v>
      </c>
      <c r="P19" s="1" t="s">
        <v>244</v>
      </c>
    </row>
    <row r="20" spans="3:16" ht="12.75">
      <c r="C20" s="1">
        <v>15</v>
      </c>
      <c r="D20" s="1" t="s">
        <v>156</v>
      </c>
      <c r="J20">
        <v>15</v>
      </c>
      <c r="K20" t="s">
        <v>1230</v>
      </c>
      <c r="L20" s="1">
        <v>15</v>
      </c>
      <c r="M20" s="1" t="s">
        <v>906</v>
      </c>
      <c r="P20" s="1" t="s">
        <v>243</v>
      </c>
    </row>
    <row r="21" spans="3:16" ht="12.75">
      <c r="C21" s="1">
        <v>16</v>
      </c>
      <c r="D21" s="1" t="s">
        <v>157</v>
      </c>
      <c r="J21">
        <v>16</v>
      </c>
      <c r="K21" t="s">
        <v>1237</v>
      </c>
      <c r="L21" s="1">
        <v>16</v>
      </c>
      <c r="M21" s="1" t="s">
        <v>238</v>
      </c>
      <c r="P21" s="1" t="s">
        <v>246</v>
      </c>
    </row>
    <row r="22" spans="3:16" ht="12.75">
      <c r="C22" s="1">
        <v>17</v>
      </c>
      <c r="D22" s="1" t="s">
        <v>158</v>
      </c>
      <c r="J22">
        <v>17</v>
      </c>
      <c r="K22" t="s">
        <v>1238</v>
      </c>
      <c r="L22" s="1">
        <v>17</v>
      </c>
      <c r="M22" s="1" t="s">
        <v>909</v>
      </c>
      <c r="P22" s="1" t="s">
        <v>242</v>
      </c>
    </row>
    <row r="23" spans="3:16" ht="12.75">
      <c r="C23" s="1">
        <v>18</v>
      </c>
      <c r="D23" s="1" t="s">
        <v>159</v>
      </c>
      <c r="F23" s="39" t="s">
        <v>3</v>
      </c>
      <c r="J23">
        <v>18</v>
      </c>
      <c r="K23" t="s">
        <v>1239</v>
      </c>
      <c r="L23" s="1">
        <v>18</v>
      </c>
      <c r="M23" s="1" t="s">
        <v>916</v>
      </c>
      <c r="P23" s="1" t="s">
        <v>236</v>
      </c>
    </row>
    <row r="24" spans="3:16" ht="12.75">
      <c r="C24" s="1">
        <v>19</v>
      </c>
      <c r="D24" s="1" t="s">
        <v>160</v>
      </c>
      <c r="F24" s="35" t="s">
        <v>18</v>
      </c>
      <c r="J24">
        <v>19</v>
      </c>
      <c r="K24" t="s">
        <v>1240</v>
      </c>
      <c r="L24" s="1"/>
      <c r="P24" s="1" t="s">
        <v>237</v>
      </c>
    </row>
    <row r="25" spans="3:16" ht="12.75">
      <c r="C25" s="1">
        <v>20</v>
      </c>
      <c r="D25" s="1" t="s">
        <v>161</v>
      </c>
      <c r="F25" s="35" t="s">
        <v>9</v>
      </c>
      <c r="J25">
        <v>20</v>
      </c>
      <c r="K25" t="s">
        <v>1241</v>
      </c>
      <c r="L25" s="1"/>
    </row>
    <row r="26" spans="3:16" ht="12.75">
      <c r="C26" s="1">
        <v>21</v>
      </c>
      <c r="D26" s="1" t="s">
        <v>247</v>
      </c>
      <c r="F26" s="35" t="s">
        <v>14</v>
      </c>
      <c r="J26">
        <v>21</v>
      </c>
      <c r="K26" t="s">
        <v>1242</v>
      </c>
    </row>
    <row r="27" spans="3:16" ht="12.75">
      <c r="C27" s="1">
        <v>22</v>
      </c>
      <c r="D27" s="1" t="s">
        <v>248</v>
      </c>
      <c r="F27" s="35" t="s">
        <v>21</v>
      </c>
      <c r="J27">
        <v>22</v>
      </c>
      <c r="K27" t="s">
        <v>1495</v>
      </c>
      <c r="N27" t="s">
        <v>900</v>
      </c>
    </row>
    <row r="28" spans="3:16" ht="12.75">
      <c r="C28" s="1">
        <v>23</v>
      </c>
      <c r="D28" s="1" t="s">
        <v>249</v>
      </c>
      <c r="F28" s="35" t="s">
        <v>16</v>
      </c>
      <c r="J28">
        <v>23</v>
      </c>
      <c r="K28" t="s">
        <v>1243</v>
      </c>
      <c r="N28" t="s">
        <v>900</v>
      </c>
    </row>
    <row r="29" spans="3:16" ht="12.75">
      <c r="C29" s="1">
        <v>24</v>
      </c>
      <c r="D29" s="1" t="s">
        <v>250</v>
      </c>
      <c r="F29" s="47" t="s">
        <v>26</v>
      </c>
      <c r="J29">
        <v>24</v>
      </c>
      <c r="K29" t="s">
        <v>1232</v>
      </c>
    </row>
    <row r="30" spans="3:16" ht="12.75">
      <c r="C30" s="1">
        <v>25</v>
      </c>
      <c r="F30" s="35" t="s">
        <v>29</v>
      </c>
      <c r="J30">
        <v>25</v>
      </c>
      <c r="K30" t="s">
        <v>1244</v>
      </c>
      <c r="M30" t="s">
        <v>841</v>
      </c>
    </row>
    <row r="31" spans="3:16" ht="12.75">
      <c r="C31" s="1">
        <v>26</v>
      </c>
      <c r="D31" s="1" t="s">
        <v>252</v>
      </c>
      <c r="F31" s="35" t="s">
        <v>31</v>
      </c>
      <c r="J31">
        <v>26</v>
      </c>
      <c r="K31" t="s">
        <v>1245</v>
      </c>
      <c r="M31" t="s">
        <v>863</v>
      </c>
    </row>
    <row r="32" spans="3:16" ht="12.75">
      <c r="C32" s="1">
        <v>27</v>
      </c>
      <c r="F32" s="35" t="s">
        <v>33</v>
      </c>
      <c r="J32">
        <v>27</v>
      </c>
      <c r="K32" t="s">
        <v>1246</v>
      </c>
      <c r="M32" t="s">
        <v>864</v>
      </c>
    </row>
    <row r="33" spans="3:12" ht="12.75">
      <c r="C33" s="1">
        <v>28</v>
      </c>
      <c r="F33" s="35" t="s">
        <v>37</v>
      </c>
      <c r="J33">
        <v>28</v>
      </c>
      <c r="K33" t="s">
        <v>1247</v>
      </c>
    </row>
    <row r="34" spans="3:12" ht="12.75">
      <c r="C34" s="1">
        <v>29</v>
      </c>
      <c r="F34" s="35" t="s">
        <v>39</v>
      </c>
      <c r="J34">
        <v>29</v>
      </c>
      <c r="K34" t="s">
        <v>1248</v>
      </c>
    </row>
    <row r="35" spans="3:12" ht="12.75">
      <c r="C35" s="1">
        <v>30</v>
      </c>
      <c r="F35" s="35" t="s">
        <v>41</v>
      </c>
      <c r="J35">
        <v>30</v>
      </c>
      <c r="K35" t="s">
        <v>1233</v>
      </c>
    </row>
    <row r="36" spans="3:12" ht="12.75">
      <c r="C36" s="1">
        <v>31</v>
      </c>
      <c r="F36" s="35" t="s">
        <v>45</v>
      </c>
      <c r="J36">
        <v>31</v>
      </c>
      <c r="K36" t="s">
        <v>1249</v>
      </c>
      <c r="L36" t="s">
        <v>967</v>
      </c>
    </row>
    <row r="37" spans="3:12" ht="12.75">
      <c r="C37" s="1">
        <v>32</v>
      </c>
      <c r="F37" s="35" t="s">
        <v>46</v>
      </c>
      <c r="J37">
        <v>32</v>
      </c>
      <c r="K37" t="s">
        <v>1250</v>
      </c>
      <c r="L37" t="s">
        <v>968</v>
      </c>
    </row>
    <row r="38" spans="3:12" ht="12.75">
      <c r="C38" s="1">
        <v>33</v>
      </c>
      <c r="J38">
        <v>33</v>
      </c>
      <c r="K38" t="s">
        <v>1251</v>
      </c>
    </row>
    <row r="39" spans="3:12" ht="12.75">
      <c r="C39" s="1">
        <v>34</v>
      </c>
      <c r="D39" s="1" t="s">
        <v>392</v>
      </c>
      <c r="G39" t="s">
        <v>393</v>
      </c>
      <c r="J39">
        <v>34</v>
      </c>
      <c r="K39" t="s">
        <v>1252</v>
      </c>
    </row>
    <row r="40" spans="3:12" ht="12.75">
      <c r="C40" s="1">
        <v>35</v>
      </c>
      <c r="J40">
        <v>35</v>
      </c>
      <c r="K40" t="s">
        <v>1253</v>
      </c>
    </row>
    <row r="41" spans="3:12" ht="12.75">
      <c r="C41" s="1">
        <v>36</v>
      </c>
      <c r="J41">
        <v>36</v>
      </c>
      <c r="K41" t="s">
        <v>1254</v>
      </c>
    </row>
    <row r="42" spans="3:12" ht="12.75">
      <c r="C42" s="1">
        <v>37</v>
      </c>
      <c r="J42">
        <v>37</v>
      </c>
      <c r="K42" t="s">
        <v>1255</v>
      </c>
    </row>
    <row r="43" spans="3:12" ht="12.75">
      <c r="C43" s="1">
        <v>38</v>
      </c>
      <c r="J43">
        <v>38</v>
      </c>
      <c r="K43" t="s">
        <v>1256</v>
      </c>
    </row>
    <row r="44" spans="3:12" ht="12.75">
      <c r="C44" s="1">
        <v>39</v>
      </c>
      <c r="J44">
        <v>39</v>
      </c>
      <c r="K44" t="s">
        <v>1257</v>
      </c>
    </row>
    <row r="45" spans="3:12" ht="12.75">
      <c r="C45" s="1">
        <v>40</v>
      </c>
      <c r="J45">
        <v>40</v>
      </c>
      <c r="K45" t="s">
        <v>1258</v>
      </c>
    </row>
    <row r="46" spans="3:12" ht="12.75">
      <c r="C46" s="1">
        <v>41</v>
      </c>
      <c r="J46">
        <v>41</v>
      </c>
      <c r="K46" t="s">
        <v>1259</v>
      </c>
    </row>
    <row r="47" spans="3:12" ht="12.75">
      <c r="C47" s="1">
        <v>42</v>
      </c>
      <c r="J47">
        <v>42</v>
      </c>
      <c r="K47" t="s">
        <v>1260</v>
      </c>
    </row>
    <row r="48" spans="3:12" ht="12.75">
      <c r="C48" s="1">
        <v>43</v>
      </c>
      <c r="J48">
        <v>43</v>
      </c>
      <c r="K48" t="s">
        <v>1261</v>
      </c>
    </row>
    <row r="49" spans="3:13" ht="12.75">
      <c r="C49" s="1">
        <v>44</v>
      </c>
      <c r="J49">
        <v>44</v>
      </c>
      <c r="K49" t="s">
        <v>1262</v>
      </c>
    </row>
    <row r="50" spans="3:13" ht="12.75">
      <c r="C50" s="1">
        <v>45</v>
      </c>
      <c r="J50">
        <v>45</v>
      </c>
      <c r="K50" t="s">
        <v>1234</v>
      </c>
    </row>
    <row r="51" spans="3:13" ht="12.75">
      <c r="C51" s="1">
        <v>46</v>
      </c>
      <c r="J51">
        <v>46</v>
      </c>
      <c r="K51" t="s">
        <v>1263</v>
      </c>
    </row>
    <row r="52" spans="3:13" ht="12.75">
      <c r="C52" s="1">
        <v>47</v>
      </c>
      <c r="J52">
        <v>47</v>
      </c>
      <c r="K52" t="s">
        <v>1264</v>
      </c>
    </row>
    <row r="53" spans="3:13" ht="12.75">
      <c r="C53" s="1">
        <v>48</v>
      </c>
      <c r="J53">
        <v>48</v>
      </c>
      <c r="K53" t="s">
        <v>1265</v>
      </c>
    </row>
    <row r="54" spans="3:13" ht="12.75">
      <c r="C54" s="1">
        <v>49</v>
      </c>
      <c r="J54">
        <v>49</v>
      </c>
      <c r="K54" t="s">
        <v>1266</v>
      </c>
      <c r="M54" t="s">
        <v>898</v>
      </c>
    </row>
    <row r="55" spans="3:13" ht="12.75">
      <c r="C55" s="1">
        <v>50</v>
      </c>
      <c r="J55">
        <v>50</v>
      </c>
      <c r="K55" t="s">
        <v>1267</v>
      </c>
    </row>
    <row r="56" spans="3:13" ht="12.75">
      <c r="C56" s="1">
        <v>51</v>
      </c>
      <c r="J56">
        <v>51</v>
      </c>
      <c r="K56" t="s">
        <v>1268</v>
      </c>
    </row>
    <row r="57" spans="3:13" ht="12.75">
      <c r="C57" s="1">
        <v>52</v>
      </c>
      <c r="J57">
        <v>52</v>
      </c>
      <c r="K57" t="s">
        <v>1269</v>
      </c>
    </row>
    <row r="58" spans="3:13" ht="12.75">
      <c r="C58" s="1">
        <v>53</v>
      </c>
      <c r="J58">
        <v>53</v>
      </c>
      <c r="K58" t="s">
        <v>1270</v>
      </c>
    </row>
    <row r="59" spans="3:13" ht="12.75">
      <c r="C59" s="1">
        <v>54</v>
      </c>
      <c r="J59">
        <v>54</v>
      </c>
      <c r="K59" t="s">
        <v>1271</v>
      </c>
    </row>
    <row r="60" spans="3:13" ht="12.75">
      <c r="C60" s="1">
        <v>55</v>
      </c>
      <c r="J60">
        <v>55</v>
      </c>
      <c r="K60" t="s">
        <v>1272</v>
      </c>
    </row>
    <row r="61" spans="3:13" ht="12.75">
      <c r="C61" s="1">
        <v>56</v>
      </c>
      <c r="J61">
        <v>56</v>
      </c>
      <c r="K61" t="s">
        <v>1273</v>
      </c>
    </row>
    <row r="62" spans="3:13" ht="12.75">
      <c r="C62" s="1">
        <v>57</v>
      </c>
      <c r="J62">
        <v>57</v>
      </c>
      <c r="K62" t="s">
        <v>1274</v>
      </c>
    </row>
    <row r="63" spans="3:13" ht="12.75">
      <c r="C63" s="1">
        <v>58</v>
      </c>
      <c r="J63">
        <v>58</v>
      </c>
      <c r="K63" t="s">
        <v>1275</v>
      </c>
    </row>
    <row r="64" spans="3:13" ht="12.75">
      <c r="C64" s="1">
        <v>59</v>
      </c>
      <c r="J64">
        <v>59</v>
      </c>
      <c r="K64" t="s">
        <v>1276</v>
      </c>
    </row>
    <row r="65" spans="3:11" ht="12.75">
      <c r="C65" s="1">
        <v>60</v>
      </c>
      <c r="J65">
        <v>60</v>
      </c>
      <c r="K65" t="s">
        <v>1277</v>
      </c>
    </row>
    <row r="66" spans="3:11" ht="12.75">
      <c r="C66" s="1">
        <v>61</v>
      </c>
      <c r="J66">
        <v>61</v>
      </c>
      <c r="K66" t="s">
        <v>1278</v>
      </c>
    </row>
    <row r="67" spans="3:11" ht="12.75">
      <c r="C67" s="1">
        <v>62</v>
      </c>
      <c r="J67">
        <v>62</v>
      </c>
      <c r="K67" t="s">
        <v>1279</v>
      </c>
    </row>
    <row r="68" spans="3:11" ht="12.75">
      <c r="C68" s="1">
        <v>63</v>
      </c>
      <c r="J68">
        <v>63</v>
      </c>
      <c r="K68" t="s">
        <v>1280</v>
      </c>
    </row>
    <row r="69" spans="3:11" ht="12.75">
      <c r="C69" s="1">
        <v>64</v>
      </c>
      <c r="J69">
        <v>64</v>
      </c>
      <c r="K69" t="s">
        <v>1281</v>
      </c>
    </row>
    <row r="70" spans="3:11" ht="12.75">
      <c r="C70" s="1">
        <v>65</v>
      </c>
      <c r="J70">
        <v>65</v>
      </c>
      <c r="K70" t="s">
        <v>1282</v>
      </c>
    </row>
    <row r="71" spans="3:11" ht="12.75">
      <c r="C71" s="1">
        <v>66</v>
      </c>
      <c r="J71">
        <v>66</v>
      </c>
      <c r="K71" t="s">
        <v>1283</v>
      </c>
    </row>
    <row r="72" spans="3:11" ht="12.75">
      <c r="C72" s="1">
        <v>67</v>
      </c>
      <c r="J72">
        <v>67</v>
      </c>
      <c r="K72" t="s">
        <v>1284</v>
      </c>
    </row>
    <row r="73" spans="3:11" ht="12.75">
      <c r="C73" s="1">
        <v>68</v>
      </c>
      <c r="J73">
        <v>68</v>
      </c>
      <c r="K73" t="s">
        <v>1285</v>
      </c>
    </row>
    <row r="74" spans="3:11" ht="12.75">
      <c r="C74" s="1">
        <v>69</v>
      </c>
      <c r="J74">
        <v>69</v>
      </c>
      <c r="K74" t="s">
        <v>1286</v>
      </c>
    </row>
    <row r="75" spans="3:11" ht="12.75">
      <c r="C75" s="1">
        <v>70</v>
      </c>
      <c r="J75">
        <v>70</v>
      </c>
      <c r="K75" t="s">
        <v>1287</v>
      </c>
    </row>
    <row r="76" spans="3:11" ht="12.75">
      <c r="C76" s="1">
        <v>71</v>
      </c>
      <c r="J76">
        <v>71</v>
      </c>
      <c r="K76" t="s">
        <v>1288</v>
      </c>
    </row>
    <row r="77" spans="3:11" ht="12.75">
      <c r="C77" s="1">
        <v>72</v>
      </c>
      <c r="J77">
        <v>72</v>
      </c>
      <c r="K77" t="s">
        <v>1235</v>
      </c>
    </row>
    <row r="78" spans="3:11" ht="12.75">
      <c r="C78" s="1">
        <v>73</v>
      </c>
      <c r="J78">
        <v>73</v>
      </c>
      <c r="K78" t="s">
        <v>1289</v>
      </c>
    </row>
    <row r="79" spans="3:11" ht="12.75">
      <c r="C79" s="1">
        <v>74</v>
      </c>
      <c r="J79">
        <v>74</v>
      </c>
      <c r="K79" t="s">
        <v>1290</v>
      </c>
    </row>
    <row r="80" spans="3:11" ht="12.75">
      <c r="C80" s="1">
        <v>75</v>
      </c>
      <c r="J80">
        <v>75</v>
      </c>
      <c r="K80" t="s">
        <v>1291</v>
      </c>
    </row>
    <row r="81" spans="3:11" ht="12.75">
      <c r="C81" s="1">
        <v>76</v>
      </c>
      <c r="J81">
        <v>76</v>
      </c>
      <c r="K81" t="s">
        <v>1292</v>
      </c>
    </row>
    <row r="82" spans="3:11" ht="12.75">
      <c r="C82" s="1">
        <v>77</v>
      </c>
      <c r="J82">
        <v>77</v>
      </c>
      <c r="K82" t="s">
        <v>1293</v>
      </c>
    </row>
    <row r="83" spans="3:11" ht="12.75">
      <c r="C83" s="1">
        <v>78</v>
      </c>
      <c r="J83">
        <v>78</v>
      </c>
      <c r="K83" t="s">
        <v>1294</v>
      </c>
    </row>
    <row r="84" spans="3:11" ht="12.75">
      <c r="C84" s="1">
        <v>79</v>
      </c>
      <c r="J84">
        <v>79</v>
      </c>
      <c r="K84" t="s">
        <v>1295</v>
      </c>
    </row>
    <row r="85" spans="3:11" ht="12.75">
      <c r="C85" s="1">
        <v>80</v>
      </c>
      <c r="J85">
        <v>80</v>
      </c>
      <c r="K85" t="s">
        <v>1236</v>
      </c>
    </row>
    <row r="86" spans="3:11" ht="12.75">
      <c r="C86" s="1">
        <v>81</v>
      </c>
      <c r="J86">
        <v>81</v>
      </c>
      <c r="K86" t="s">
        <v>1296</v>
      </c>
    </row>
    <row r="87" spans="3:11" ht="12.75">
      <c r="C87" s="1">
        <v>82</v>
      </c>
      <c r="J87">
        <v>82</v>
      </c>
      <c r="K87" t="s">
        <v>1297</v>
      </c>
    </row>
    <row r="88" spans="3:11" ht="12.75">
      <c r="C88" s="1">
        <v>83</v>
      </c>
      <c r="J88">
        <v>83</v>
      </c>
      <c r="K88" t="s">
        <v>1298</v>
      </c>
    </row>
    <row r="89" spans="3:11" ht="12.75">
      <c r="C89" s="1">
        <v>84</v>
      </c>
      <c r="J89">
        <v>84</v>
      </c>
      <c r="K89" t="s">
        <v>1299</v>
      </c>
    </row>
    <row r="90" spans="3:11" ht="12.75">
      <c r="C90" s="1">
        <v>85</v>
      </c>
      <c r="J90">
        <v>85</v>
      </c>
      <c r="K90" t="s">
        <v>1300</v>
      </c>
    </row>
    <row r="91" spans="3:11" ht="12.75">
      <c r="C91" s="1">
        <v>86</v>
      </c>
      <c r="J91">
        <v>86</v>
      </c>
      <c r="K91" t="s">
        <v>1301</v>
      </c>
    </row>
    <row r="92" spans="3:11" ht="12.75">
      <c r="C92" s="1">
        <v>87</v>
      </c>
      <c r="J92">
        <v>87</v>
      </c>
      <c r="K92" t="s">
        <v>1302</v>
      </c>
    </row>
    <row r="93" spans="3:11" ht="12.75">
      <c r="C93" s="1">
        <v>88</v>
      </c>
      <c r="J93">
        <v>88</v>
      </c>
      <c r="K93" t="s">
        <v>1303</v>
      </c>
    </row>
    <row r="94" spans="3:11" ht="12.75">
      <c r="C94" s="1">
        <v>89</v>
      </c>
      <c r="J94">
        <v>89</v>
      </c>
      <c r="K94" t="s">
        <v>1304</v>
      </c>
    </row>
    <row r="95" spans="3:11" ht="12.75">
      <c r="C95" s="1">
        <v>90</v>
      </c>
      <c r="J95">
        <v>90</v>
      </c>
      <c r="K95" t="s">
        <v>1305</v>
      </c>
    </row>
    <row r="96" spans="3:11" ht="12.75">
      <c r="C96" s="1">
        <v>91</v>
      </c>
      <c r="J96">
        <v>91</v>
      </c>
      <c r="K96" t="s">
        <v>1335</v>
      </c>
    </row>
    <row r="97" spans="3:11" ht="12.75">
      <c r="C97" s="1">
        <v>92</v>
      </c>
      <c r="J97">
        <v>92</v>
      </c>
      <c r="K97" t="s">
        <v>1306</v>
      </c>
    </row>
    <row r="98" spans="3:11" ht="12.75">
      <c r="C98" s="1">
        <v>93</v>
      </c>
      <c r="J98">
        <v>93</v>
      </c>
      <c r="K98" t="s">
        <v>1307</v>
      </c>
    </row>
    <row r="99" spans="3:11" ht="12.75">
      <c r="C99" s="1">
        <v>94</v>
      </c>
      <c r="J99">
        <v>94</v>
      </c>
      <c r="K99" t="s">
        <v>1308</v>
      </c>
    </row>
    <row r="100" spans="3:11" ht="12.75">
      <c r="C100" s="1">
        <v>95</v>
      </c>
      <c r="J100">
        <v>95</v>
      </c>
      <c r="K100" t="s">
        <v>1309</v>
      </c>
    </row>
    <row r="101" spans="3:11" ht="12.75">
      <c r="C101" s="1">
        <v>96</v>
      </c>
      <c r="J101">
        <v>96</v>
      </c>
      <c r="K101" t="s">
        <v>1310</v>
      </c>
    </row>
    <row r="102" spans="3:11" ht="12.75">
      <c r="C102" s="1">
        <v>97</v>
      </c>
      <c r="J102">
        <v>97</v>
      </c>
      <c r="K102" t="s">
        <v>1311</v>
      </c>
    </row>
    <row r="103" spans="3:11" ht="12.75">
      <c r="C103" s="1">
        <v>98</v>
      </c>
      <c r="J103">
        <v>98</v>
      </c>
      <c r="K103" t="s">
        <v>1312</v>
      </c>
    </row>
    <row r="104" spans="3:11" ht="12.75">
      <c r="C104" s="1">
        <v>99</v>
      </c>
      <c r="J104">
        <v>99</v>
      </c>
      <c r="K104" t="s">
        <v>1313</v>
      </c>
    </row>
    <row r="105" spans="3:11" ht="12.75">
      <c r="C105" s="1">
        <v>100</v>
      </c>
      <c r="J105">
        <v>100</v>
      </c>
      <c r="K105" t="s">
        <v>1314</v>
      </c>
    </row>
    <row r="106" spans="3:11" ht="15.75" customHeight="1">
      <c r="J106">
        <v>101</v>
      </c>
      <c r="K106" t="s">
        <v>1315</v>
      </c>
    </row>
    <row r="107" spans="3:11" ht="15.75" customHeight="1">
      <c r="J107">
        <v>102</v>
      </c>
      <c r="K107" t="s">
        <v>1316</v>
      </c>
    </row>
    <row r="108" spans="3:11" ht="15.75" customHeight="1">
      <c r="J108">
        <v>103</v>
      </c>
      <c r="K108" t="s">
        <v>1317</v>
      </c>
    </row>
    <row r="109" spans="3:11" ht="15.75" customHeight="1">
      <c r="J109">
        <v>104</v>
      </c>
      <c r="K109" t="s">
        <v>1318</v>
      </c>
    </row>
    <row r="110" spans="3:11" ht="15.75" customHeight="1">
      <c r="J110">
        <v>105</v>
      </c>
      <c r="K110" t="s">
        <v>1319</v>
      </c>
    </row>
    <row r="111" spans="3:11" ht="15.75" customHeight="1">
      <c r="J111">
        <v>106</v>
      </c>
      <c r="K111" t="s">
        <v>1320</v>
      </c>
    </row>
    <row r="112" spans="3:11" ht="15.75" customHeight="1">
      <c r="J112">
        <v>107</v>
      </c>
      <c r="K112" t="s">
        <v>1321</v>
      </c>
    </row>
    <row r="113" spans="10:11" ht="15.75" customHeight="1">
      <c r="J113">
        <v>108</v>
      </c>
      <c r="K113" t="s">
        <v>1322</v>
      </c>
    </row>
    <row r="114" spans="10:11" ht="15.75" customHeight="1">
      <c r="J114">
        <v>109</v>
      </c>
      <c r="K114" t="s">
        <v>1323</v>
      </c>
    </row>
    <row r="115" spans="10:11" ht="15.75" customHeight="1">
      <c r="J115">
        <v>110</v>
      </c>
      <c r="K115" t="s">
        <v>1324</v>
      </c>
    </row>
    <row r="116" spans="10:11" ht="15.75" customHeight="1">
      <c r="J116">
        <v>111</v>
      </c>
      <c r="K116" t="s">
        <v>1325</v>
      </c>
    </row>
    <row r="117" spans="10:11" ht="15.75" customHeight="1">
      <c r="J117">
        <v>112</v>
      </c>
      <c r="K117" t="s">
        <v>1326</v>
      </c>
    </row>
    <row r="118" spans="10:11" ht="15.75" customHeight="1">
      <c r="J118">
        <v>113</v>
      </c>
      <c r="K118" t="s">
        <v>1327</v>
      </c>
    </row>
    <row r="119" spans="10:11" ht="15.75" customHeight="1">
      <c r="J119">
        <v>114</v>
      </c>
      <c r="K119" t="s">
        <v>1328</v>
      </c>
    </row>
    <row r="120" spans="10:11" ht="15.75" customHeight="1">
      <c r="J120">
        <v>115</v>
      </c>
      <c r="K120" t="s">
        <v>1329</v>
      </c>
    </row>
    <row r="121" spans="10:11" ht="15.75" customHeight="1">
      <c r="J121">
        <v>116</v>
      </c>
      <c r="K121" t="s">
        <v>1330</v>
      </c>
    </row>
    <row r="122" spans="10:11" ht="15.75" customHeight="1">
      <c r="J122">
        <v>117</v>
      </c>
      <c r="K122" t="s">
        <v>1331</v>
      </c>
    </row>
    <row r="123" spans="10:11" ht="15.75" customHeight="1">
      <c r="J123">
        <v>118</v>
      </c>
      <c r="K123" t="s">
        <v>1332</v>
      </c>
    </row>
    <row r="124" spans="10:11" ht="15.75" customHeight="1">
      <c r="J124">
        <v>119</v>
      </c>
      <c r="K124" t="s">
        <v>1333</v>
      </c>
    </row>
    <row r="125" spans="10:11" ht="15.75" customHeight="1">
      <c r="J125">
        <v>120</v>
      </c>
      <c r="K125" t="s">
        <v>1334</v>
      </c>
    </row>
    <row r="126" spans="10:11" ht="15.75" customHeight="1">
      <c r="J126">
        <v>121</v>
      </c>
      <c r="K126" s="1" t="s">
        <v>1336</v>
      </c>
    </row>
    <row r="127" spans="10:11" ht="15.75" customHeight="1">
      <c r="J127">
        <v>122</v>
      </c>
      <c r="K127" t="s">
        <v>1337</v>
      </c>
    </row>
    <row r="128" spans="10:11" ht="15.75" customHeight="1">
      <c r="J128">
        <v>123</v>
      </c>
      <c r="K128" t="s">
        <v>1338</v>
      </c>
    </row>
    <row r="129" spans="10:11" ht="15.75" customHeight="1">
      <c r="J129">
        <v>124</v>
      </c>
      <c r="K129" t="s">
        <v>1339</v>
      </c>
    </row>
    <row r="130" spans="10:11" ht="15.75" customHeight="1">
      <c r="J130">
        <v>125</v>
      </c>
      <c r="K130" t="s">
        <v>1340</v>
      </c>
    </row>
    <row r="131" spans="10:11" ht="15.75" customHeight="1">
      <c r="J131">
        <v>126</v>
      </c>
      <c r="K131" t="s">
        <v>1341</v>
      </c>
    </row>
    <row r="132" spans="10:11" ht="15.75" customHeight="1">
      <c r="J132">
        <v>127</v>
      </c>
      <c r="K132" s="1" t="s">
        <v>1345</v>
      </c>
    </row>
    <row r="133" spans="10:11" ht="15.75" customHeight="1">
      <c r="J133">
        <v>128</v>
      </c>
      <c r="K133" s="1" t="s">
        <v>1346</v>
      </c>
    </row>
    <row r="134" spans="10:11" ht="15.75" customHeight="1">
      <c r="J134">
        <v>129</v>
      </c>
      <c r="K134" s="1" t="s">
        <v>1347</v>
      </c>
    </row>
    <row r="135" spans="10:11" ht="15.75" customHeight="1">
      <c r="J135">
        <v>130</v>
      </c>
      <c r="K135" s="1" t="s">
        <v>1348</v>
      </c>
    </row>
    <row r="136" spans="10:11" ht="15.75" customHeight="1">
      <c r="J136">
        <v>131</v>
      </c>
      <c r="K136" s="1" t="s">
        <v>1349</v>
      </c>
    </row>
    <row r="137" spans="10:11" ht="15.75" customHeight="1">
      <c r="J137">
        <v>132</v>
      </c>
      <c r="K137" t="s">
        <v>1342</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1343</v>
      </c>
    </row>
    <row r="144" spans="10:11" ht="15.75" customHeight="1">
      <c r="J144">
        <v>139</v>
      </c>
      <c r="K144" t="s">
        <v>1344</v>
      </c>
    </row>
    <row r="145" spans="10:11" ht="15.75" customHeight="1">
      <c r="J145">
        <v>140</v>
      </c>
      <c r="K145" t="s">
        <v>1350</v>
      </c>
    </row>
    <row r="146" spans="10:11" ht="15.75" customHeight="1">
      <c r="J146">
        <v>141</v>
      </c>
      <c r="K146" t="s">
        <v>1351</v>
      </c>
    </row>
    <row r="147" spans="10:11" ht="15.75" customHeight="1">
      <c r="J147">
        <v>142</v>
      </c>
      <c r="K147" t="s">
        <v>1352</v>
      </c>
    </row>
    <row r="148" spans="10:11" ht="15.75" customHeight="1">
      <c r="J148">
        <v>143</v>
      </c>
      <c r="K148" t="s">
        <v>1353</v>
      </c>
    </row>
    <row r="149" spans="10:11" ht="15.75" customHeight="1">
      <c r="J149">
        <v>144</v>
      </c>
      <c r="K149" t="s">
        <v>1365</v>
      </c>
    </row>
    <row r="150" spans="10:11" ht="15.75" customHeight="1">
      <c r="J150">
        <v>145</v>
      </c>
      <c r="K150" t="s">
        <v>1366</v>
      </c>
    </row>
    <row r="151" spans="10:11" ht="15.75" customHeight="1">
      <c r="J151">
        <v>146</v>
      </c>
      <c r="K151" t="s">
        <v>1367</v>
      </c>
    </row>
    <row r="152" spans="10:11" ht="15.75" customHeight="1">
      <c r="J152">
        <v>147</v>
      </c>
      <c r="K152" t="s">
        <v>1368</v>
      </c>
    </row>
    <row r="153" spans="10:11" ht="15.75" customHeight="1">
      <c r="J153">
        <v>148</v>
      </c>
      <c r="K153" t="s">
        <v>1369</v>
      </c>
    </row>
    <row r="154" spans="10:11" ht="15.75" customHeight="1">
      <c r="J154">
        <v>149</v>
      </c>
      <c r="K154" t="s">
        <v>1354</v>
      </c>
    </row>
    <row r="155" spans="10:11" ht="15.75" customHeight="1">
      <c r="J155">
        <v>150</v>
      </c>
      <c r="K155" t="s">
        <v>1355</v>
      </c>
    </row>
    <row r="156" spans="10:11" ht="15.75" customHeight="1">
      <c r="J156">
        <v>151</v>
      </c>
      <c r="K156" t="s">
        <v>1356</v>
      </c>
    </row>
    <row r="157" spans="10:11" ht="15.75" customHeight="1">
      <c r="J157">
        <v>152</v>
      </c>
      <c r="K157" t="s">
        <v>1357</v>
      </c>
    </row>
    <row r="158" spans="10:11" ht="15.75" customHeight="1">
      <c r="J158">
        <v>153</v>
      </c>
      <c r="K158" t="s">
        <v>1358</v>
      </c>
    </row>
    <row r="159" spans="10:11" ht="15.75" customHeight="1">
      <c r="J159">
        <v>154</v>
      </c>
      <c r="K159" t="s">
        <v>1359</v>
      </c>
    </row>
    <row r="160" spans="10:11" ht="15.75" customHeight="1">
      <c r="J160">
        <v>155</v>
      </c>
      <c r="K160" t="s">
        <v>1360</v>
      </c>
    </row>
    <row r="161" spans="10:11" ht="15.75" customHeight="1">
      <c r="J161">
        <v>156</v>
      </c>
      <c r="K161" t="s">
        <v>1361</v>
      </c>
    </row>
    <row r="162" spans="10:11" ht="15.75" customHeight="1">
      <c r="J162">
        <v>157</v>
      </c>
      <c r="K162" t="s">
        <v>1362</v>
      </c>
    </row>
    <row r="163" spans="10:11" ht="15.75" customHeight="1">
      <c r="J163">
        <v>158</v>
      </c>
      <c r="K163" t="s">
        <v>1363</v>
      </c>
    </row>
    <row r="164" spans="10:11" ht="15.75" customHeight="1">
      <c r="J164">
        <v>159</v>
      </c>
      <c r="K164" t="s">
        <v>1364</v>
      </c>
    </row>
    <row r="165" spans="10:11" ht="15.75" customHeight="1">
      <c r="J165">
        <v>160</v>
      </c>
      <c r="K165" s="1" t="s">
        <v>1400</v>
      </c>
    </row>
    <row r="166" spans="10:11" ht="15.75" customHeight="1">
      <c r="J166">
        <v>161</v>
      </c>
      <c r="K166" s="1" t="s">
        <v>1401</v>
      </c>
    </row>
    <row r="167" spans="10:11" ht="15.75" customHeight="1">
      <c r="J167">
        <v>162</v>
      </c>
      <c r="K167" t="s">
        <v>903</v>
      </c>
    </row>
    <row r="168" spans="10:11" ht="15.75" customHeight="1">
      <c r="J168">
        <v>163</v>
      </c>
      <c r="K168" t="s">
        <v>904</v>
      </c>
    </row>
    <row r="169" spans="10:11" ht="15.75" customHeight="1">
      <c r="J169">
        <v>164</v>
      </c>
      <c r="K169" t="s">
        <v>905</v>
      </c>
    </row>
    <row r="170" spans="10:11" ht="15.75" customHeight="1">
      <c r="J170">
        <v>165</v>
      </c>
      <c r="K170" t="s">
        <v>1370</v>
      </c>
    </row>
    <row r="171" spans="10:11" ht="15.75" customHeight="1">
      <c r="J171">
        <v>166</v>
      </c>
      <c r="K171" t="s">
        <v>1475</v>
      </c>
    </row>
    <row r="172" spans="10:11" ht="15.75" customHeight="1">
      <c r="J172">
        <v>167</v>
      </c>
      <c r="K172" t="s">
        <v>1476</v>
      </c>
    </row>
    <row r="173" spans="10:11" ht="15.75" customHeight="1">
      <c r="J173">
        <v>168</v>
      </c>
      <c r="K173" t="s">
        <v>1477</v>
      </c>
    </row>
    <row r="174" spans="10:11" ht="15.75" customHeight="1">
      <c r="J174">
        <v>169</v>
      </c>
      <c r="K174" t="s">
        <v>1478</v>
      </c>
    </row>
    <row r="175" spans="10:11" ht="15.75" customHeight="1">
      <c r="J175">
        <v>170</v>
      </c>
      <c r="K175" t="s">
        <v>1479</v>
      </c>
    </row>
    <row r="176" spans="10:11" ht="15.75" customHeight="1">
      <c r="J176">
        <v>171</v>
      </c>
      <c r="K176" t="s">
        <v>1480</v>
      </c>
    </row>
    <row r="177" spans="9:11" ht="15.75" customHeight="1">
      <c r="J177">
        <v>172</v>
      </c>
      <c r="K177" s="1" t="s">
        <v>1371</v>
      </c>
    </row>
    <row r="178" spans="9:11" ht="15.75" customHeight="1">
      <c r="J178">
        <v>173</v>
      </c>
      <c r="K178" s="1" t="s">
        <v>1372</v>
      </c>
    </row>
    <row r="179" spans="9:11" ht="15.75" customHeight="1">
      <c r="J179">
        <v>174</v>
      </c>
      <c r="K179" s="1" t="s">
        <v>1373</v>
      </c>
    </row>
    <row r="180" spans="9:11" ht="15.75" customHeight="1">
      <c r="J180">
        <v>175</v>
      </c>
      <c r="K180" s="1" t="s">
        <v>1374</v>
      </c>
    </row>
    <row r="181" spans="9:11" ht="15.75" customHeight="1">
      <c r="I181" s="1"/>
      <c r="J181">
        <v>176</v>
      </c>
      <c r="K181" s="1" t="s">
        <v>1375</v>
      </c>
    </row>
    <row r="182" spans="9:11" ht="15.75" customHeight="1">
      <c r="J182">
        <v>177</v>
      </c>
      <c r="K182" s="1" t="s">
        <v>1376</v>
      </c>
    </row>
    <row r="183" spans="9:11" ht="15.75" customHeight="1">
      <c r="J183">
        <v>178</v>
      </c>
      <c r="K183" s="1" t="s">
        <v>1377</v>
      </c>
    </row>
    <row r="184" spans="9:11" ht="15.75" customHeight="1">
      <c r="J184">
        <v>179</v>
      </c>
      <c r="K184" s="1" t="s">
        <v>1378</v>
      </c>
    </row>
    <row r="185" spans="9:11" ht="15.75" customHeight="1">
      <c r="J185">
        <v>180</v>
      </c>
      <c r="K185" s="1" t="s">
        <v>1379</v>
      </c>
    </row>
    <row r="186" spans="9:11" ht="15.75" customHeight="1">
      <c r="J186">
        <v>181</v>
      </c>
      <c r="K186" s="1" t="s">
        <v>1380</v>
      </c>
    </row>
    <row r="187" spans="9:11" ht="15.75" customHeight="1">
      <c r="J187">
        <v>182</v>
      </c>
      <c r="K187" s="1" t="s">
        <v>1381</v>
      </c>
    </row>
    <row r="188" spans="9:11" ht="15.75" customHeight="1">
      <c r="J188">
        <v>183</v>
      </c>
      <c r="K188" s="1" t="s">
        <v>1382</v>
      </c>
    </row>
    <row r="189" spans="9:11" ht="15.75" customHeight="1">
      <c r="J189">
        <v>184</v>
      </c>
      <c r="K189" s="1" t="s">
        <v>1383</v>
      </c>
    </row>
    <row r="190" spans="9:11" ht="15.75" customHeight="1">
      <c r="I190" s="1"/>
      <c r="J190">
        <v>185</v>
      </c>
      <c r="K190" s="1" t="s">
        <v>1384</v>
      </c>
    </row>
    <row r="191" spans="9:11" ht="15.75" customHeight="1">
      <c r="J191">
        <v>186</v>
      </c>
      <c r="K191" s="1" t="s">
        <v>1385</v>
      </c>
    </row>
    <row r="192" spans="9:11" ht="15.75" customHeight="1">
      <c r="J192">
        <v>187</v>
      </c>
      <c r="K192" s="1" t="s">
        <v>1386</v>
      </c>
    </row>
    <row r="193" spans="10:13" ht="15.75" customHeight="1">
      <c r="J193">
        <v>188</v>
      </c>
      <c r="K193" s="1" t="s">
        <v>1387</v>
      </c>
    </row>
    <row r="194" spans="10:13" ht="15.75" customHeight="1">
      <c r="J194">
        <v>189</v>
      </c>
      <c r="K194" s="1" t="s">
        <v>1388</v>
      </c>
    </row>
    <row r="195" spans="10:13" ht="15.75" customHeight="1">
      <c r="J195">
        <v>190</v>
      </c>
      <c r="K195" t="s">
        <v>1417</v>
      </c>
    </row>
    <row r="196" spans="10:13" ht="15.75" customHeight="1">
      <c r="J196">
        <v>191</v>
      </c>
      <c r="K196" t="s">
        <v>1418</v>
      </c>
    </row>
    <row r="197" spans="10:13" ht="15.75" customHeight="1">
      <c r="J197">
        <v>192</v>
      </c>
      <c r="K197" t="s">
        <v>1419</v>
      </c>
    </row>
    <row r="198" spans="10:13" ht="15.75" customHeight="1">
      <c r="J198">
        <v>193</v>
      </c>
      <c r="K198" t="s">
        <v>1420</v>
      </c>
    </row>
    <row r="199" spans="10:13" ht="15.75" customHeight="1">
      <c r="J199">
        <v>194</v>
      </c>
      <c r="K199" t="s">
        <v>1421</v>
      </c>
    </row>
    <row r="200" spans="10:13" ht="15.75" customHeight="1">
      <c r="J200">
        <v>195</v>
      </c>
      <c r="K200" t="s">
        <v>1422</v>
      </c>
    </row>
    <row r="201" spans="10:13" ht="15.75" customHeight="1">
      <c r="J201">
        <v>196</v>
      </c>
      <c r="K201" t="s">
        <v>1423</v>
      </c>
    </row>
    <row r="202" spans="10:13" ht="15.75" customHeight="1">
      <c r="J202">
        <v>197</v>
      </c>
      <c r="K202" t="s">
        <v>1424</v>
      </c>
    </row>
    <row r="203" spans="10:13" ht="15.75" customHeight="1">
      <c r="J203">
        <v>198</v>
      </c>
      <c r="K203" t="s">
        <v>1425</v>
      </c>
    </row>
    <row r="204" spans="10:13" ht="15.75" customHeight="1">
      <c r="J204">
        <v>199</v>
      </c>
      <c r="K204" t="s">
        <v>1426</v>
      </c>
    </row>
    <row r="205" spans="10:13" ht="15.75" customHeight="1">
      <c r="J205">
        <v>200</v>
      </c>
      <c r="K205" t="s">
        <v>1427</v>
      </c>
    </row>
    <row r="206" spans="10:13" ht="15.75" customHeight="1">
      <c r="J206">
        <v>201</v>
      </c>
      <c r="K206" t="s">
        <v>1428</v>
      </c>
    </row>
    <row r="207" spans="10:13" ht="15.75" customHeight="1">
      <c r="J207">
        <v>202</v>
      </c>
      <c r="K207" s="1" t="s">
        <v>885</v>
      </c>
    </row>
    <row r="208" spans="10:13" ht="15.75" customHeight="1">
      <c r="J208">
        <v>203</v>
      </c>
      <c r="K208" s="1" t="s">
        <v>886</v>
      </c>
      <c r="M208" s="1"/>
    </row>
    <row r="209" spans="10:13" ht="15.75" customHeight="1">
      <c r="J209">
        <v>204</v>
      </c>
      <c r="K209" s="1" t="s">
        <v>887</v>
      </c>
      <c r="M209" s="1"/>
    </row>
    <row r="210" spans="10:13" ht="15.75" customHeight="1">
      <c r="J210">
        <v>205</v>
      </c>
      <c r="K210" s="1" t="s">
        <v>1389</v>
      </c>
      <c r="M210" s="1"/>
    </row>
    <row r="211" spans="10:13" ht="15.75" customHeight="1">
      <c r="J211">
        <v>206</v>
      </c>
      <c r="K211" s="1" t="s">
        <v>1390</v>
      </c>
    </row>
    <row r="212" spans="10:13" ht="15.75" customHeight="1">
      <c r="J212">
        <v>207</v>
      </c>
      <c r="K212" s="1" t="s">
        <v>1391</v>
      </c>
    </row>
    <row r="213" spans="10:13" ht="15.75" customHeight="1">
      <c r="J213">
        <v>208</v>
      </c>
      <c r="K213" s="1" t="s">
        <v>1392</v>
      </c>
    </row>
    <row r="214" spans="10:13" ht="15.75" customHeight="1">
      <c r="J214">
        <v>209</v>
      </c>
      <c r="K214" s="1" t="s">
        <v>1393</v>
      </c>
    </row>
    <row r="215" spans="10:13" ht="15.75" customHeight="1">
      <c r="J215">
        <v>210</v>
      </c>
      <c r="K215" s="1" t="s">
        <v>1394</v>
      </c>
    </row>
    <row r="216" spans="10:13" ht="15.75" customHeight="1">
      <c r="J216">
        <v>211</v>
      </c>
      <c r="K216" t="s">
        <v>1429</v>
      </c>
    </row>
    <row r="217" spans="10:13" ht="15.75" customHeight="1">
      <c r="J217">
        <v>212</v>
      </c>
      <c r="K217" t="s">
        <v>1430</v>
      </c>
    </row>
    <row r="218" spans="10:13" ht="15.75" customHeight="1">
      <c r="J218">
        <v>213</v>
      </c>
      <c r="K218" t="s">
        <v>1431</v>
      </c>
    </row>
    <row r="219" spans="10:13" ht="15.75" customHeight="1">
      <c r="J219">
        <v>214</v>
      </c>
      <c r="K219" t="s">
        <v>1432</v>
      </c>
    </row>
    <row r="220" spans="10:13" ht="15.75" customHeight="1">
      <c r="J220">
        <v>215</v>
      </c>
      <c r="K220" t="s">
        <v>1433</v>
      </c>
    </row>
    <row r="221" spans="10:13" ht="15.75" customHeight="1">
      <c r="J221">
        <v>216</v>
      </c>
      <c r="K221" s="1" t="s">
        <v>1436</v>
      </c>
    </row>
    <row r="222" spans="10:13" ht="15.75" customHeight="1">
      <c r="J222">
        <v>217</v>
      </c>
      <c r="K222" s="1" t="s">
        <v>1434</v>
      </c>
    </row>
    <row r="223" spans="10:13" ht="15.75" customHeight="1">
      <c r="J223">
        <v>218</v>
      </c>
      <c r="K223" s="1" t="s">
        <v>1437</v>
      </c>
    </row>
    <row r="224" spans="10:13" ht="15.75" customHeight="1">
      <c r="J224">
        <v>219</v>
      </c>
      <c r="K224" s="1" t="s">
        <v>1438</v>
      </c>
    </row>
    <row r="225" spans="10:11" ht="15.75" customHeight="1">
      <c r="J225">
        <v>220</v>
      </c>
      <c r="K225" s="1" t="s">
        <v>1435</v>
      </c>
    </row>
    <row r="226" spans="10:11" ht="15.75" customHeight="1">
      <c r="J226">
        <v>221</v>
      </c>
      <c r="K226" s="1" t="s">
        <v>1439</v>
      </c>
    </row>
    <row r="227" spans="10:11" ht="15.75" customHeight="1">
      <c r="J227">
        <v>222</v>
      </c>
      <c r="K227" s="1" t="s">
        <v>1395</v>
      </c>
    </row>
    <row r="228" spans="10:11" ht="15.75" customHeight="1">
      <c r="J228">
        <v>223</v>
      </c>
      <c r="K228" s="1" t="s">
        <v>1396</v>
      </c>
    </row>
    <row r="229" spans="10:11" ht="15.75" customHeight="1">
      <c r="J229">
        <v>224</v>
      </c>
      <c r="K229" s="1" t="s">
        <v>1397</v>
      </c>
    </row>
    <row r="230" spans="10:11" ht="15.75" customHeight="1">
      <c r="J230">
        <v>225</v>
      </c>
      <c r="K230" s="1" t="s">
        <v>1398</v>
      </c>
    </row>
    <row r="231" spans="10:11" ht="15.75" customHeight="1">
      <c r="J231">
        <v>226</v>
      </c>
      <c r="K231" t="s">
        <v>1399</v>
      </c>
    </row>
    <row r="232" spans="10:11" ht="15.75" customHeight="1">
      <c r="J232">
        <v>227</v>
      </c>
      <c r="K232" t="s">
        <v>888</v>
      </c>
    </row>
    <row r="233" spans="10:11" ht="15.75" customHeight="1">
      <c r="J233">
        <v>228</v>
      </c>
      <c r="K233" s="1" t="s">
        <v>889</v>
      </c>
    </row>
    <row r="234" spans="10:11" ht="15.75" customHeight="1">
      <c r="J234">
        <v>229</v>
      </c>
      <c r="K234" t="s">
        <v>890</v>
      </c>
    </row>
    <row r="235" spans="10:11" ht="15.75" customHeight="1">
      <c r="J235">
        <v>230</v>
      </c>
      <c r="K235" s="1" t="s">
        <v>891</v>
      </c>
    </row>
    <row r="236" spans="10:11" ht="15.75" customHeight="1">
      <c r="J236">
        <v>231</v>
      </c>
      <c r="K236" t="s">
        <v>892</v>
      </c>
    </row>
    <row r="237" spans="10:11" ht="15.75" customHeight="1">
      <c r="J237">
        <v>232</v>
      </c>
      <c r="K237" s="1" t="s">
        <v>893</v>
      </c>
    </row>
    <row r="238" spans="10:11" ht="15.75" customHeight="1">
      <c r="J238">
        <v>233</v>
      </c>
      <c r="K238" s="50" t="s">
        <v>1440</v>
      </c>
    </row>
    <row r="239" spans="10:11" ht="15.75" customHeight="1">
      <c r="J239">
        <v>234</v>
      </c>
      <c r="K239" s="50" t="s">
        <v>1441</v>
      </c>
    </row>
    <row r="240" spans="10:11" ht="15.75" customHeight="1">
      <c r="J240">
        <v>235</v>
      </c>
      <c r="K240" s="50" t="s">
        <v>1442</v>
      </c>
    </row>
    <row r="241" spans="10:11" ht="15.75" customHeight="1">
      <c r="J241">
        <v>236</v>
      </c>
      <c r="K241" s="50" t="s">
        <v>1443</v>
      </c>
    </row>
    <row r="242" spans="10:11" ht="15.75" customHeight="1">
      <c r="J242">
        <v>237</v>
      </c>
      <c r="K242" s="50" t="s">
        <v>1444</v>
      </c>
    </row>
    <row r="243" spans="10:11" ht="15.75" customHeight="1">
      <c r="J243">
        <v>238</v>
      </c>
      <c r="K243" s="50" t="s">
        <v>1445</v>
      </c>
    </row>
    <row r="244" spans="10:11" ht="15.75" customHeight="1">
      <c r="J244">
        <v>239</v>
      </c>
      <c r="K244" s="50" t="s">
        <v>1446</v>
      </c>
    </row>
    <row r="245" spans="10:11" ht="15.75" customHeight="1">
      <c r="J245">
        <v>240</v>
      </c>
      <c r="K245" t="s">
        <v>894</v>
      </c>
    </row>
    <row r="246" spans="10:11" ht="15.75" customHeight="1">
      <c r="J246">
        <v>241</v>
      </c>
      <c r="K246" s="1" t="s">
        <v>895</v>
      </c>
    </row>
    <row r="247" spans="10:11" ht="15.75" customHeight="1">
      <c r="J247">
        <v>242</v>
      </c>
      <c r="K247" t="s">
        <v>896</v>
      </c>
    </row>
    <row r="248" spans="10:11" ht="15.75" customHeight="1">
      <c r="J248">
        <v>243</v>
      </c>
      <c r="K248" s="1" t="s">
        <v>897</v>
      </c>
    </row>
    <row r="249" spans="10:11" ht="15.75" customHeight="1">
      <c r="J249">
        <v>244</v>
      </c>
      <c r="K249" s="45" t="s">
        <v>1509</v>
      </c>
    </row>
    <row r="250" spans="10:11" ht="15.75" customHeight="1">
      <c r="J250">
        <v>245</v>
      </c>
      <c r="K250" s="1" t="s">
        <v>1403</v>
      </c>
    </row>
    <row r="251" spans="10:11" ht="15.75" customHeight="1">
      <c r="J251">
        <v>246</v>
      </c>
      <c r="K251" t="s">
        <v>1402</v>
      </c>
    </row>
    <row r="252" spans="10:11" ht="15.75" customHeight="1">
      <c r="J252">
        <v>247</v>
      </c>
      <c r="K252" s="1" t="s">
        <v>1405</v>
      </c>
    </row>
    <row r="253" spans="10:11" ht="15.75" customHeight="1">
      <c r="J253">
        <v>248</v>
      </c>
      <c r="K253" s="1" t="s">
        <v>1404</v>
      </c>
    </row>
    <row r="254" spans="10:11" ht="15.75" customHeight="1">
      <c r="J254">
        <v>249</v>
      </c>
      <c r="K254" s="1" t="s">
        <v>1406</v>
      </c>
    </row>
    <row r="255" spans="10:11" ht="15.75" customHeight="1">
      <c r="J255">
        <v>250</v>
      </c>
      <c r="K255" t="s">
        <v>1231</v>
      </c>
    </row>
    <row r="256" spans="10:11" ht="15.75" customHeight="1">
      <c r="J256">
        <v>251</v>
      </c>
      <c r="K256" s="46" t="s">
        <v>1408</v>
      </c>
    </row>
    <row r="257" spans="10:11" ht="15.75" customHeight="1">
      <c r="J257">
        <v>252</v>
      </c>
      <c r="K257" s="1" t="s">
        <v>1410</v>
      </c>
    </row>
    <row r="258" spans="10:11" ht="15.75" customHeight="1">
      <c r="J258">
        <v>253</v>
      </c>
      <c r="K258" s="1" t="s">
        <v>1409</v>
      </c>
    </row>
    <row r="259" spans="10:11" ht="15.75" customHeight="1">
      <c r="J259">
        <v>254</v>
      </c>
      <c r="K259" s="1" t="s">
        <v>1407</v>
      </c>
    </row>
    <row r="260" spans="10:11" ht="15.75" customHeight="1">
      <c r="J260">
        <v>255</v>
      </c>
      <c r="K260" t="s">
        <v>899</v>
      </c>
    </row>
    <row r="261" spans="10:11" ht="15.75" customHeight="1">
      <c r="J261">
        <v>256</v>
      </c>
      <c r="K261" s="1" t="s">
        <v>1412</v>
      </c>
    </row>
    <row r="262" spans="10:11" ht="15.75" customHeight="1">
      <c r="J262">
        <v>257</v>
      </c>
      <c r="K262" s="1" t="s">
        <v>1413</v>
      </c>
    </row>
    <row r="263" spans="10:11" ht="15.75" customHeight="1">
      <c r="J263">
        <v>258</v>
      </c>
      <c r="K263" s="1" t="s">
        <v>1414</v>
      </c>
    </row>
    <row r="264" spans="10:11" ht="15.75" customHeight="1">
      <c r="J264">
        <v>259</v>
      </c>
      <c r="K264" s="1" t="s">
        <v>1415</v>
      </c>
    </row>
    <row r="265" spans="10:11" ht="15.75" customHeight="1">
      <c r="J265">
        <v>260</v>
      </c>
      <c r="K265" s="1" t="s">
        <v>1411</v>
      </c>
    </row>
    <row r="266" spans="10:11" ht="15.75" customHeight="1">
      <c r="J266">
        <v>261</v>
      </c>
      <c r="K266" t="s">
        <v>1469</v>
      </c>
    </row>
    <row r="267" spans="10:11" ht="15.75" customHeight="1">
      <c r="J267">
        <v>262</v>
      </c>
      <c r="K267" t="s">
        <v>1470</v>
      </c>
    </row>
    <row r="268" spans="10:11" ht="15.75" customHeight="1">
      <c r="J268">
        <v>263</v>
      </c>
      <c r="K268" t="s">
        <v>1471</v>
      </c>
    </row>
    <row r="269" spans="10:11" ht="15.75" customHeight="1">
      <c r="J269">
        <v>264</v>
      </c>
      <c r="K269" t="s">
        <v>1472</v>
      </c>
    </row>
    <row r="270" spans="10:11" ht="15.75" customHeight="1">
      <c r="J270">
        <v>265</v>
      </c>
      <c r="K270" t="s">
        <v>1473</v>
      </c>
    </row>
    <row r="271" spans="10:11" ht="15.75" customHeight="1">
      <c r="J271">
        <v>266</v>
      </c>
      <c r="K271" t="s">
        <v>1474</v>
      </c>
    </row>
    <row r="272" spans="10:11" ht="15.75" customHeight="1">
      <c r="J272">
        <v>267</v>
      </c>
      <c r="K272" s="1" t="s">
        <v>251</v>
      </c>
    </row>
    <row r="273" spans="10:11" ht="15.75" customHeight="1">
      <c r="J273">
        <v>268</v>
      </c>
      <c r="K273" s="45" t="s">
        <v>902</v>
      </c>
    </row>
    <row r="274" spans="10:11" ht="15.75" customHeight="1">
      <c r="J274">
        <v>269</v>
      </c>
      <c r="K274" s="45" t="s">
        <v>1510</v>
      </c>
    </row>
    <row r="275" spans="10:11" ht="15.75" customHeight="1">
      <c r="J275">
        <v>270</v>
      </c>
      <c r="K275" s="45" t="s">
        <v>1511</v>
      </c>
    </row>
    <row r="276" spans="10:11" ht="15.75" customHeight="1">
      <c r="J276">
        <v>271</v>
      </c>
      <c r="K276" s="45" t="s">
        <v>1512</v>
      </c>
    </row>
    <row r="277" spans="10:11" ht="15.75" customHeight="1">
      <c r="J277">
        <v>272</v>
      </c>
      <c r="K277" t="s">
        <v>1447</v>
      </c>
    </row>
    <row r="278" spans="10:11" ht="15.75" customHeight="1">
      <c r="J278">
        <v>273</v>
      </c>
      <c r="K278" t="s">
        <v>1448</v>
      </c>
    </row>
    <row r="279" spans="10:11" ht="15.75" customHeight="1">
      <c r="J279">
        <v>274</v>
      </c>
      <c r="K279" t="s">
        <v>1449</v>
      </c>
    </row>
    <row r="280" spans="10:11" ht="15.75" customHeight="1">
      <c r="J280">
        <v>275</v>
      </c>
      <c r="K280" t="s">
        <v>1450</v>
      </c>
    </row>
    <row r="281" spans="10:11" ht="15.75" customHeight="1">
      <c r="J281">
        <v>276</v>
      </c>
      <c r="K281" t="s">
        <v>1451</v>
      </c>
    </row>
    <row r="282" spans="10:11" ht="15.75" customHeight="1">
      <c r="J282">
        <v>277</v>
      </c>
      <c r="K282" t="s">
        <v>1452</v>
      </c>
    </row>
    <row r="283" spans="10:11" ht="15.75" customHeight="1">
      <c r="J283">
        <v>278</v>
      </c>
      <c r="K283" t="s">
        <v>1453</v>
      </c>
    </row>
    <row r="284" spans="10:11" ht="15.75" customHeight="1">
      <c r="J284">
        <v>279</v>
      </c>
      <c r="K284" t="s">
        <v>1454</v>
      </c>
    </row>
    <row r="285" spans="10:11" ht="15.75" customHeight="1">
      <c r="J285">
        <v>280</v>
      </c>
      <c r="K285" t="s">
        <v>1455</v>
      </c>
    </row>
    <row r="286" spans="10:11" ht="15.75" customHeight="1">
      <c r="J286">
        <v>281</v>
      </c>
      <c r="K286" t="s">
        <v>1456</v>
      </c>
    </row>
    <row r="287" spans="10:11" ht="15.75" customHeight="1">
      <c r="J287">
        <v>282</v>
      </c>
      <c r="K287" t="s">
        <v>1457</v>
      </c>
    </row>
    <row r="288" spans="10:11" ht="15.75" customHeight="1">
      <c r="J288">
        <v>283</v>
      </c>
      <c r="K288" t="s">
        <v>1458</v>
      </c>
    </row>
    <row r="289" spans="10:11" ht="15.75" customHeight="1">
      <c r="J289">
        <v>284</v>
      </c>
      <c r="K289" t="s">
        <v>1459</v>
      </c>
    </row>
    <row r="290" spans="10:11" ht="15.75" customHeight="1">
      <c r="J290">
        <v>285</v>
      </c>
      <c r="K290" t="s">
        <v>1460</v>
      </c>
    </row>
    <row r="291" spans="10:11" ht="15.75" customHeight="1">
      <c r="J291">
        <v>286</v>
      </c>
      <c r="K291" t="s">
        <v>1461</v>
      </c>
    </row>
    <row r="292" spans="10:11" ht="15.75" customHeight="1">
      <c r="J292">
        <v>287</v>
      </c>
      <c r="K292" t="s">
        <v>1464</v>
      </c>
    </row>
    <row r="293" spans="10:11" ht="15.75" customHeight="1">
      <c r="J293">
        <v>288</v>
      </c>
      <c r="K293" t="s">
        <v>1465</v>
      </c>
    </row>
    <row r="294" spans="10:11" ht="15.75" customHeight="1">
      <c r="J294">
        <v>289</v>
      </c>
      <c r="K294" t="s">
        <v>1462</v>
      </c>
    </row>
    <row r="295" spans="10:11" ht="15.75" customHeight="1">
      <c r="J295">
        <v>290</v>
      </c>
      <c r="K295" t="s">
        <v>1466</v>
      </c>
    </row>
    <row r="296" spans="10:11" ht="15.75" customHeight="1">
      <c r="J296">
        <v>291</v>
      </c>
      <c r="K296" t="s">
        <v>1467</v>
      </c>
    </row>
    <row r="297" spans="10:11" ht="15.75" customHeight="1">
      <c r="J297">
        <v>292</v>
      </c>
      <c r="K297" t="s">
        <v>1468</v>
      </c>
    </row>
    <row r="298" spans="10:11" ht="15.75" customHeight="1">
      <c r="J298">
        <v>293</v>
      </c>
      <c r="K298" t="s">
        <v>1463</v>
      </c>
    </row>
    <row r="299" spans="10:11" ht="15.75" customHeight="1">
      <c r="J299">
        <v>294</v>
      </c>
      <c r="K299" t="s">
        <v>1481</v>
      </c>
    </row>
    <row r="300" spans="10:11" ht="15.75" customHeight="1">
      <c r="J300">
        <v>295</v>
      </c>
      <c r="K300" t="s">
        <v>1482</v>
      </c>
    </row>
    <row r="301" spans="10:11" ht="15.75" customHeight="1">
      <c r="J301">
        <v>296</v>
      </c>
      <c r="K301" t="s">
        <v>1483</v>
      </c>
    </row>
    <row r="302" spans="10:11" ht="15.75" customHeight="1">
      <c r="J302">
        <v>297</v>
      </c>
      <c r="K302" t="s">
        <v>1484</v>
      </c>
    </row>
    <row r="303" spans="10:11" ht="15.75" customHeight="1">
      <c r="J303">
        <v>298</v>
      </c>
      <c r="K303" t="s">
        <v>1485</v>
      </c>
    </row>
    <row r="304" spans="10:11" ht="15.75" customHeight="1">
      <c r="J304">
        <v>299</v>
      </c>
      <c r="K304" t="s">
        <v>1486</v>
      </c>
    </row>
    <row r="305" spans="10:11" ht="15.75" customHeight="1">
      <c r="J305">
        <v>300</v>
      </c>
      <c r="K305" t="s">
        <v>1487</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258</v>
      </c>
      <c r="D3" s="45" t="s">
        <v>826</v>
      </c>
      <c r="I3" s="1" t="s">
        <v>259</v>
      </c>
    </row>
    <row r="4" spans="3:20">
      <c r="E4" s="1" t="s">
        <v>51</v>
      </c>
    </row>
    <row r="5" spans="3:20">
      <c r="C5" s="1" t="s">
        <v>52</v>
      </c>
      <c r="D5" s="1" t="s">
        <v>261</v>
      </c>
      <c r="E5" s="1" t="s">
        <v>262</v>
      </c>
      <c r="F5" s="1" t="s">
        <v>135</v>
      </c>
      <c r="G5" s="46" t="s">
        <v>812</v>
      </c>
      <c r="I5" s="1" t="s">
        <v>52</v>
      </c>
      <c r="J5" s="1" t="s">
        <v>55</v>
      </c>
      <c r="K5" s="1" t="s">
        <v>135</v>
      </c>
      <c r="L5" s="1" t="s">
        <v>808</v>
      </c>
      <c r="M5" s="1" t="s">
        <v>263</v>
      </c>
      <c r="N5" s="46" t="s">
        <v>827</v>
      </c>
      <c r="O5" s="46" t="s">
        <v>828</v>
      </c>
      <c r="P5" s="1" t="s">
        <v>260</v>
      </c>
    </row>
    <row r="6" spans="3:20">
      <c r="C6" s="1">
        <v>1</v>
      </c>
      <c r="D6" s="46" t="s">
        <v>815</v>
      </c>
      <c r="E6" s="1" t="s">
        <v>265</v>
      </c>
      <c r="F6" s="46" t="s">
        <v>811</v>
      </c>
      <c r="I6" s="1">
        <v>1</v>
      </c>
      <c r="J6" s="1" t="s">
        <v>716</v>
      </c>
      <c r="K6" t="s">
        <v>719</v>
      </c>
      <c r="N6">
        <v>0</v>
      </c>
      <c r="O6" s="45" t="s">
        <v>833</v>
      </c>
    </row>
    <row r="7" spans="3:20">
      <c r="C7" s="1">
        <v>2</v>
      </c>
      <c r="D7" s="46" t="s">
        <v>816</v>
      </c>
      <c r="E7" s="1" t="s">
        <v>203</v>
      </c>
      <c r="F7" s="31">
        <v>0.1</v>
      </c>
      <c r="I7" s="1">
        <v>2</v>
      </c>
      <c r="J7" t="s">
        <v>715</v>
      </c>
      <c r="K7" t="s">
        <v>717</v>
      </c>
      <c r="N7">
        <v>0</v>
      </c>
      <c r="P7" s="1" t="s">
        <v>52</v>
      </c>
      <c r="Q7" s="1" t="s">
        <v>55</v>
      </c>
      <c r="R7" s="1" t="s">
        <v>264</v>
      </c>
      <c r="S7" s="1" t="s">
        <v>56</v>
      </c>
      <c r="T7" s="1" t="s">
        <v>76</v>
      </c>
    </row>
    <row r="8" spans="3:20">
      <c r="C8" s="1">
        <v>3</v>
      </c>
      <c r="D8" s="46" t="s">
        <v>822</v>
      </c>
      <c r="E8" s="1" t="s">
        <v>268</v>
      </c>
      <c r="F8" s="1">
        <v>20</v>
      </c>
      <c r="I8" s="1">
        <v>3</v>
      </c>
      <c r="J8" s="1" t="s">
        <v>281</v>
      </c>
      <c r="K8" t="s">
        <v>744</v>
      </c>
      <c r="N8">
        <v>5</v>
      </c>
      <c r="P8" s="1">
        <v>1</v>
      </c>
      <c r="Q8" s="1" t="s">
        <v>266</v>
      </c>
      <c r="R8" s="1" t="s">
        <v>267</v>
      </c>
      <c r="S8" s="29"/>
    </row>
    <row r="9" spans="3:20">
      <c r="C9" s="1">
        <v>4</v>
      </c>
      <c r="D9" s="46" t="s">
        <v>821</v>
      </c>
      <c r="E9" s="1" t="s">
        <v>271</v>
      </c>
      <c r="F9" s="1">
        <v>35</v>
      </c>
      <c r="I9" s="1">
        <v>4</v>
      </c>
      <c r="J9" s="1" t="s">
        <v>745</v>
      </c>
      <c r="K9" t="s">
        <v>746</v>
      </c>
      <c r="N9">
        <v>0</v>
      </c>
      <c r="P9" s="1">
        <v>2</v>
      </c>
      <c r="Q9" s="1" t="s">
        <v>761</v>
      </c>
      <c r="R9" s="50" t="s">
        <v>810</v>
      </c>
      <c r="S9" s="30"/>
    </row>
    <row r="10" spans="3:20">
      <c r="C10" s="1">
        <v>5</v>
      </c>
      <c r="D10" s="46" t="s">
        <v>817</v>
      </c>
      <c r="E10" s="1" t="s">
        <v>273</v>
      </c>
      <c r="F10" s="1">
        <v>55</v>
      </c>
      <c r="I10" s="1">
        <v>5</v>
      </c>
      <c r="J10" t="s">
        <v>724</v>
      </c>
      <c r="K10" t="s">
        <v>721</v>
      </c>
      <c r="N10">
        <v>0</v>
      </c>
      <c r="P10" s="1">
        <v>3</v>
      </c>
      <c r="Q10" s="1" t="s">
        <v>269</v>
      </c>
      <c r="R10" s="1" t="s">
        <v>270</v>
      </c>
      <c r="S10" s="32"/>
    </row>
    <row r="11" spans="3:20">
      <c r="C11" s="1">
        <v>6</v>
      </c>
      <c r="D11" s="46" t="s">
        <v>823</v>
      </c>
      <c r="E11" s="1" t="s">
        <v>276</v>
      </c>
      <c r="F11" s="1">
        <v>80</v>
      </c>
      <c r="I11" s="1">
        <v>6</v>
      </c>
      <c r="J11" t="s">
        <v>734</v>
      </c>
      <c r="K11" t="s">
        <v>736</v>
      </c>
      <c r="N11">
        <v>10</v>
      </c>
      <c r="P11" s="1">
        <v>4</v>
      </c>
      <c r="Q11" s="1" t="s">
        <v>272</v>
      </c>
      <c r="R11" s="1" t="s">
        <v>85</v>
      </c>
      <c r="S11" s="33"/>
    </row>
    <row r="12" spans="3:20">
      <c r="C12" s="1">
        <v>7</v>
      </c>
      <c r="D12" s="46" t="s">
        <v>813</v>
      </c>
      <c r="E12" s="46" t="s">
        <v>825</v>
      </c>
      <c r="F12" s="1">
        <v>100</v>
      </c>
      <c r="G12" s="45" t="s">
        <v>814</v>
      </c>
      <c r="I12" s="1">
        <v>7</v>
      </c>
      <c r="J12" t="s">
        <v>735</v>
      </c>
      <c r="K12" t="s">
        <v>737</v>
      </c>
      <c r="N12">
        <v>20</v>
      </c>
      <c r="P12" s="1">
        <v>5</v>
      </c>
      <c r="Q12" s="1" t="s">
        <v>274</v>
      </c>
      <c r="R12" s="1" t="s">
        <v>275</v>
      </c>
      <c r="S12" s="34"/>
    </row>
    <row r="13" spans="3:20">
      <c r="C13" s="1">
        <v>8</v>
      </c>
      <c r="D13" s="46" t="s">
        <v>824</v>
      </c>
      <c r="E13" s="1" t="s">
        <v>277</v>
      </c>
      <c r="F13" s="1">
        <v>110</v>
      </c>
      <c r="I13" s="1">
        <v>8</v>
      </c>
      <c r="J13" s="1" t="s">
        <v>720</v>
      </c>
      <c r="K13" t="s">
        <v>729</v>
      </c>
      <c r="N13">
        <v>55</v>
      </c>
    </row>
    <row r="14" spans="3:20">
      <c r="C14" s="1">
        <v>9</v>
      </c>
      <c r="D14" s="46" t="s">
        <v>820</v>
      </c>
      <c r="E14" s="1" t="s">
        <v>278</v>
      </c>
      <c r="F14" s="1">
        <v>145</v>
      </c>
      <c r="I14" s="1">
        <v>9</v>
      </c>
      <c r="J14" s="1" t="s">
        <v>723</v>
      </c>
      <c r="K14" t="s">
        <v>725</v>
      </c>
      <c r="N14">
        <v>5</v>
      </c>
    </row>
    <row r="15" spans="3:20">
      <c r="C15" s="1">
        <v>10</v>
      </c>
      <c r="D15" s="112" t="s">
        <v>819</v>
      </c>
      <c r="E15" s="1" t="s">
        <v>279</v>
      </c>
      <c r="F15" s="1">
        <v>185</v>
      </c>
      <c r="I15" s="1">
        <v>10</v>
      </c>
      <c r="J15" s="1" t="s">
        <v>730</v>
      </c>
      <c r="K15" t="s">
        <v>732</v>
      </c>
      <c r="N15">
        <v>20</v>
      </c>
    </row>
    <row r="16" spans="3:20">
      <c r="C16" s="1">
        <v>11</v>
      </c>
      <c r="D16" s="46" t="s">
        <v>818</v>
      </c>
      <c r="E16" s="1" t="s">
        <v>280</v>
      </c>
      <c r="F16" s="46">
        <v>230</v>
      </c>
      <c r="I16" s="1">
        <v>11</v>
      </c>
      <c r="J16" s="1" t="s">
        <v>731</v>
      </c>
      <c r="K16" t="s">
        <v>733</v>
      </c>
      <c r="N16">
        <v>35</v>
      </c>
    </row>
    <row r="17" spans="3:14">
      <c r="C17" s="1">
        <v>12</v>
      </c>
      <c r="D17" s="1"/>
      <c r="E17" s="1"/>
      <c r="F17" s="1"/>
      <c r="I17" s="1">
        <v>12</v>
      </c>
      <c r="J17" s="1" t="s">
        <v>722</v>
      </c>
      <c r="K17" t="s">
        <v>768</v>
      </c>
      <c r="N17">
        <v>100</v>
      </c>
    </row>
    <row r="18" spans="3:14">
      <c r="C18" s="1">
        <v>13</v>
      </c>
      <c r="D18" s="1"/>
      <c r="E18" s="1"/>
      <c r="F18" s="1"/>
      <c r="I18" s="1">
        <v>13</v>
      </c>
      <c r="J18" s="1" t="s">
        <v>726</v>
      </c>
      <c r="K18" t="s">
        <v>727</v>
      </c>
      <c r="N18">
        <v>80</v>
      </c>
    </row>
    <row r="19" spans="3:14">
      <c r="C19" s="1">
        <v>14</v>
      </c>
      <c r="D19" s="1"/>
      <c r="E19" s="1"/>
      <c r="F19" s="1"/>
      <c r="I19" s="1">
        <v>14</v>
      </c>
      <c r="J19" s="1" t="s">
        <v>728</v>
      </c>
      <c r="K19" t="s">
        <v>743</v>
      </c>
      <c r="N19">
        <v>0</v>
      </c>
    </row>
    <row r="20" spans="3:14">
      <c r="C20" s="1">
        <v>15</v>
      </c>
      <c r="D20" s="1"/>
      <c r="E20" s="1"/>
      <c r="F20" s="1"/>
      <c r="I20" s="1">
        <v>15</v>
      </c>
      <c r="J20" s="1" t="s">
        <v>738</v>
      </c>
      <c r="K20" s="1" t="s">
        <v>739</v>
      </c>
      <c r="N20">
        <v>185</v>
      </c>
    </row>
    <row r="21" spans="3:14">
      <c r="C21" s="1">
        <v>16</v>
      </c>
      <c r="D21" s="1"/>
      <c r="E21" s="1"/>
      <c r="F21" s="1"/>
      <c r="I21" s="1">
        <v>16</v>
      </c>
      <c r="J21" s="1" t="s">
        <v>755</v>
      </c>
      <c r="K21" s="1" t="s">
        <v>740</v>
      </c>
      <c r="N21">
        <v>110</v>
      </c>
    </row>
    <row r="22" spans="3:14">
      <c r="C22" s="1">
        <v>17</v>
      </c>
      <c r="D22" s="1"/>
      <c r="E22" s="1"/>
      <c r="F22" s="1"/>
      <c r="I22" s="1">
        <v>17</v>
      </c>
      <c r="J22" s="1" t="s">
        <v>741</v>
      </c>
      <c r="K22" s="1" t="s">
        <v>742</v>
      </c>
      <c r="N22">
        <v>230</v>
      </c>
    </row>
    <row r="23" spans="3:14">
      <c r="C23" s="1">
        <v>18</v>
      </c>
      <c r="D23" s="1"/>
      <c r="E23" s="1"/>
      <c r="F23" s="1"/>
      <c r="I23" s="1">
        <v>18</v>
      </c>
      <c r="J23" s="1" t="s">
        <v>747</v>
      </c>
      <c r="K23" s="1" t="s">
        <v>748</v>
      </c>
      <c r="N23">
        <v>55</v>
      </c>
    </row>
    <row r="24" spans="3:14">
      <c r="C24" s="1">
        <v>19</v>
      </c>
      <c r="D24" s="1"/>
      <c r="E24" s="1"/>
      <c r="F24" s="1"/>
      <c r="I24" s="1">
        <v>19</v>
      </c>
      <c r="J24" s="1" t="s">
        <v>749</v>
      </c>
      <c r="K24" s="1" t="s">
        <v>750</v>
      </c>
      <c r="N24">
        <v>35</v>
      </c>
    </row>
    <row r="25" spans="3:14">
      <c r="C25" s="1">
        <v>20</v>
      </c>
      <c r="D25" s="1"/>
      <c r="E25" s="1"/>
      <c r="F25" s="1"/>
      <c r="I25" s="1">
        <v>20</v>
      </c>
      <c r="J25" s="1" t="s">
        <v>751</v>
      </c>
      <c r="K25" s="1" t="s">
        <v>752</v>
      </c>
      <c r="N25">
        <v>110</v>
      </c>
    </row>
    <row r="26" spans="3:14">
      <c r="C26" s="1">
        <v>21</v>
      </c>
      <c r="D26" s="1"/>
      <c r="E26" s="1"/>
      <c r="F26" s="1"/>
      <c r="I26" s="1">
        <v>21</v>
      </c>
      <c r="J26" s="1" t="s">
        <v>753</v>
      </c>
      <c r="K26" s="1" t="s">
        <v>754</v>
      </c>
      <c r="N26">
        <v>145</v>
      </c>
    </row>
    <row r="27" spans="3:14">
      <c r="I27" s="1">
        <v>22</v>
      </c>
      <c r="J27" s="1" t="s">
        <v>756</v>
      </c>
      <c r="K27" s="1" t="s">
        <v>757</v>
      </c>
      <c r="N27">
        <v>55</v>
      </c>
    </row>
    <row r="28" spans="3:14">
      <c r="I28" s="1">
        <v>23</v>
      </c>
      <c r="J28" s="1" t="s">
        <v>760</v>
      </c>
      <c r="K28" s="1" t="s">
        <v>809</v>
      </c>
      <c r="N28">
        <v>10</v>
      </c>
    </row>
    <row r="29" spans="3:14">
      <c r="I29" s="1">
        <v>24</v>
      </c>
      <c r="J29" s="1" t="s">
        <v>762</v>
      </c>
      <c r="K29" s="1" t="s">
        <v>774</v>
      </c>
      <c r="N29">
        <v>20</v>
      </c>
    </row>
    <row r="30" spans="3:14">
      <c r="I30" s="1">
        <v>25</v>
      </c>
      <c r="J30" s="1" t="s">
        <v>763</v>
      </c>
      <c r="K30" s="1" t="s">
        <v>771</v>
      </c>
      <c r="N30">
        <v>35</v>
      </c>
    </row>
    <row r="31" spans="3:14">
      <c r="I31" s="1">
        <v>26</v>
      </c>
      <c r="J31" s="1" t="s">
        <v>758</v>
      </c>
      <c r="K31" s="1" t="s">
        <v>759</v>
      </c>
      <c r="N31">
        <v>80</v>
      </c>
    </row>
    <row r="32" spans="3:14">
      <c r="I32" s="1">
        <v>27</v>
      </c>
      <c r="J32" s="1" t="s">
        <v>764</v>
      </c>
      <c r="K32" s="1" t="s">
        <v>765</v>
      </c>
      <c r="N32">
        <v>185</v>
      </c>
    </row>
    <row r="33" spans="9:14">
      <c r="I33" s="1">
        <v>28</v>
      </c>
      <c r="J33" s="1" t="s">
        <v>766</v>
      </c>
      <c r="K33" s="1" t="s">
        <v>767</v>
      </c>
      <c r="N33">
        <v>20</v>
      </c>
    </row>
    <row r="34" spans="9:14">
      <c r="I34" s="1">
        <v>29</v>
      </c>
      <c r="J34" s="1" t="s">
        <v>769</v>
      </c>
      <c r="K34" s="1" t="s">
        <v>770</v>
      </c>
      <c r="N34">
        <v>145</v>
      </c>
    </row>
    <row r="35" spans="9:14">
      <c r="I35" s="1">
        <v>30</v>
      </c>
      <c r="J35" s="1" t="s">
        <v>772</v>
      </c>
      <c r="K35" s="1" t="s">
        <v>773</v>
      </c>
      <c r="N35">
        <v>80</v>
      </c>
    </row>
    <row r="36" spans="9:14">
      <c r="I36" s="1">
        <v>31</v>
      </c>
      <c r="J36" s="1" t="s">
        <v>775</v>
      </c>
      <c r="K36" s="1" t="s">
        <v>807</v>
      </c>
      <c r="N36">
        <v>230</v>
      </c>
    </row>
    <row r="37" spans="9:14">
      <c r="I37" s="1">
        <v>32</v>
      </c>
      <c r="J37" s="1" t="s">
        <v>776</v>
      </c>
      <c r="K37" s="1" t="s">
        <v>718</v>
      </c>
      <c r="N37">
        <v>100</v>
      </c>
    </row>
    <row r="38" spans="9:14">
      <c r="I38" s="1">
        <v>33</v>
      </c>
      <c r="J38" s="39" t="s">
        <v>777</v>
      </c>
      <c r="K38" s="1" t="s">
        <v>792</v>
      </c>
      <c r="N38">
        <v>0</v>
      </c>
    </row>
    <row r="39" spans="9:14">
      <c r="I39" s="1">
        <v>34</v>
      </c>
      <c r="J39" s="35" t="s">
        <v>778</v>
      </c>
      <c r="K39" s="1" t="s">
        <v>793</v>
      </c>
      <c r="N39">
        <v>5</v>
      </c>
    </row>
    <row r="40" spans="9:14">
      <c r="I40" s="1">
        <v>35</v>
      </c>
      <c r="J40" s="35" t="s">
        <v>779</v>
      </c>
      <c r="K40" s="1" t="s">
        <v>794</v>
      </c>
      <c r="N40">
        <v>5</v>
      </c>
    </row>
    <row r="41" spans="9:14">
      <c r="I41" s="1">
        <v>36</v>
      </c>
      <c r="J41" s="35" t="s">
        <v>780</v>
      </c>
      <c r="K41" s="1" t="s">
        <v>795</v>
      </c>
      <c r="N41">
        <v>10</v>
      </c>
    </row>
    <row r="42" spans="9:14">
      <c r="I42" s="1">
        <v>37</v>
      </c>
      <c r="J42" s="35" t="s">
        <v>781</v>
      </c>
      <c r="K42" s="1" t="s">
        <v>796</v>
      </c>
      <c r="N42">
        <v>10</v>
      </c>
    </row>
    <row r="43" spans="9:14">
      <c r="I43" s="1">
        <v>38</v>
      </c>
      <c r="J43" s="35" t="s">
        <v>782</v>
      </c>
      <c r="K43" s="1" t="s">
        <v>797</v>
      </c>
      <c r="N43">
        <v>20</v>
      </c>
    </row>
    <row r="44" spans="9:14">
      <c r="I44" s="1">
        <v>39</v>
      </c>
      <c r="J44" s="47" t="s">
        <v>783</v>
      </c>
      <c r="K44" s="1" t="s">
        <v>798</v>
      </c>
      <c r="N44">
        <v>20</v>
      </c>
    </row>
    <row r="45" spans="9:14">
      <c r="I45" s="1">
        <v>40</v>
      </c>
      <c r="J45" s="35" t="s">
        <v>784</v>
      </c>
      <c r="K45" s="1" t="s">
        <v>799</v>
      </c>
      <c r="N45">
        <v>35</v>
      </c>
    </row>
    <row r="46" spans="9:14">
      <c r="I46" s="1">
        <v>41</v>
      </c>
      <c r="J46" s="35" t="s">
        <v>785</v>
      </c>
      <c r="K46" s="1" t="s">
        <v>800</v>
      </c>
      <c r="N46">
        <v>55</v>
      </c>
    </row>
    <row r="47" spans="9:14">
      <c r="I47" s="1">
        <v>42</v>
      </c>
      <c r="J47" s="35" t="s">
        <v>786</v>
      </c>
      <c r="K47" s="1" t="s">
        <v>801</v>
      </c>
      <c r="N47">
        <v>80</v>
      </c>
    </row>
    <row r="48" spans="9:14">
      <c r="I48" s="1">
        <v>43</v>
      </c>
      <c r="J48" s="35" t="s">
        <v>787</v>
      </c>
      <c r="K48" s="1" t="s">
        <v>802</v>
      </c>
      <c r="N48">
        <v>100</v>
      </c>
    </row>
    <row r="49" spans="9:14">
      <c r="I49" s="1">
        <v>44</v>
      </c>
      <c r="J49" s="35" t="s">
        <v>788</v>
      </c>
      <c r="K49" s="1" t="s">
        <v>803</v>
      </c>
      <c r="N49">
        <v>110</v>
      </c>
    </row>
    <row r="50" spans="9:14">
      <c r="I50" s="1">
        <v>45</v>
      </c>
      <c r="J50" s="35" t="s">
        <v>789</v>
      </c>
      <c r="K50" s="1" t="s">
        <v>804</v>
      </c>
      <c r="N50">
        <v>145</v>
      </c>
    </row>
    <row r="51" spans="9:14">
      <c r="I51" s="1">
        <v>46</v>
      </c>
      <c r="J51" s="35" t="s">
        <v>790</v>
      </c>
      <c r="K51" s="1" t="s">
        <v>805</v>
      </c>
      <c r="N51">
        <v>185</v>
      </c>
    </row>
    <row r="52" spans="9:14">
      <c r="I52" s="1">
        <v>47</v>
      </c>
      <c r="J52" s="35" t="s">
        <v>791</v>
      </c>
      <c r="K52" s="1" t="s">
        <v>806</v>
      </c>
      <c r="N52">
        <v>230</v>
      </c>
    </row>
    <row r="53" spans="9:14">
      <c r="I53" s="1">
        <v>48</v>
      </c>
      <c r="J53" s="113" t="s">
        <v>829</v>
      </c>
      <c r="K53" s="46" t="s">
        <v>830</v>
      </c>
      <c r="N53">
        <v>230</v>
      </c>
    </row>
    <row r="54" spans="9:14">
      <c r="I54" s="1">
        <v>49</v>
      </c>
      <c r="J54" s="113" t="s">
        <v>831</v>
      </c>
      <c r="K54" s="46" t="s">
        <v>832</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2025-02-06T23:30:06Z</dcterms:modified>
</cp:coreProperties>
</file>