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godot\BeaverIncremental\"/>
    </mc:Choice>
  </mc:AlternateContent>
  <xr:revisionPtr revIDLastSave="0" documentId="13_ncr:1_{36C9EA3D-6824-4F9A-8B46-68E199E1EBD6}" xr6:coauthVersionLast="47" xr6:coauthVersionMax="47" xr10:uidLastSave="{00000000-0000-0000-0000-000000000000}"/>
  <bookViews>
    <workbookView xWindow="-120" yWindow="-120" windowWidth="38640" windowHeight="21240" activeTab="9" xr2:uid="{00000000-000D-0000-FFFF-FFFF00000000}"/>
  </bookViews>
  <sheets>
    <sheet name="GeneralValues" sheetId="1" r:id="rId1"/>
    <sheet name="WoodTypes" sheetId="2" r:id="rId2"/>
    <sheet name="Upgrades" sheetId="3" r:id="rId3"/>
    <sheet name="Research" sheetId="4" r:id="rId4"/>
    <sheet name="Market" sheetId="5" r:id="rId5"/>
    <sheet name="Magic" sheetId="6" r:id="rId6"/>
    <sheet name="Dam" sheetId="7" r:id="rId7"/>
    <sheet name="Achievements" sheetId="8" r:id="rId8"/>
    <sheet name="Fishing" sheetId="9" r:id="rId9"/>
    <sheet name="Sheet1" sheetId="10" r:id="rId10"/>
  </sheets>
  <calcPr calcId="191029"/>
</workbook>
</file>

<file path=xl/calcChain.xml><?xml version="1.0" encoding="utf-8"?>
<calcChain xmlns="http://schemas.openxmlformats.org/spreadsheetml/2006/main">
  <c r="F6" i="10" l="1"/>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F5" i="10"/>
  <c r="E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5" i="10"/>
  <c r="D276" i="3"/>
  <c r="X119" i="3"/>
  <c r="W114" i="3"/>
  <c r="W115" i="3"/>
  <c r="W116" i="3"/>
  <c r="W117" i="3"/>
  <c r="W118" i="3"/>
  <c r="W113" i="3"/>
  <c r="X109" i="3"/>
  <c r="U109" i="3"/>
  <c r="W91" i="3"/>
  <c r="W92" i="3"/>
  <c r="W93" i="3"/>
  <c r="W94" i="3"/>
  <c r="W95" i="3"/>
  <c r="W96" i="3"/>
  <c r="W97" i="3"/>
  <c r="W98" i="3"/>
  <c r="W99" i="3"/>
  <c r="W100" i="3"/>
  <c r="W101" i="3"/>
  <c r="W102" i="3"/>
  <c r="W90" i="3"/>
  <c r="G17" i="3"/>
  <c r="H7" i="3"/>
  <c r="H6" i="3"/>
  <c r="N262" i="3"/>
  <c r="N261" i="3"/>
  <c r="N260" i="3"/>
  <c r="N259" i="3"/>
  <c r="N258" i="3"/>
  <c r="N257" i="3"/>
  <c r="N256" i="3"/>
  <c r="N255" i="3"/>
  <c r="N254" i="3"/>
  <c r="N239" i="3"/>
  <c r="N240" i="3"/>
  <c r="N241" i="3"/>
  <c r="N242" i="3"/>
  <c r="N243" i="3"/>
  <c r="N244" i="3"/>
  <c r="N245" i="3"/>
  <c r="N246" i="3"/>
  <c r="N247" i="3"/>
  <c r="N248" i="3"/>
  <c r="N249" i="3"/>
  <c r="N250" i="3"/>
  <c r="N251" i="3"/>
  <c r="N252" i="3"/>
  <c r="N253"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113" i="3"/>
  <c r="N112" i="3"/>
  <c r="P113" i="3"/>
  <c r="W119" i="3" l="1"/>
  <c r="W109" i="3"/>
</calcChain>
</file>

<file path=xl/sharedStrings.xml><?xml version="1.0" encoding="utf-8"?>
<sst xmlns="http://schemas.openxmlformats.org/spreadsheetml/2006/main" count="1847" uniqueCount="912">
  <si>
    <t xml:space="preserve">Tier </t>
  </si>
  <si>
    <t>Unlocks</t>
  </si>
  <si>
    <t>Wood unlock condition</t>
  </si>
  <si>
    <t>Oak</t>
  </si>
  <si>
    <t>Clicking, upgrades, Pine from upgrades</t>
  </si>
  <si>
    <t>Default</t>
  </si>
  <si>
    <t>Pine</t>
  </si>
  <si>
    <t>Upgrade pages, Research</t>
  </si>
  <si>
    <t>Oak Upgrades</t>
  </si>
  <si>
    <t>Maple</t>
  </si>
  <si>
    <t>Woodcamps</t>
  </si>
  <si>
    <t>Research</t>
  </si>
  <si>
    <t>Level up price increase coefficient</t>
  </si>
  <si>
    <t>1.16</t>
  </si>
  <si>
    <t>Birch</t>
  </si>
  <si>
    <t>Achievments</t>
  </si>
  <si>
    <t>Chestnut</t>
  </si>
  <si>
    <t>Magic, Ascention</t>
  </si>
  <si>
    <t>Apple</t>
  </si>
  <si>
    <t>Markets</t>
  </si>
  <si>
    <t>Magic</t>
  </si>
  <si>
    <t>Spruce</t>
  </si>
  <si>
    <t>Dams, Buy Max buttons</t>
  </si>
  <si>
    <t>Palm</t>
  </si>
  <si>
    <t>More Pages</t>
  </si>
  <si>
    <t>Dam built</t>
  </si>
  <si>
    <t>Cherry</t>
  </si>
  <si>
    <t>Fishing</t>
  </si>
  <si>
    <t>Olive</t>
  </si>
  <si>
    <t>Ash</t>
  </si>
  <si>
    <t>Magic auto generates</t>
  </si>
  <si>
    <t>Cedar</t>
  </si>
  <si>
    <t>More Baits</t>
  </si>
  <si>
    <t>Mahogany</t>
  </si>
  <si>
    <t>FietsOfStrength</t>
  </si>
  <si>
    <t>Redwood</t>
  </si>
  <si>
    <t>Fish 10x</t>
  </si>
  <si>
    <t>Ebony</t>
  </si>
  <si>
    <t>Bots</t>
  </si>
  <si>
    <t>Dogwood</t>
  </si>
  <si>
    <t>Fish 100x</t>
  </si>
  <si>
    <t>Rosewood</t>
  </si>
  <si>
    <t>Fishing places</t>
  </si>
  <si>
    <t>Elderwood</t>
  </si>
  <si>
    <t>Buy multiple bots</t>
  </si>
  <si>
    <t>Ghost Gum</t>
  </si>
  <si>
    <t>Dragonwood</t>
  </si>
  <si>
    <t>Fish 1000x</t>
  </si>
  <si>
    <t>Adansonia grandidieri</t>
  </si>
  <si>
    <t>crazy scaling</t>
  </si>
  <si>
    <t>Wood resources</t>
  </si>
  <si>
    <t>(gold)</t>
  </si>
  <si>
    <t>Nr</t>
  </si>
  <si>
    <t>Type</t>
  </si>
  <si>
    <t>Type Nr</t>
  </si>
  <si>
    <t>Name</t>
  </si>
  <si>
    <t>Color</t>
  </si>
  <si>
    <t>StartCapacity</t>
  </si>
  <si>
    <t>StartWoodCampPrice</t>
  </si>
  <si>
    <t>WoodCampPriceType</t>
  </si>
  <si>
    <t>WoodCamp PriceKoificents</t>
  </si>
  <si>
    <t>StartLevelPrice</t>
  </si>
  <si>
    <t>Classic</t>
  </si>
  <si>
    <t>Rare</t>
  </si>
  <si>
    <t>Mango</t>
  </si>
  <si>
    <t>Eucalyptus</t>
  </si>
  <si>
    <t>Mythic</t>
  </si>
  <si>
    <t>Dragon's blood tree</t>
  </si>
  <si>
    <t>Purpleheart</t>
  </si>
  <si>
    <t>Moonwood</t>
  </si>
  <si>
    <t>Yoshino Cherry</t>
  </si>
  <si>
    <t>The Tree of Life</t>
  </si>
  <si>
    <t>African Blackwood</t>
  </si>
  <si>
    <r>
      <rPr>
        <u/>
        <sz val="17"/>
        <color rgb="FF1155CC"/>
        <rFont val="Arial"/>
        <scheme val="minor"/>
      </rPr>
      <t>Zebrawood</t>
    </r>
  </si>
  <si>
    <t>Beech</t>
  </si>
  <si>
    <t>Upgrades</t>
  </si>
  <si>
    <t>Description</t>
  </si>
  <si>
    <t>Cost</t>
  </si>
  <si>
    <t>upgrade types</t>
  </si>
  <si>
    <t>wood per click</t>
  </si>
  <si>
    <t>wood camps / production</t>
  </si>
  <si>
    <t>storage</t>
  </si>
  <si>
    <t>unlocks</t>
  </si>
  <si>
    <t>Market</t>
  </si>
  <si>
    <t>upgrades</t>
  </si>
  <si>
    <t>research</t>
  </si>
  <si>
    <t>fishing</t>
  </si>
  <si>
    <t>dam</t>
  </si>
  <si>
    <t>Magic / assention</t>
  </si>
  <si>
    <t>10+ wood per click</t>
  </si>
  <si>
    <t>wood per second +</t>
  </si>
  <si>
    <t>storage +</t>
  </si>
  <si>
    <t>Unlock Research</t>
  </si>
  <si>
    <t>bot production + 10</t>
  </si>
  <si>
    <t>cheaper upgrades</t>
  </si>
  <si>
    <t>cheaper reaserch</t>
  </si>
  <si>
    <t>fishing is more effective</t>
  </si>
  <si>
    <t>dam effects are better</t>
  </si>
  <si>
    <t>magic effects x2</t>
  </si>
  <si>
    <t>10% more wood per click</t>
  </si>
  <si>
    <t>wood per second %</t>
  </si>
  <si>
    <t>storage %</t>
  </si>
  <si>
    <t>Unlock Pine wood</t>
  </si>
  <si>
    <t>bot production %</t>
  </si>
  <si>
    <t>bait is cheaper</t>
  </si>
  <si>
    <t>magic effects 20%</t>
  </si>
  <si>
    <t>wood per click ^2</t>
  </si>
  <si>
    <t>wood per second ^2</t>
  </si>
  <si>
    <t>wood camps increase storage</t>
  </si>
  <si>
    <t>Unlock achievemnts</t>
  </si>
  <si>
    <t>Better price in market</t>
  </si>
  <si>
    <t>Fish effects are better</t>
  </si>
  <si>
    <t>produce more magic</t>
  </si>
  <si>
    <t>more WPC based on another WPC</t>
  </si>
  <si>
    <t>total wood increases lower wood production</t>
  </si>
  <si>
    <t>20% more storage from WoodC</t>
  </si>
  <si>
    <t>Unlock Markets</t>
  </si>
  <si>
    <t>more WPC based on gold count (log)</t>
  </si>
  <si>
    <t>wood per second increases another wood per sec</t>
  </si>
  <si>
    <t>Unlock market page</t>
  </si>
  <si>
    <t>more WPC based on gold gain</t>
  </si>
  <si>
    <t>woodcamps effects +</t>
  </si>
  <si>
    <t>Unlock wood pages</t>
  </si>
  <si>
    <t>woodcamps effects %</t>
  </si>
  <si>
    <t>Unlock fishing places</t>
  </si>
  <si>
    <t>cheaper woodcamps</t>
  </si>
  <si>
    <t>Increase oak production 3x</t>
  </si>
  <si>
    <t>Upgrade sub types</t>
  </si>
  <si>
    <t>this type (oak)</t>
  </si>
  <si>
    <t>lower types (lower then oak)</t>
  </si>
  <si>
    <t>Increase storage all classic trees 20%</t>
  </si>
  <si>
    <t>page (page where oak is)</t>
  </si>
  <si>
    <t>this and lower type (oak and the lower types)</t>
  </si>
  <si>
    <t>Research Type</t>
  </si>
  <si>
    <t>Reaserch name</t>
  </si>
  <si>
    <t>Effect</t>
  </si>
  <si>
    <t>Default time</t>
  </si>
  <si>
    <t>General</t>
  </si>
  <si>
    <t>Unlock Fishing</t>
  </si>
  <si>
    <t>Unlock Magic Upgrades</t>
  </si>
  <si>
    <t>Unlock Dams</t>
  </si>
  <si>
    <t>Achievments improve gold production</t>
  </si>
  <si>
    <t>Fiets of strength improve wood production</t>
  </si>
  <si>
    <t>Half reaserch times</t>
  </si>
  <si>
    <t>Wood</t>
  </si>
  <si>
    <t>Oak Unlock</t>
  </si>
  <si>
    <t>Pine Unlock</t>
  </si>
  <si>
    <t>Maple Unlock</t>
  </si>
  <si>
    <t>Birch Unlock</t>
  </si>
  <si>
    <t>Chestnut Unlock</t>
  </si>
  <si>
    <t>Apple Unlock</t>
  </si>
  <si>
    <t>Spruce Unlock</t>
  </si>
  <si>
    <t>Palm Unlock</t>
  </si>
  <si>
    <t>Cherry Unlock</t>
  </si>
  <si>
    <t>Olive Unlock</t>
  </si>
  <si>
    <t>Ash Unlock</t>
  </si>
  <si>
    <t>Cedar Unlock</t>
  </si>
  <si>
    <t>Mahogany Unlock</t>
  </si>
  <si>
    <t>Redwood Unlock</t>
  </si>
  <si>
    <t>Ebony Unlock</t>
  </si>
  <si>
    <t>Dogwood Unlock</t>
  </si>
  <si>
    <t>Rosewood Unlock</t>
  </si>
  <si>
    <t>Elderwood Unlock</t>
  </si>
  <si>
    <t>Ghost Gum Unlock</t>
  </si>
  <si>
    <t>Dragonwood Unlock</t>
  </si>
  <si>
    <t>Wood per click 10x</t>
  </si>
  <si>
    <t>Make bots 15% cheaper</t>
  </si>
  <si>
    <t>Unlock Bots</t>
  </si>
  <si>
    <t>Increase Bot capacity</t>
  </si>
  <si>
    <t>Unlock better bait</t>
  </si>
  <si>
    <t>Unlock more destinations</t>
  </si>
  <si>
    <t>Use 10 bait at a time</t>
  </si>
  <si>
    <t>Fishing is 20% easier</t>
  </si>
  <si>
    <t>First 10 fish of a type give effect not only 1</t>
  </si>
  <si>
    <t>Magic improves magic gathering</t>
  </si>
  <si>
    <t>Magic power increased by 1000%</t>
  </si>
  <si>
    <t>Magic upgrades 10% cheaper</t>
  </si>
  <si>
    <t>Gain 2x more magic</t>
  </si>
  <si>
    <t>Gain 10% magic every 10 seconds</t>
  </si>
  <si>
    <t>Wood production increases magic production</t>
  </si>
  <si>
    <t>Magic ^2 gold production</t>
  </si>
  <si>
    <t>Dam</t>
  </si>
  <si>
    <t>Make small dam produce more</t>
  </si>
  <si>
    <t>Make medium dam produce more</t>
  </si>
  <si>
    <t>Increase dam power 5x</t>
  </si>
  <si>
    <t>Each dam increases wood capacity 20x</t>
  </si>
  <si>
    <t>Unlock wood camps</t>
  </si>
  <si>
    <t>PageNr</t>
  </si>
  <si>
    <t>Default price 1 wood</t>
  </si>
  <si>
    <t>first bot price</t>
  </si>
  <si>
    <t>Bot Price coefficiant</t>
  </si>
  <si>
    <t>10k</t>
  </si>
  <si>
    <t>40k</t>
  </si>
  <si>
    <t>160k</t>
  </si>
  <si>
    <t>640k</t>
  </si>
  <si>
    <t>2,6m</t>
  </si>
  <si>
    <t>10m</t>
  </si>
  <si>
    <t>40m</t>
  </si>
  <si>
    <t>160m</t>
  </si>
  <si>
    <t>640m</t>
  </si>
  <si>
    <t>13k</t>
  </si>
  <si>
    <t>2,6b</t>
  </si>
  <si>
    <t>25k</t>
  </si>
  <si>
    <t>10b</t>
  </si>
  <si>
    <t>50k</t>
  </si>
  <si>
    <t>40b</t>
  </si>
  <si>
    <t>80k</t>
  </si>
  <si>
    <t>160b</t>
  </si>
  <si>
    <t>1m</t>
  </si>
  <si>
    <t>Cost (Magic)</t>
  </si>
  <si>
    <t>12k</t>
  </si>
  <si>
    <t>15k</t>
  </si>
  <si>
    <t>17k</t>
  </si>
  <si>
    <t>29k</t>
  </si>
  <si>
    <t>56k</t>
  </si>
  <si>
    <t>69k</t>
  </si>
  <si>
    <t>111k</t>
  </si>
  <si>
    <t>275k</t>
  </si>
  <si>
    <t>400k</t>
  </si>
  <si>
    <t>800k</t>
  </si>
  <si>
    <t>1,6m</t>
  </si>
  <si>
    <t>2,8m</t>
  </si>
  <si>
    <t>3,5m</t>
  </si>
  <si>
    <t>8m</t>
  </si>
  <si>
    <t>22m</t>
  </si>
  <si>
    <t>100m</t>
  </si>
  <si>
    <t>Dams</t>
  </si>
  <si>
    <t>Price</t>
  </si>
  <si>
    <t>Unlock trigger</t>
  </si>
  <si>
    <t>Small Dam</t>
  </si>
  <si>
    <t>Medium Dam</t>
  </si>
  <si>
    <t>Big Dam</t>
  </si>
  <si>
    <t>Giant Dam</t>
  </si>
  <si>
    <t>Achievements</t>
  </si>
  <si>
    <t>FeatsOfStrength</t>
  </si>
  <si>
    <t>Triggers</t>
  </si>
  <si>
    <t>Trigger</t>
  </si>
  <si>
    <t>1st</t>
  </si>
  <si>
    <t>2nd</t>
  </si>
  <si>
    <t>3rd</t>
  </si>
  <si>
    <t>4th</t>
  </si>
  <si>
    <t>5th</t>
  </si>
  <si>
    <t>6th</t>
  </si>
  <si>
    <t>7th</t>
  </si>
  <si>
    <t>Magic gained when ascending</t>
  </si>
  <si>
    <t>Magic owned</t>
  </si>
  <si>
    <t>Gold owned</t>
  </si>
  <si>
    <t>Times clicked</t>
  </si>
  <si>
    <t>5 clicks</t>
  </si>
  <si>
    <t>100 clicks</t>
  </si>
  <si>
    <t>Fish types caught</t>
  </si>
  <si>
    <t>Times Fished</t>
  </si>
  <si>
    <t>Achievements gained</t>
  </si>
  <si>
    <t>Reaserch done</t>
  </si>
  <si>
    <t>Upgrades bought</t>
  </si>
  <si>
    <t>total resources sold</t>
  </si>
  <si>
    <t>time played</t>
  </si>
  <si>
    <t>Dam parts built</t>
  </si>
  <si>
    <t>bots bought</t>
  </si>
  <si>
    <t>bot production</t>
  </si>
  <si>
    <t>wood camps</t>
  </si>
  <si>
    <t>levels</t>
  </si>
  <si>
    <t>Unlocked bait types</t>
  </si>
  <si>
    <t>Magic upgrades</t>
  </si>
  <si>
    <t>Unlocked wood types</t>
  </si>
  <si>
    <t>Market wood types unlocked</t>
  </si>
  <si>
    <t>Adansonia grandidieri Unlock</t>
  </si>
  <si>
    <t>Secret Achiev</t>
  </si>
  <si>
    <t>Unlocked research</t>
  </si>
  <si>
    <t>Unlocked Markets</t>
  </si>
  <si>
    <t>Unlocked Bots</t>
  </si>
  <si>
    <t>Unlocked Magic</t>
  </si>
  <si>
    <t>Unlocked Dam construction</t>
  </si>
  <si>
    <t>Unlocked Fishing</t>
  </si>
  <si>
    <t>Unlocked fishing spot 1</t>
  </si>
  <si>
    <t>Unlocked fishing spot 2</t>
  </si>
  <si>
    <t>Unlocked fishing spot 3</t>
  </si>
  <si>
    <t>Unlocked fishing spot 4</t>
  </si>
  <si>
    <t>Unlocked fishing spot 5</t>
  </si>
  <si>
    <t>Bait</t>
  </si>
  <si>
    <t>Fish</t>
  </si>
  <si>
    <t>Fishing spots</t>
  </si>
  <si>
    <t>Bait name</t>
  </si>
  <si>
    <t>Bait Price</t>
  </si>
  <si>
    <t>Sell Price</t>
  </si>
  <si>
    <t>Unlock Trigger</t>
  </si>
  <si>
    <t>1k</t>
  </si>
  <si>
    <t>small pond</t>
  </si>
  <si>
    <t>fishing unlocked</t>
  </si>
  <si>
    <t>175k</t>
  </si>
  <si>
    <t>great Lake</t>
  </si>
  <si>
    <t>achivement</t>
  </si>
  <si>
    <t>2m</t>
  </si>
  <si>
    <t>deep sea</t>
  </si>
  <si>
    <t>25m</t>
  </si>
  <si>
    <t>ocean depths</t>
  </si>
  <si>
    <t>magic upgrade</t>
  </si>
  <si>
    <t>300m</t>
  </si>
  <si>
    <t>4b</t>
  </si>
  <si>
    <t>45b</t>
  </si>
  <si>
    <t>500b</t>
  </si>
  <si>
    <t>6t</t>
  </si>
  <si>
    <t>coke bottle</t>
  </si>
  <si>
    <t>wood per click per level</t>
  </si>
  <si>
    <t>wood per click on wood per second</t>
  </si>
  <si>
    <t>WPS on WPC</t>
  </si>
  <si>
    <t>WPS based on levels %</t>
  </si>
  <si>
    <t>storage fish gives more storage 5%</t>
  </si>
  <si>
    <t>Unlock bots</t>
  </si>
  <si>
    <t>Unlock bait</t>
  </si>
  <si>
    <t>cheaper bots</t>
  </si>
  <si>
    <t>level effect +</t>
  </si>
  <si>
    <t>level effect %</t>
  </si>
  <si>
    <t>levels cheaper 5%</t>
  </si>
  <si>
    <t xml:space="preserve">levels </t>
  </si>
  <si>
    <t>Unlock assention</t>
  </si>
  <si>
    <t>Unlock fishing</t>
  </si>
  <si>
    <t>Unlock buy max wood</t>
  </si>
  <si>
    <t>Unlock buy max wood page</t>
  </si>
  <si>
    <t>Unlock buy max all wood</t>
  </si>
  <si>
    <t>Unlock buy max levels</t>
  </si>
  <si>
    <t>Unlock buy max wood camps</t>
  </si>
  <si>
    <t>Unlock buy more bait</t>
  </si>
  <si>
    <t>Unlock fish more</t>
  </si>
  <si>
    <t>Unlock buy more bots</t>
  </si>
  <si>
    <t>faster research</t>
  </si>
  <si>
    <t>fish sell for more</t>
  </si>
  <si>
    <t>gain magic without ascending</t>
  </si>
  <si>
    <t>gain more magic</t>
  </si>
  <si>
    <t>Unlock FoS</t>
  </si>
  <si>
    <t>upgrades effect +10%</t>
  </si>
  <si>
    <t>fish more wood</t>
  </si>
  <si>
    <t>good fish detector</t>
  </si>
  <si>
    <t>dams improve gold gain</t>
  </si>
  <si>
    <t>dams improve wood gain</t>
  </si>
  <si>
    <t>research effect +10%</t>
  </si>
  <si>
    <t>amount of fish</t>
  </si>
  <si>
    <t>amount of achivements</t>
  </si>
  <si>
    <t>higher storage increases lower storage</t>
  </si>
  <si>
    <t>slower fish</t>
  </si>
  <si>
    <t>Improve specific research type</t>
  </si>
  <si>
    <t>Unlock dams</t>
  </si>
  <si>
    <t>Unlock big dam</t>
  </si>
  <si>
    <t>Production per upgrade</t>
  </si>
  <si>
    <t>wood per click +1</t>
  </si>
  <si>
    <t>wood per click +2</t>
  </si>
  <si>
    <t>(x*2)^2</t>
  </si>
  <si>
    <t>price increase rate</t>
  </si>
  <si>
    <t>ROUND(1.25^(M35+6)+M35^3,0)</t>
  </si>
  <si>
    <t>Oak storage +10</t>
  </si>
  <si>
    <t>ROUND((1.14^(M35)+M35^3)+148, 0)</t>
  </si>
  <si>
    <t>ROUND((1.4^(M35)+M35*30)+89, 0)</t>
  </si>
  <si>
    <t>Increase WPS based on WPC</t>
  </si>
  <si>
    <t>ROUND((1.3^(M35)+M35^3+M35*25)+498,0)</t>
  </si>
  <si>
    <t>Effect formula</t>
  </si>
  <si>
    <t>1+</t>
  </si>
  <si>
    <t>10+</t>
  </si>
  <si>
    <t>2*</t>
  </si>
  <si>
    <t>ROUND(LOG(SQRT(M35))/5+1,4)</t>
  </si>
  <si>
    <t>Increase Oak per click 10%</t>
  </si>
  <si>
    <t>Increase WpS lower tiers</t>
  </si>
  <si>
    <t>Start Price</t>
  </si>
  <si>
    <t>Upgrade pages, Research, Woodcamps</t>
  </si>
  <si>
    <t>Buy Max buttons</t>
  </si>
  <si>
    <t xml:space="preserve">Magic, Ascention, More Wood Pages </t>
  </si>
  <si>
    <t>More bait</t>
  </si>
  <si>
    <t>fish 100x</t>
  </si>
  <si>
    <t>fish 1000x</t>
  </si>
  <si>
    <t>bots</t>
  </si>
  <si>
    <t>fish 10x, fishing places</t>
  </si>
  <si>
    <t>ROUND(1.24^M35 + 2 * M35^2.2, 0)</t>
  </si>
  <si>
    <t>ROUND(1.32^M35 + 2.5 * M35^1.9, 0)</t>
  </si>
  <si>
    <t>Increases wood gathered per click by 1</t>
  </si>
  <si>
    <t>ROUND(1.28^M35 + 1.3 * M35^2.8, 0)+7</t>
  </si>
  <si>
    <t>ROUND(1.40^M35 + 0.8 * M35^2, 0)</t>
  </si>
  <si>
    <t>ROUND(1.29^M35 + 1.3 * M35^1.8, 0)+22</t>
  </si>
  <si>
    <t>Increases storage capacity by 10</t>
  </si>
  <si>
    <t>Increases wood gathered per click by an additional 1</t>
  </si>
  <si>
    <t>better wood click</t>
  </si>
  <si>
    <t>Unlock Apple Wood</t>
  </si>
  <si>
    <t>Unlocks Apple wood for production</t>
  </si>
  <si>
    <t>trigger</t>
  </si>
  <si>
    <t>from start</t>
  </si>
  <si>
    <t>Apple per click +2</t>
  </si>
  <si>
    <t>Apple storage +20</t>
  </si>
  <si>
    <t>Improve all achievement upgrades</t>
  </si>
  <si>
    <t>research/magic</t>
  </si>
  <si>
    <t>done</t>
  </si>
  <si>
    <t>double wood production</t>
  </si>
  <si>
    <t>e3</t>
  </si>
  <si>
    <t>e4</t>
  </si>
  <si>
    <t>e6</t>
  </si>
  <si>
    <t>e33</t>
  </si>
  <si>
    <t>e31</t>
  </si>
  <si>
    <t>e30</t>
  </si>
  <si>
    <t>e27</t>
  </si>
  <si>
    <t>e24</t>
  </si>
  <si>
    <t>e23</t>
  </si>
  <si>
    <t>e21</t>
  </si>
  <si>
    <t>e18</t>
  </si>
  <si>
    <t>e16</t>
  </si>
  <si>
    <t>e15</t>
  </si>
  <si>
    <t>e13</t>
  </si>
  <si>
    <t>e11</t>
  </si>
  <si>
    <t>e8</t>
  </si>
  <si>
    <t>ROUND(1.28^M35 + 1.3 * M35^2.8, 0)+8</t>
  </si>
  <si>
    <t>ROUND(1.28^M35 + 1.3 * M35^2.8, 0)+9</t>
  </si>
  <si>
    <t>ROUND(1.28^M35 + 1.3 * M35^2.8, 0)+10</t>
  </si>
  <si>
    <t>ROUND(1.28^M35 + 1.3 * M35^2.8, 0)+11</t>
  </si>
  <si>
    <t>ROUND(1.28^M35 + 1.3 * M35^2.8, 0)+12</t>
  </si>
  <si>
    <t>ROUND(1.28^M35 + 1.3 * M35^2.8, 0)+13</t>
  </si>
  <si>
    <t>ROUND(1.28^M35 + 1.3 * M35^2.8, 0)+14</t>
  </si>
  <si>
    <t>Increase Oak per click 3%</t>
  </si>
  <si>
    <t>multiply storage</t>
  </si>
  <si>
    <t>better storage upgarade +40</t>
  </si>
  <si>
    <t>Research 2 at a time</t>
  </si>
  <si>
    <t>Research all Button</t>
  </si>
  <si>
    <t>Buy Max Woodcamps</t>
  </si>
  <si>
    <t>Build an Apple woodcamps</t>
  </si>
  <si>
    <t>Unlock Production slider</t>
  </si>
  <si>
    <t>Buy Max Levels</t>
  </si>
  <si>
    <t>5000 Oak, 1000 Apple</t>
  </si>
  <si>
    <t>Double Oak WPS and WPC</t>
  </si>
  <si>
    <t>Unlock Maple Wood</t>
  </si>
  <si>
    <t>Unlock Birch Wood</t>
  </si>
  <si>
    <t>WoodCamps 5% cheaper</t>
  </si>
  <si>
    <t>Unlock Achievements</t>
  </si>
  <si>
    <t>Gain 10x magic</t>
  </si>
  <si>
    <t>n times storage capacity</t>
  </si>
  <si>
    <t>oak bots 4%</t>
  </si>
  <si>
    <t>get more fish</t>
  </si>
  <si>
    <t>Keep Research</t>
  </si>
  <si>
    <t>Keep Classic Wood Upgrades</t>
  </si>
  <si>
    <t>Unlock Final Dam</t>
  </si>
  <si>
    <t>5x wood production</t>
  </si>
  <si>
    <t>Research Times / 2</t>
  </si>
  <si>
    <t>10x storage</t>
  </si>
  <si>
    <t>Gain 3x Magic</t>
  </si>
  <si>
    <t>Research 3 at a time</t>
  </si>
  <si>
    <t>Keep Rare Wood Upgrades</t>
  </si>
  <si>
    <t>Keep Mythic Wood Upgrades</t>
  </si>
  <si>
    <t>Unlock Ascention</t>
  </si>
  <si>
    <t>Unlock Spruce Wood</t>
  </si>
  <si>
    <t>Unlock Chestnut</t>
  </si>
  <si>
    <t>Other Effects</t>
  </si>
  <si>
    <t>pamati - 10% Production</t>
  </si>
  <si>
    <t>Unlock Cherry</t>
  </si>
  <si>
    <t>Levels 10% cheaper</t>
  </si>
  <si>
    <t>Improve wood sell value 25%</t>
  </si>
  <si>
    <t>Improve bot gps</t>
  </si>
  <si>
    <t>Bait works 8% better</t>
  </si>
  <si>
    <t>25% magic boost</t>
  </si>
  <si>
    <t>AFTER CHANGES NEED TO CHECK ALL UPGRADES</t>
  </si>
  <si>
    <t>wood per click +3</t>
  </si>
  <si>
    <t>wood per click +4</t>
  </si>
  <si>
    <t>wood per click +5</t>
  </si>
  <si>
    <t>wood per click +6</t>
  </si>
  <si>
    <t>wood per click +7</t>
  </si>
  <si>
    <t>wood per click +8</t>
  </si>
  <si>
    <t>wood per click +9</t>
  </si>
  <si>
    <t>wood per click +10</t>
  </si>
  <si>
    <t>wood per click +11</t>
  </si>
  <si>
    <t>wood per click +12</t>
  </si>
  <si>
    <t>wood per click +13</t>
  </si>
  <si>
    <t>wood per click +14</t>
  </si>
  <si>
    <t>wood per click +15</t>
  </si>
  <si>
    <t>Each wood type upgrades</t>
  </si>
  <si>
    <t>2 wpc</t>
  </si>
  <si>
    <t>2 wps</t>
  </si>
  <si>
    <t>2 storage</t>
  </si>
  <si>
    <t>1 research</t>
  </si>
  <si>
    <t>0.5 dam</t>
  </si>
  <si>
    <t>0.25 upgrades</t>
  </si>
  <si>
    <t>0.25 unlocks</t>
  </si>
  <si>
    <t>sub types</t>
  </si>
  <si>
    <t>standard 16.5</t>
  </si>
  <si>
    <t>below upgrades 0.5</t>
  </si>
  <si>
    <t>whole tier upgrades 0.5</t>
  </si>
  <si>
    <t>1 fishing</t>
  </si>
  <si>
    <t>0.75 magic</t>
  </si>
  <si>
    <t>2 levels</t>
  </si>
  <si>
    <t>0.5 dams</t>
  </si>
  <si>
    <t>2.5 market</t>
  </si>
  <si>
    <t>wps</t>
  </si>
  <si>
    <t>0.34 achievement</t>
  </si>
  <si>
    <t>wps per woodcamp +1</t>
  </si>
  <si>
    <t>wps per woodcamp +2</t>
  </si>
  <si>
    <t>wps per woodcamp +3</t>
  </si>
  <si>
    <t>wps per woodcamp +4</t>
  </si>
  <si>
    <t>wps per woodcamp +5</t>
  </si>
  <si>
    <t>wps per woodcamp +6</t>
  </si>
  <si>
    <t>wps per woodcamp +7</t>
  </si>
  <si>
    <t>wps per woodcamp +8</t>
  </si>
  <si>
    <t>wps per woodcamp +9</t>
  </si>
  <si>
    <t>wps per woodcamp +10</t>
  </si>
  <si>
    <t>wps per woodcamp +11</t>
  </si>
  <si>
    <t>wps per woodcamp +12</t>
  </si>
  <si>
    <t>wps per woodcamp +13</t>
  </si>
  <si>
    <t>wps per woodcamp +14</t>
  </si>
  <si>
    <t>wps per woodcamp +15</t>
  </si>
  <si>
    <t>wood storage +10</t>
  </si>
  <si>
    <t>wood storage +20</t>
  </si>
  <si>
    <t>wood storage +30</t>
  </si>
  <si>
    <t>wood storage +40</t>
  </si>
  <si>
    <t>wood storage +50</t>
  </si>
  <si>
    <t>wood storage +60</t>
  </si>
  <si>
    <t>wood storage +70</t>
  </si>
  <si>
    <t>wood storage +80</t>
  </si>
  <si>
    <t>wood storage +90</t>
  </si>
  <si>
    <t>wood storage +100</t>
  </si>
  <si>
    <t>Unlock Apple wood</t>
  </si>
  <si>
    <t>fishing Ir minigame kur jānospiež uz pogu laikā, lai noķertu zivi, ir rakstīts fish vai creat vai kkas cits un ja laika uzspied, tad dabū. Ja vārds ir misspeld vai piemēram not fish, tad pazūd</t>
  </si>
  <si>
    <t>Krutākas zivis grūtāk noķert.</t>
  </si>
  <si>
    <t>Ar upgrades un labāku bait, zivis uz ekrāna parādās biežāk un ātrāk, ir retākas. Improvements piemēram zvaniņš kad zivs parādās</t>
  </si>
  <si>
    <t>All upgrades 1% cheaper</t>
  </si>
  <si>
    <t>all upgrade 0.5</t>
  </si>
  <si>
    <t>for upgrade logic have a big ugly function where there is a switch for all upgrades, each wood type has a temp dictonary used for saving values used for calculating final value (like wps) and after going through all upgrades call another function that calculates all values for each wood type based on the dictionary of temp data</t>
  </si>
  <si>
    <t>Have the big upgly match functions for each upgrade type (upgrades, dams, research, magic, achievements?) in those functions also call signals that enable for example buy max button or apple wood (call only if not called before)</t>
  </si>
  <si>
    <t>upgrade type nr</t>
  </si>
  <si>
    <t>4% more wood per click</t>
  </si>
  <si>
    <t>6% more wood per click</t>
  </si>
  <si>
    <t>5% more wood per click</t>
  </si>
  <si>
    <t>wood per click 2% increase per level</t>
  </si>
  <si>
    <t>wood per click 4% increase per level</t>
  </si>
  <si>
    <t>wood per click add 1% wps</t>
  </si>
  <si>
    <t>wood per click add 2% wps</t>
  </si>
  <si>
    <t>wood per click add 3% wps</t>
  </si>
  <si>
    <t>wood fish works 3% better</t>
  </si>
  <si>
    <t>woodcamps increase wpc 1.5%</t>
  </si>
  <si>
    <t>woodcamps increase wpc 3%</t>
  </si>
  <si>
    <t>woodcamps increase wpc 4.5%</t>
  </si>
  <si>
    <t>woodcamps increase wpc 6%</t>
  </si>
  <si>
    <t>cheaper woodcamps 1%</t>
  </si>
  <si>
    <t>cheaper woodcamps 2%</t>
  </si>
  <si>
    <t>cheaper woodcamps 3%</t>
  </si>
  <si>
    <t>count of achiv increase wps</t>
  </si>
  <si>
    <t>all woodcamps effects 0.5%</t>
  </si>
  <si>
    <t>all woodcamps effects 1%</t>
  </si>
  <si>
    <t>all woodcamps effects 1.5%</t>
  </si>
  <si>
    <t>all woodcamps effects 2%</t>
  </si>
  <si>
    <t>add 1.1% of wpc to wps</t>
  </si>
  <si>
    <t>add 2.2% of wpc to wps</t>
  </si>
  <si>
    <t>add 3.3% of wpc to wps</t>
  </si>
  <si>
    <t>cheaper on amount of achiv</t>
  </si>
  <si>
    <t>wps 0.7%</t>
  </si>
  <si>
    <t>wps 1.3%</t>
  </si>
  <si>
    <t>wps 1.9%</t>
  </si>
  <si>
    <t>wps 2.5%</t>
  </si>
  <si>
    <t>lower wood production costs 1%</t>
  </si>
  <si>
    <t>lower wood production costs 2%</t>
  </si>
  <si>
    <t>lower wood production costs 3%</t>
  </si>
  <si>
    <t>1% of lower wood production</t>
  </si>
  <si>
    <t>2% of lower wood production</t>
  </si>
  <si>
    <t>3% of lower wood production</t>
  </si>
  <si>
    <t>0.2% wps per level</t>
  </si>
  <si>
    <t>0.1% wps per level</t>
  </si>
  <si>
    <t>0.15% wps per level</t>
  </si>
  <si>
    <t>lower wood production costs 3.5%</t>
  </si>
  <si>
    <t>cheaper woodcamps 1.5%</t>
  </si>
  <si>
    <t>cheaper woodcamps 2.5%</t>
  </si>
  <si>
    <t>1% of this storage added to lower tier storage</t>
  </si>
  <si>
    <t>1.1% of this storage added to lower tier storage</t>
  </si>
  <si>
    <t>1.2% of this storage added to lower tier storage</t>
  </si>
  <si>
    <t>increase storage by 6%</t>
  </si>
  <si>
    <t>increase storage by 12%</t>
  </si>
  <si>
    <t>increase storage by 18%</t>
  </si>
  <si>
    <t>increase storage by 24%</t>
  </si>
  <si>
    <t>fish give more storage</t>
  </si>
  <si>
    <t>increase this tiers storage by 4%</t>
  </si>
  <si>
    <t>Unlock wood bait</t>
  </si>
  <si>
    <t>Unlock woody lake</t>
  </si>
  <si>
    <t>Better wood price 0.1</t>
  </si>
  <si>
    <t>Better wood price 1</t>
  </si>
  <si>
    <t>Better wood price 10</t>
  </si>
  <si>
    <t>Better wood price 3%</t>
  </si>
  <si>
    <t>Better wood price 4%</t>
  </si>
  <si>
    <t>Better wood price 5%</t>
  </si>
  <si>
    <t>cheaper bots 2.1%</t>
  </si>
  <si>
    <t>cheaper bots 2.2%</t>
  </si>
  <si>
    <t>bots sell 5 more wood</t>
  </si>
  <si>
    <t>bots sell 10 more wood</t>
  </si>
  <si>
    <t>bots sell 15 more wood</t>
  </si>
  <si>
    <t>bots sell 20 more wood</t>
  </si>
  <si>
    <t>bots sell 4% more</t>
  </si>
  <si>
    <t>bots sell 6% more</t>
  </si>
  <si>
    <t>bots sell 8% more</t>
  </si>
  <si>
    <t>bots sell better price 0.1%</t>
  </si>
  <si>
    <t>bots sell better price 0.2%</t>
  </si>
  <si>
    <t>bots sell better price 0.3%</t>
  </si>
  <si>
    <t>bots sell better price 0.4%</t>
  </si>
  <si>
    <t>bots sell better price 0.5%</t>
  </si>
  <si>
    <t>bots sell better price 0.6%</t>
  </si>
  <si>
    <t>cheaper bots 2.3%</t>
  </si>
  <si>
    <t>cheaper bots 2.4%</t>
  </si>
  <si>
    <t>cheaper bots 2.5%</t>
  </si>
  <si>
    <t>cheaper bots on achiev 0.05%</t>
  </si>
  <si>
    <t>cheaper bots on achiev 0.06%</t>
  </si>
  <si>
    <t>Better wood price 50</t>
  </si>
  <si>
    <t>Better wood price 1000</t>
  </si>
  <si>
    <t>Better wood price 5.5%</t>
  </si>
  <si>
    <t>market fish upgrade 1%</t>
  </si>
  <si>
    <t>market fish upgrade 1.4%</t>
  </si>
  <si>
    <t>FoS better all bot sell 0.02%</t>
  </si>
  <si>
    <t>FoS better all bot sell 0.05%</t>
  </si>
  <si>
    <t>All production upgrades 0.3% effect</t>
  </si>
  <si>
    <t>gold upgrades 0.2% better</t>
  </si>
  <si>
    <t>faster research 0.1%</t>
  </si>
  <si>
    <t>faster research 0.2%</t>
  </si>
  <si>
    <t>faster research 0.6%</t>
  </si>
  <si>
    <t>faster research 0.3%</t>
  </si>
  <si>
    <t>faster research 0.4%</t>
  </si>
  <si>
    <t>faster research 0.5%</t>
  </si>
  <si>
    <t>cheaper reaserch 1%</t>
  </si>
  <si>
    <t>cheaper reaserch 0.9%</t>
  </si>
  <si>
    <t>cheaper reaserch 0.8%</t>
  </si>
  <si>
    <t>cheaper reaserch 0.7%</t>
  </si>
  <si>
    <t>wps from research 2%</t>
  </si>
  <si>
    <t>wpc from research 2%</t>
  </si>
  <si>
    <t>wpc from research 1%</t>
  </si>
  <si>
    <t>wps from research 1%</t>
  </si>
  <si>
    <t>cheaper reaserch 0.6%</t>
  </si>
  <si>
    <t>more fish appear 0.5%</t>
  </si>
  <si>
    <t>more fish appear 0.7%</t>
  </si>
  <si>
    <t>more fish appear 0.9%</t>
  </si>
  <si>
    <t>cheaper bait 2%</t>
  </si>
  <si>
    <t>cheaper bait 4%</t>
  </si>
  <si>
    <t>fish stay longer 0.2%</t>
  </si>
  <si>
    <t>fish stay longer 0.15%</t>
  </si>
  <si>
    <t>fish stay longer 0.3%</t>
  </si>
  <si>
    <t>fish sell for more 1%</t>
  </si>
  <si>
    <t>fish sell for more 2%</t>
  </si>
  <si>
    <t>Improve fish effects 0.09%</t>
  </si>
  <si>
    <t>Improve fish effects 0.1%</t>
  </si>
  <si>
    <t>Improve fish effects 0.11%</t>
  </si>
  <si>
    <t>fish sell for more 2.5%</t>
  </si>
  <si>
    <t>bait effects 0.5%</t>
  </si>
  <si>
    <t>bait effects 0.75%</t>
  </si>
  <si>
    <t>bait effects 1%</t>
  </si>
  <si>
    <t>fish better wood 1%</t>
  </si>
  <si>
    <t>fish better wood 1.5%</t>
  </si>
  <si>
    <t>better fish 1%</t>
  </si>
  <si>
    <t>better fish 1.3%</t>
  </si>
  <si>
    <t>dam effects 0.2%</t>
  </si>
  <si>
    <t>dam effects 0.15%</t>
  </si>
  <si>
    <t>dam effects 0.1%</t>
  </si>
  <si>
    <t>each dam 0.4% gold gain</t>
  </si>
  <si>
    <t>each dam 0.6% gold gain</t>
  </si>
  <si>
    <t>each dam 0.8% wood gain</t>
  </si>
  <si>
    <t>each dam 1% wood gain</t>
  </si>
  <si>
    <t>cheaper dams 1%</t>
  </si>
  <si>
    <t>cheaper dams 2%</t>
  </si>
  <si>
    <t>Improve magic effects 0.2%</t>
  </si>
  <si>
    <t>Improve magic effects 0.7%</t>
  </si>
  <si>
    <t>Improve magic effects 1.2%</t>
  </si>
  <si>
    <t>produce more magic 5%</t>
  </si>
  <si>
    <t>produce more magic 10%</t>
  </si>
  <si>
    <t>ascending gain more magic 3%</t>
  </si>
  <si>
    <t>ascending gain more magic 4%</t>
  </si>
  <si>
    <t>fish types increase magic gain</t>
  </si>
  <si>
    <t>achive. increases magic gain</t>
  </si>
  <si>
    <t>magic upgrades 0.33% cheaper</t>
  </si>
  <si>
    <t>magic upgrades 0.66% cheaper</t>
  </si>
  <si>
    <t>levels cheaper 0.2%</t>
  </si>
  <si>
    <t>levels cheaper 0.3%</t>
  </si>
  <si>
    <t>levels cheaper 0.4%</t>
  </si>
  <si>
    <t>levels cheaper 0.5%</t>
  </si>
  <si>
    <t>levels cheaper 0.6%</t>
  </si>
  <si>
    <t>levels cheaper 0.7%</t>
  </si>
  <si>
    <t>levels cheaper 0.8%</t>
  </si>
  <si>
    <t>levels cheaper 0.9%</t>
  </si>
  <si>
    <t>levels effects 2%</t>
  </si>
  <si>
    <t>levels effects 4%</t>
  </si>
  <si>
    <t>levels effects 6%</t>
  </si>
  <si>
    <t>levels effects 8%</t>
  </si>
  <si>
    <t>levels effects 10%</t>
  </si>
  <si>
    <t>per level give storage 0.2%</t>
  </si>
  <si>
    <t>per level give storage 0.19%</t>
  </si>
  <si>
    <t>per level give storage 0.18%</t>
  </si>
  <si>
    <t>per level give storage 0.17%</t>
  </si>
  <si>
    <t>per level give storage 0.16%</t>
  </si>
  <si>
    <t>lvl effect per achivem. 0.01%</t>
  </si>
  <si>
    <t>lvl effect per achivem. 0.02%</t>
  </si>
  <si>
    <t>lvl effect per fish 0.1%</t>
  </si>
  <si>
    <t>lvl effect per fish 0.13%</t>
  </si>
  <si>
    <t>lvl effect per fish 0.15%</t>
  </si>
  <si>
    <t>level wpc 3%</t>
  </si>
  <si>
    <t>level wpc 4%</t>
  </si>
  <si>
    <t>level wps 2%</t>
  </si>
  <si>
    <t>level wps 1%</t>
  </si>
  <si>
    <t>level effect on gold 3%</t>
  </si>
  <si>
    <t>FoS increas. Bot gold gain 2%</t>
  </si>
  <si>
    <t>cheaper bots 0.03%</t>
  </si>
  <si>
    <t>increase wpc 0.15%</t>
  </si>
  <si>
    <t>increase wps 0.06%</t>
  </si>
  <si>
    <t>increase wps 0.05%</t>
  </si>
  <si>
    <t>6% storage from woodcamps</t>
  </si>
  <si>
    <t>8% storage from woodcamps</t>
  </si>
  <si>
    <t>/ 270</t>
  </si>
  <si>
    <t>wood storage +110</t>
  </si>
  <si>
    <t>wood storage +120</t>
  </si>
  <si>
    <t>wood storage +130</t>
  </si>
  <si>
    <t>wood storage +140</t>
  </si>
  <si>
    <t>wood storage +150</t>
  </si>
  <si>
    <t>4% storage from woodcamps</t>
  </si>
  <si>
    <t>Put for each wood type first three upgrades: wpc +, wps +, wood storage +</t>
  </si>
  <si>
    <t>add 2% of lower wood production</t>
  </si>
  <si>
    <t>each level could apply research powers</t>
  </si>
  <si>
    <t>7% storage from woodcamps</t>
  </si>
  <si>
    <t>7.5% storage from woodcamps</t>
  </si>
  <si>
    <t>upgrades 1.5% cheaper</t>
  </si>
  <si>
    <t>cheaper bait 2.5%</t>
  </si>
  <si>
    <t>produce more magic 12%</t>
  </si>
  <si>
    <t>increase storage by 2%</t>
  </si>
  <si>
    <t>increase wpc 0.07%</t>
  </si>
  <si>
    <t>more fish appear 0.35%</t>
  </si>
  <si>
    <t>levels effects 1.5%</t>
  </si>
  <si>
    <t>woodcamps increase wpc 2%</t>
  </si>
  <si>
    <t>cheaper bots 0.05%</t>
  </si>
  <si>
    <t>wps ^2</t>
  </si>
  <si>
    <t>all woodcamps 20% cheaper</t>
  </si>
  <si>
    <t>30% more storage</t>
  </si>
  <si>
    <t>cheaper upgrades 5%</t>
  </si>
  <si>
    <t>bait storage to 100</t>
  </si>
  <si>
    <t>bait storage to 1000</t>
  </si>
  <si>
    <t>bait storage to 100k</t>
  </si>
  <si>
    <t>wpc per wc +10</t>
  </si>
  <si>
    <t>15% more fish</t>
  </si>
  <si>
    <t>10% better bots</t>
  </si>
  <si>
    <t>30% cheaper bait</t>
  </si>
  <si>
    <t>Dam effect 4x</t>
  </si>
  <si>
    <t>Magic upg 20% cheaper</t>
  </si>
  <si>
    <t>levels give a little storage</t>
  </si>
  <si>
    <t>10% more wps</t>
  </si>
  <si>
    <t>Maple WPS 3x</t>
  </si>
  <si>
    <t>woodcamps use 7% less wood</t>
  </si>
  <si>
    <t>wood sells for 22% more gold</t>
  </si>
  <si>
    <t>woodcamps give storage 3x</t>
  </si>
  <si>
    <t>gold upgrades 13% cheaper</t>
  </si>
  <si>
    <t>birch upgrades 35% cheaper</t>
  </si>
  <si>
    <t>Each achievement gives 0.25% wps and wpc</t>
  </si>
  <si>
    <t>unlock levels</t>
  </si>
  <si>
    <t>Unlock gold upgrades</t>
  </si>
  <si>
    <t>level effects 30%</t>
  </si>
  <si>
    <t>3x wps</t>
  </si>
  <si>
    <t>5x wpc</t>
  </si>
  <si>
    <t>Unlock Mahogany</t>
  </si>
  <si>
    <t>Unlock Dogwood</t>
  </si>
  <si>
    <t>Unlock Cedar Wood</t>
  </si>
  <si>
    <t>Unlock Rose Wood</t>
  </si>
  <si>
    <t>Magic effects 10x</t>
  </si>
  <si>
    <t>65b</t>
  </si>
  <si>
    <t>Generate Magic without ascending</t>
  </si>
  <si>
    <t>Keep Gold Upgrades</t>
  </si>
  <si>
    <t>Unlock Fishing spot</t>
  </si>
  <si>
    <t>Wood price 2.5x</t>
  </si>
  <si>
    <t>Oak wps 100x</t>
  </si>
  <si>
    <t>Oak wood price +1000</t>
  </si>
  <si>
    <t>7.5x wpc</t>
  </si>
  <si>
    <t>50% cheaper woodcamps</t>
  </si>
  <si>
    <t>15x storage from wc</t>
  </si>
  <si>
    <t>wc count adds to base click</t>
  </si>
  <si>
    <t>fish are worth 5x</t>
  </si>
  <si>
    <t>Dams 30% cheaper</t>
  </si>
  <si>
    <t>bait effects 15%</t>
  </si>
  <si>
    <t>add click beaver</t>
  </si>
  <si>
    <t>upgrade click beaver</t>
  </si>
  <si>
    <t>wood per second 2% increase per level</t>
  </si>
  <si>
    <t>Better wood price +10</t>
  </si>
  <si>
    <t>levels effects 3%</t>
  </si>
  <si>
    <t>Add wood Levels to base click</t>
  </si>
  <si>
    <t>Fish rarer fish 2x</t>
  </si>
  <si>
    <t xml:space="preserve">wood per click add 1% wps </t>
  </si>
  <si>
    <t>per achiv -0.2% WC price</t>
  </si>
  <si>
    <t>All production +0.3%</t>
  </si>
  <si>
    <t>0.09% wps per achievement</t>
  </si>
  <si>
    <t>0.11% wps per achievement</t>
  </si>
  <si>
    <t>Increase WPS based on WPC 1.5%</t>
  </si>
  <si>
    <t>0.18% wps per achievement</t>
  </si>
  <si>
    <t>WC cheaper on amount of achiv 0.07%</t>
  </si>
  <si>
    <t>Wpc 0.2% per achievement</t>
  </si>
  <si>
    <t>change bot better sell price to better wood price</t>
  </si>
  <si>
    <t>Better wood price 0.5%</t>
  </si>
  <si>
    <t>Better wood price 0.3%</t>
  </si>
  <si>
    <t>Better wood price 2.6%</t>
  </si>
  <si>
    <t>FoS better all wood sell 0.02%</t>
  </si>
  <si>
    <t>FoS better all wood sell 0.05%</t>
  </si>
  <si>
    <t>Better wood price 3.1%</t>
  </si>
  <si>
    <t>1+ beavers from woodcamps</t>
  </si>
  <si>
    <t>Seaweed</t>
  </si>
  <si>
    <t>Boot</t>
  </si>
  <si>
    <t xml:space="preserve">wpc +1 </t>
  </si>
  <si>
    <t>wpc +3</t>
  </si>
  <si>
    <t xml:space="preserve">wps +1 </t>
  </si>
  <si>
    <t>Gold Fish</t>
  </si>
  <si>
    <t>5 gold per second</t>
  </si>
  <si>
    <t>Magic Fish</t>
  </si>
  <si>
    <t>Magic Pot</t>
  </si>
  <si>
    <t>Gold Pot</t>
  </si>
  <si>
    <t>5 magic per second</t>
  </si>
  <si>
    <t>Speed fish</t>
  </si>
  <si>
    <t>Lower Fish speed 1.5 %</t>
  </si>
  <si>
    <t>Storage Box</t>
  </si>
  <si>
    <t>GPS +1%</t>
  </si>
  <si>
    <t>Magic Pot II</t>
  </si>
  <si>
    <t>Magic Pot III</t>
  </si>
  <si>
    <t>50 magic per second</t>
  </si>
  <si>
    <t>500 magic per second</t>
  </si>
  <si>
    <t>Gold Pot II</t>
  </si>
  <si>
    <t>Gold Pot III</t>
  </si>
  <si>
    <t>50 gold per second</t>
  </si>
  <si>
    <t>500 gold per second</t>
  </si>
  <si>
    <t>Research Fish</t>
  </si>
  <si>
    <t>1% faster research</t>
  </si>
  <si>
    <t>1% better wood price</t>
  </si>
  <si>
    <t>Dam Fish</t>
  </si>
  <si>
    <t>3% Dam Effect</t>
  </si>
  <si>
    <t>All wood storage +120</t>
  </si>
  <si>
    <t>All wood storage +10</t>
  </si>
  <si>
    <t>Catfish</t>
  </si>
  <si>
    <t>beaver +1</t>
  </si>
  <si>
    <t>Lucky fish</t>
  </si>
  <si>
    <t>1% better fish</t>
  </si>
  <si>
    <t>Crate fish</t>
  </si>
  <si>
    <t>1% better loot in crates</t>
  </si>
  <si>
    <t>Bot Fish</t>
  </si>
  <si>
    <t>1% cheaper bots, 1% more sold</t>
  </si>
  <si>
    <t>Ice Fish</t>
  </si>
  <si>
    <t>Lower Fish bounce 1%</t>
  </si>
  <si>
    <t>Wood Fish</t>
  </si>
  <si>
    <t>Bait fish</t>
  </si>
  <si>
    <t>1% bait effect</t>
  </si>
  <si>
    <t>Construction Shark</t>
  </si>
  <si>
    <t>Woodcamp price -1%</t>
  </si>
  <si>
    <t>Electric Eal</t>
  </si>
  <si>
    <t>Electric vally</t>
  </si>
  <si>
    <t>Electric Jellyfish</t>
  </si>
  <si>
    <t>Electric Sponge</t>
  </si>
  <si>
    <t>Salmon Lumber Jack</t>
  </si>
  <si>
    <t>WC effect 1%</t>
  </si>
  <si>
    <t>Ascention fish</t>
  </si>
  <si>
    <t xml:space="preserve"> 1% more magic on ascention</t>
  </si>
  <si>
    <t>Magic Effects</t>
  </si>
  <si>
    <t>Descention fish</t>
  </si>
  <si>
    <t xml:space="preserve"> 1% more magic per second</t>
  </si>
  <si>
    <t>All aplicable upgrade effects 1%</t>
  </si>
  <si>
    <t>Big fish</t>
  </si>
  <si>
    <t>Makes fish 1% bigger</t>
  </si>
  <si>
    <t>Unlocks sponge / base wps +1</t>
  </si>
  <si>
    <t>Clownfish</t>
  </si>
  <si>
    <t>Stick</t>
  </si>
  <si>
    <t>Oak Crate</t>
  </si>
  <si>
    <t>Apple Crate</t>
  </si>
  <si>
    <t>Maple Crate</t>
  </si>
  <si>
    <t>Birch Crate</t>
  </si>
  <si>
    <t>Spruce Crate</t>
  </si>
  <si>
    <t>Chestnut Crate</t>
  </si>
  <si>
    <t>Cherry Crate</t>
  </si>
  <si>
    <t>Ash Crate</t>
  </si>
  <si>
    <t>Cedar Crate</t>
  </si>
  <si>
    <t>Mahogany Crate</t>
  </si>
  <si>
    <t>Ebony Crate</t>
  </si>
  <si>
    <t>Dogwood Crate</t>
  </si>
  <si>
    <t>Rosewood Crate</t>
  </si>
  <si>
    <t>Ghost Gum Crate</t>
  </si>
  <si>
    <t>Dragonwood Crate</t>
  </si>
  <si>
    <t xml:space="preserve">Oak PS +1 </t>
  </si>
  <si>
    <t xml:space="preserve">Apple PS +1 </t>
  </si>
  <si>
    <t xml:space="preserve">Maple PS +1 </t>
  </si>
  <si>
    <t xml:space="preserve">Birch PS +1 </t>
  </si>
  <si>
    <t xml:space="preserve">Spruce PS +1 </t>
  </si>
  <si>
    <t>Chestnut PS +1</t>
  </si>
  <si>
    <t>Cherry PS +1</t>
  </si>
  <si>
    <t>Ash PS +1</t>
  </si>
  <si>
    <t>Cedar PS +1</t>
  </si>
  <si>
    <t>Mahogany PS +1</t>
  </si>
  <si>
    <t>Ebony PS +1</t>
  </si>
  <si>
    <t>Dogwood PS +1</t>
  </si>
  <si>
    <t>Rosewood PS +1</t>
  </si>
  <si>
    <t>Ghost Gum PS +1</t>
  </si>
  <si>
    <t>Dragonwood PS +1</t>
  </si>
  <si>
    <t>Clown +1 ?? Actualy beaver</t>
  </si>
  <si>
    <t>Open?</t>
  </si>
  <si>
    <t>Get 10 to unlock salmon valley/ +1 fish rarity / unlock jellyfish</t>
  </si>
  <si>
    <r>
      <t xml:space="preserve">reaserch / </t>
    </r>
    <r>
      <rPr>
        <sz val="10"/>
        <rFont val="Arial"/>
        <family val="2"/>
        <scheme val="minor"/>
      </rPr>
      <t>from salmon now</t>
    </r>
  </si>
  <si>
    <t>5% fishing power</t>
  </si>
  <si>
    <t>Other effect</t>
  </si>
  <si>
    <t>Crate Atractor</t>
  </si>
  <si>
    <t>3x more crates</t>
  </si>
  <si>
    <t>leaf</t>
  </si>
  <si>
    <t>worm</t>
  </si>
  <si>
    <t>Catarpiller</t>
  </si>
  <si>
    <t>Shiny worm</t>
  </si>
  <si>
    <t>Devils tonge</t>
  </si>
  <si>
    <t>Wyverns feather</t>
  </si>
  <si>
    <t>Cricket</t>
  </si>
  <si>
    <t>Jig</t>
  </si>
  <si>
    <t>Leech</t>
  </si>
  <si>
    <t>Giant Squids tentacle</t>
  </si>
  <si>
    <t>500m</t>
  </si>
  <si>
    <t>Maybe change fish shop currency to amber or smthg to balance the economy</t>
  </si>
  <si>
    <t>Fishing level</t>
  </si>
  <si>
    <t>Calculation for appearing</t>
  </si>
  <si>
    <t>Blue Whale</t>
  </si>
  <si>
    <t>2x WPS</t>
  </si>
  <si>
    <t>Multiplying Fish</t>
  </si>
  <si>
    <t>1% more fish appear</t>
  </si>
  <si>
    <t>(0.5 - bait FP) * spot%</t>
  </si>
  <si>
    <t>round(pow(1.6, level) + 1.5 * pow(level, 4.3)) + 1 * (level + 1) * 7 + 2</t>
  </si>
  <si>
    <t>level</t>
  </si>
  <si>
    <t>2^C5 + 2 * (C5^2) + 1 * (C5 + 1) * 7 + 2</t>
  </si>
  <si>
    <t>2^C5 + 2 * (C5^3) + 1 * (C5 + 1) * 7 + 2</t>
  </si>
  <si>
    <t>3^C5 + 2 * (C5^2) + 1 * (C5 + 1) * 7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</si>
</sst>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sz val="10"/>
      <color theme="1"/>
      <name val="Arial"/>
      <scheme val="minor"/>
    </font>
    <font>
      <sz val="10"/>
      <color rgb="FF000000"/>
      <name val="Arial"/>
    </font>
    <font>
      <u/>
      <sz val="10"/>
      <color rgb="FF0000FF"/>
      <name val="Arial"/>
    </font>
    <font>
      <u/>
      <sz val="17"/>
      <color rgb="FFE8E8E8"/>
      <name val="&quot;Google Sans&quot;"/>
    </font>
    <font>
      <sz val="14"/>
      <color theme="1"/>
      <name val="Arial"/>
      <scheme val="minor"/>
    </font>
    <font>
      <u/>
      <sz val="17"/>
      <color rgb="FF1155CC"/>
      <name val="Arial"/>
      <scheme val="minor"/>
    </font>
    <font>
      <sz val="10"/>
      <color rgb="FF000000"/>
      <name val="Arial"/>
      <family val="2"/>
      <scheme val="minor"/>
    </font>
    <font>
      <sz val="10"/>
      <color theme="1"/>
      <name val="Arial"/>
      <family val="2"/>
      <scheme val="minor"/>
    </font>
    <font>
      <sz val="10"/>
      <color rgb="FFFF0000"/>
      <name val="Arial"/>
      <family val="2"/>
      <scheme val="minor"/>
    </font>
    <font>
      <sz val="8"/>
      <name val="Arial"/>
      <family val="2"/>
      <scheme val="minor"/>
    </font>
    <font>
      <sz val="10"/>
      <color rgb="FF92D050"/>
      <name val="Arial"/>
      <family val="2"/>
      <scheme val="minor"/>
    </font>
    <font>
      <sz val="10"/>
      <name val="Arial"/>
      <family val="2"/>
      <scheme val="minor"/>
    </font>
    <font>
      <sz val="14"/>
      <color theme="5"/>
      <name val="Arial"/>
      <family val="2"/>
      <scheme val="minor"/>
    </font>
    <font>
      <sz val="8"/>
      <name val="Arial"/>
      <scheme val="minor"/>
    </font>
    <font>
      <sz val="10"/>
      <color rgb="FF000000"/>
      <name val="Arial"/>
      <family val="2"/>
    </font>
  </fonts>
  <fills count="47">
    <fill>
      <patternFill patternType="none"/>
    </fill>
    <fill>
      <patternFill patternType="gray125"/>
    </fill>
    <fill>
      <patternFill patternType="solid">
        <fgColor rgb="FFFFFFFF"/>
        <bgColor rgb="FFFFFFFF"/>
      </patternFill>
    </fill>
    <fill>
      <patternFill patternType="solid">
        <fgColor rgb="FFB3945D"/>
        <bgColor rgb="FFB3945D"/>
      </patternFill>
    </fill>
    <fill>
      <patternFill patternType="solid">
        <fgColor rgb="FFE5C9A2"/>
        <bgColor rgb="FFE5C9A2"/>
      </patternFill>
    </fill>
    <fill>
      <patternFill patternType="solid">
        <fgColor rgb="FFEDD0BE"/>
        <bgColor rgb="FFEDD0BE"/>
      </patternFill>
    </fill>
    <fill>
      <patternFill patternType="solid">
        <fgColor rgb="FFD9B69A"/>
        <bgColor rgb="FFD9B69A"/>
      </patternFill>
    </fill>
    <fill>
      <patternFill patternType="solid">
        <fgColor rgb="FF975B29"/>
        <bgColor rgb="FF975B29"/>
      </patternFill>
    </fill>
    <fill>
      <patternFill patternType="solid">
        <fgColor rgb="FFCA7E53"/>
        <bgColor rgb="FFCA7E53"/>
      </patternFill>
    </fill>
    <fill>
      <patternFill patternType="solid">
        <fgColor rgb="FF412816"/>
        <bgColor rgb="FF412816"/>
      </patternFill>
    </fill>
    <fill>
      <patternFill patternType="solid">
        <fgColor rgb="FFA66C42"/>
        <bgColor rgb="FFA66C42"/>
      </patternFill>
    </fill>
    <fill>
      <patternFill patternType="solid">
        <fgColor rgb="FFA55737"/>
        <bgColor rgb="FFA55737"/>
      </patternFill>
    </fill>
    <fill>
      <patternFill patternType="solid">
        <fgColor rgb="FFD37B29"/>
        <bgColor rgb="FFD37B29"/>
      </patternFill>
    </fill>
    <fill>
      <patternFill patternType="solid">
        <fgColor rgb="FF9B3C3D"/>
        <bgColor rgb="FF9B3C3D"/>
      </patternFill>
    </fill>
    <fill>
      <patternFill patternType="solid">
        <fgColor rgb="FF82310D"/>
        <bgColor rgb="FF82310D"/>
      </patternFill>
    </fill>
    <fill>
      <patternFill patternType="solid">
        <fgColor rgb="FFAA5F14"/>
        <bgColor rgb="FFAA5F14"/>
      </patternFill>
    </fill>
    <fill>
      <patternFill patternType="solid">
        <fgColor rgb="FF2B2731"/>
        <bgColor rgb="FF2B2731"/>
      </patternFill>
    </fill>
    <fill>
      <patternFill patternType="solid">
        <fgColor rgb="FFB78B6B"/>
        <bgColor rgb="FFB78B6B"/>
      </patternFill>
    </fill>
    <fill>
      <patternFill patternType="solid">
        <fgColor rgb="FF793F41"/>
        <bgColor rgb="FF793F41"/>
      </patternFill>
    </fill>
    <fill>
      <patternFill patternType="solid">
        <fgColor rgb="FFB1A276"/>
        <bgColor rgb="FFB1A276"/>
      </patternFill>
    </fill>
    <fill>
      <patternFill patternType="solid">
        <fgColor rgb="FFC8B5A5"/>
        <bgColor rgb="FFC8B5A5"/>
      </patternFill>
    </fill>
    <fill>
      <patternFill patternType="solid">
        <fgColor rgb="FF8E6C43"/>
        <bgColor rgb="FF8E6C43"/>
      </patternFill>
    </fill>
    <fill>
      <patternFill patternType="solid">
        <fgColor rgb="FFBF7D54"/>
        <bgColor rgb="FFBF7D54"/>
      </patternFill>
    </fill>
    <fill>
      <patternFill patternType="solid">
        <fgColor rgb="FF1F1F1F"/>
        <bgColor rgb="FF1F1F1F"/>
      </patternFill>
    </fill>
    <fill>
      <patternFill patternType="solid">
        <fgColor rgb="FF7F6000"/>
        <bgColor rgb="FF7F6000"/>
      </patternFill>
    </fill>
    <fill>
      <patternFill patternType="solid">
        <fgColor rgb="FF93C47D"/>
        <bgColor rgb="FF93C47D"/>
      </patternFill>
    </fill>
    <fill>
      <patternFill patternType="solid">
        <fgColor rgb="FFA2C4C9"/>
        <bgColor rgb="FFA2C4C9"/>
      </patternFill>
    </fill>
    <fill>
      <patternFill patternType="solid">
        <fgColor rgb="FF6D9EEB"/>
        <bgColor rgb="FF6D9EEB"/>
      </patternFill>
    </fill>
    <fill>
      <patternFill patternType="solid">
        <fgColor rgb="FF0B5394"/>
        <bgColor rgb="FF0B5394"/>
      </patternFill>
    </fill>
    <fill>
      <patternFill patternType="solid">
        <fgColor rgb="FFECD2B2"/>
        <bgColor rgb="FFE1B987"/>
      </patternFill>
    </fill>
    <fill>
      <patternFill patternType="solid">
        <fgColor theme="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1" tint="0.499984740745262"/>
        <bgColor indexed="64"/>
      </patternFill>
    </fill>
    <fill>
      <patternFill patternType="solid">
        <fgColor theme="5" tint="0.39997558519241921"/>
        <bgColor indexed="64"/>
      </patternFill>
    </fill>
    <fill>
      <patternFill patternType="solid">
        <fgColor theme="7" tint="-0.249977111117893"/>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4" tint="0.79998168889431442"/>
        <bgColor rgb="FFFFFFFF"/>
      </patternFill>
    </fill>
    <fill>
      <patternFill patternType="solid">
        <fgColor rgb="FFFFFF00"/>
        <bgColor indexed="64"/>
      </patternFill>
    </fill>
    <fill>
      <patternFill patternType="solid">
        <fgColor theme="4" tint="0.59999389629810485"/>
        <bgColor indexed="64"/>
      </patternFill>
    </fill>
  </fills>
  <borders count="20">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medium">
        <color indexed="64"/>
      </right>
      <top style="medium">
        <color indexed="64"/>
      </top>
      <bottom style="medium">
        <color indexed="64"/>
      </bottom>
      <diagonal/>
    </border>
    <border>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top/>
      <bottom style="thin">
        <color rgb="FF000000"/>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bottom/>
      <diagonal/>
    </border>
    <border>
      <left style="thin">
        <color indexed="64"/>
      </left>
      <right style="thin">
        <color indexed="64"/>
      </right>
      <top/>
      <bottom/>
      <diagonal/>
    </border>
  </borders>
  <cellStyleXfs count="1">
    <xf numFmtId="0" fontId="0" fillId="0" borderId="0"/>
  </cellStyleXfs>
  <cellXfs count="117">
    <xf numFmtId="0" fontId="0" fillId="0" borderId="0" xfId="0"/>
    <xf numFmtId="0" fontId="1" fillId="0" borderId="0" xfId="0" applyFont="1"/>
    <xf numFmtId="0" fontId="2" fillId="2" borderId="0" xfId="0" applyFont="1" applyFill="1" applyAlignment="1">
      <alignment horizontal="left"/>
    </xf>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8" borderId="0" xfId="0" applyFont="1" applyFill="1"/>
    <xf numFmtId="11" fontId="1" fillId="0" borderId="0" xfId="0" applyNumberFormat="1" applyFont="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15" borderId="0" xfId="0" applyFont="1" applyFill="1"/>
    <xf numFmtId="0" fontId="1" fillId="16" borderId="0" xfId="0" applyFont="1" applyFill="1"/>
    <xf numFmtId="0" fontId="1" fillId="17" borderId="0" xfId="0" applyFont="1" applyFill="1"/>
    <xf numFmtId="0" fontId="1" fillId="18" borderId="0" xfId="0" applyFont="1" applyFill="1"/>
    <xf numFmtId="0" fontId="1" fillId="19" borderId="0" xfId="0" applyFont="1" applyFill="1"/>
    <xf numFmtId="0" fontId="1" fillId="20" borderId="0" xfId="0" applyFont="1" applyFill="1"/>
    <xf numFmtId="0" fontId="1" fillId="21" borderId="0" xfId="0" applyFont="1" applyFill="1"/>
    <xf numFmtId="0" fontId="3" fillId="0" borderId="0" xfId="0" applyFont="1"/>
    <xf numFmtId="0" fontId="1" fillId="22" borderId="0" xfId="0" applyFont="1" applyFill="1"/>
    <xf numFmtId="0" fontId="4" fillId="23" borderId="0" xfId="0" applyFont="1" applyFill="1"/>
    <xf numFmtId="0" fontId="1" fillId="0" borderId="1" xfId="0" applyFont="1" applyBorder="1"/>
    <xf numFmtId="0" fontId="1" fillId="0" borderId="2" xfId="0" applyFont="1" applyBorder="1"/>
    <xf numFmtId="0" fontId="1" fillId="0" borderId="0" xfId="0" applyFont="1" applyAlignment="1">
      <alignment horizontal="right"/>
    </xf>
    <xf numFmtId="0" fontId="1" fillId="24" borderId="0" xfId="0" applyFont="1" applyFill="1"/>
    <xf numFmtId="0" fontId="1" fillId="25" borderId="0" xfId="0" applyFont="1" applyFill="1"/>
    <xf numFmtId="9" fontId="1" fillId="0" borderId="0" xfId="0" applyNumberFormat="1" applyFont="1"/>
    <xf numFmtId="0" fontId="1" fillId="26" borderId="0" xfId="0" applyFont="1" applyFill="1"/>
    <xf numFmtId="0" fontId="1" fillId="27" borderId="0" xfId="0" applyFont="1" applyFill="1"/>
    <xf numFmtId="0" fontId="1" fillId="28" borderId="0" xfId="0" applyFont="1" applyFill="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1" fillId="0" borderId="8" xfId="0" applyFont="1" applyBorder="1"/>
    <xf numFmtId="0" fontId="0" fillId="0" borderId="3" xfId="0" applyBorder="1"/>
    <xf numFmtId="0" fontId="1" fillId="0" borderId="9" xfId="0" applyFont="1" applyBorder="1"/>
    <xf numFmtId="0" fontId="1" fillId="0" borderId="10" xfId="0" applyFont="1" applyBorder="1"/>
    <xf numFmtId="0" fontId="0" fillId="0" borderId="7" xfId="0" applyBorder="1"/>
    <xf numFmtId="11" fontId="0" fillId="0" borderId="0" xfId="0" applyNumberFormat="1"/>
    <xf numFmtId="0" fontId="7" fillId="0" borderId="0" xfId="0" applyFont="1"/>
    <xf numFmtId="0" fontId="8" fillId="0" borderId="0" xfId="0" applyFont="1"/>
    <xf numFmtId="0" fontId="2" fillId="2" borderId="3" xfId="0" applyFont="1" applyFill="1" applyBorder="1" applyAlignment="1">
      <alignment horizontal="left"/>
    </xf>
    <xf numFmtId="0" fontId="0" fillId="0" borderId="8" xfId="0" applyBorder="1"/>
    <xf numFmtId="0" fontId="0" fillId="0" borderId="4" xfId="0" applyBorder="1"/>
    <xf numFmtId="0" fontId="9" fillId="0" borderId="0" xfId="0" applyFont="1"/>
    <xf numFmtId="0" fontId="8" fillId="0" borderId="8" xfId="0" applyFont="1" applyBorder="1"/>
    <xf numFmtId="0" fontId="1" fillId="29" borderId="0" xfId="0" applyFont="1" applyFill="1"/>
    <xf numFmtId="0" fontId="5" fillId="0" borderId="4" xfId="0" applyFont="1" applyBorder="1" applyAlignment="1">
      <alignment horizontal="center"/>
    </xf>
    <xf numFmtId="0" fontId="1" fillId="0" borderId="11" xfId="0" applyFont="1" applyBorder="1"/>
    <xf numFmtId="0" fontId="0" fillId="30" borderId="3" xfId="0" applyFill="1" applyBorder="1"/>
    <xf numFmtId="0" fontId="8" fillId="0" borderId="4" xfId="0" applyFont="1" applyBorder="1"/>
    <xf numFmtId="0" fontId="1" fillId="30" borderId="3" xfId="0" applyFont="1" applyFill="1" applyBorder="1"/>
    <xf numFmtId="0" fontId="11" fillId="0" borderId="0" xfId="0" applyFont="1"/>
    <xf numFmtId="0" fontId="0" fillId="30" borderId="7" xfId="0" applyFill="1" applyBorder="1"/>
    <xf numFmtId="0" fontId="5" fillId="0" borderId="11" xfId="0" applyFont="1" applyBorder="1" applyAlignment="1">
      <alignment horizontal="center"/>
    </xf>
    <xf numFmtId="0" fontId="7" fillId="30" borderId="3" xfId="0" applyFont="1" applyFill="1" applyBorder="1"/>
    <xf numFmtId="0" fontId="11" fillId="31" borderId="12" xfId="0" applyFont="1" applyFill="1" applyBorder="1"/>
    <xf numFmtId="0" fontId="11" fillId="32" borderId="3" xfId="0" applyFont="1" applyFill="1" applyBorder="1"/>
    <xf numFmtId="0" fontId="11" fillId="33" borderId="3" xfId="0" applyFont="1" applyFill="1" applyBorder="1"/>
    <xf numFmtId="0" fontId="12" fillId="33" borderId="3" xfId="0" applyFont="1" applyFill="1" applyBorder="1"/>
    <xf numFmtId="0" fontId="11" fillId="34" borderId="0" xfId="0" applyFont="1" applyFill="1"/>
    <xf numFmtId="0" fontId="1" fillId="42" borderId="0" xfId="0" applyFont="1" applyFill="1"/>
    <xf numFmtId="0" fontId="11" fillId="31" borderId="14" xfId="0" applyFont="1" applyFill="1" applyBorder="1"/>
    <xf numFmtId="0" fontId="11" fillId="31" borderId="15" xfId="0" applyFont="1" applyFill="1" applyBorder="1"/>
    <xf numFmtId="0" fontId="11" fillId="31" borderId="16" xfId="0" applyFont="1" applyFill="1" applyBorder="1"/>
    <xf numFmtId="0" fontId="11" fillId="31" borderId="6" xfId="0" applyFont="1" applyFill="1" applyBorder="1"/>
    <xf numFmtId="0" fontId="11" fillId="32" borderId="13" xfId="0" applyFont="1" applyFill="1" applyBorder="1"/>
    <xf numFmtId="0" fontId="11" fillId="33" borderId="13" xfId="0" applyFont="1" applyFill="1" applyBorder="1"/>
    <xf numFmtId="0" fontId="12" fillId="34" borderId="3" xfId="0" applyFont="1" applyFill="1" applyBorder="1"/>
    <xf numFmtId="0" fontId="12" fillId="32" borderId="3" xfId="0" applyFont="1" applyFill="1" applyBorder="1"/>
    <xf numFmtId="0" fontId="11" fillId="41" borderId="3" xfId="0" applyFont="1" applyFill="1" applyBorder="1"/>
    <xf numFmtId="0" fontId="11" fillId="43" borderId="13" xfId="0" applyFont="1" applyFill="1" applyBorder="1"/>
    <xf numFmtId="0" fontId="11" fillId="43" borderId="3" xfId="0" applyFont="1" applyFill="1" applyBorder="1"/>
    <xf numFmtId="0" fontId="13" fillId="0" borderId="0" xfId="0" applyFont="1"/>
    <xf numFmtId="0" fontId="11" fillId="31" borderId="17" xfId="0" applyFont="1" applyFill="1" applyBorder="1"/>
    <xf numFmtId="0" fontId="11" fillId="32" borderId="9" xfId="0" applyFont="1" applyFill="1" applyBorder="1"/>
    <xf numFmtId="0" fontId="11" fillId="37" borderId="13" xfId="0" applyFont="1" applyFill="1" applyBorder="1"/>
    <xf numFmtId="0" fontId="11" fillId="34" borderId="3" xfId="0" applyFont="1" applyFill="1" applyBorder="1"/>
    <xf numFmtId="0" fontId="11" fillId="37" borderId="3" xfId="0" applyFont="1" applyFill="1" applyBorder="1"/>
    <xf numFmtId="0" fontId="11" fillId="41" borderId="13" xfId="0" applyFont="1" applyFill="1" applyBorder="1"/>
    <xf numFmtId="0" fontId="11" fillId="36" borderId="3" xfId="0" applyFont="1" applyFill="1" applyBorder="1"/>
    <xf numFmtId="0" fontId="11" fillId="38" borderId="3" xfId="0" applyFont="1" applyFill="1" applyBorder="1"/>
    <xf numFmtId="0" fontId="11" fillId="39" borderId="3" xfId="0" applyFont="1" applyFill="1" applyBorder="1"/>
    <xf numFmtId="0" fontId="11" fillId="35" borderId="3" xfId="0" applyFont="1" applyFill="1" applyBorder="1"/>
    <xf numFmtId="0" fontId="11" fillId="40" borderId="8" xfId="0" applyFont="1" applyFill="1" applyBorder="1"/>
    <xf numFmtId="0" fontId="11" fillId="36" borderId="13" xfId="0" applyFont="1" applyFill="1" applyBorder="1"/>
    <xf numFmtId="0" fontId="11" fillId="31" borderId="3" xfId="0" applyFont="1" applyFill="1" applyBorder="1"/>
    <xf numFmtId="0" fontId="11" fillId="35" borderId="19" xfId="0" applyFont="1" applyFill="1" applyBorder="1"/>
    <xf numFmtId="0" fontId="11" fillId="40" borderId="3" xfId="0" applyFont="1" applyFill="1" applyBorder="1"/>
    <xf numFmtId="0" fontId="11" fillId="39" borderId="18" xfId="0" applyFont="1" applyFill="1" applyBorder="1"/>
    <xf numFmtId="0" fontId="11" fillId="38" borderId="13" xfId="0" applyFont="1" applyFill="1" applyBorder="1"/>
    <xf numFmtId="0" fontId="12" fillId="35" borderId="3" xfId="0" applyFont="1" applyFill="1" applyBorder="1"/>
    <xf numFmtId="0" fontId="12" fillId="37" borderId="3" xfId="0" applyFont="1" applyFill="1" applyBorder="1"/>
    <xf numFmtId="0" fontId="12" fillId="40" borderId="3" xfId="0" applyFont="1" applyFill="1" applyBorder="1"/>
    <xf numFmtId="0" fontId="12" fillId="36" borderId="3" xfId="0" applyFont="1" applyFill="1" applyBorder="1"/>
    <xf numFmtId="0" fontId="12" fillId="38" borderId="3" xfId="0" applyFont="1" applyFill="1" applyBorder="1"/>
    <xf numFmtId="0" fontId="12" fillId="41" borderId="3" xfId="0" applyFont="1" applyFill="1" applyBorder="1"/>
    <xf numFmtId="0" fontId="12" fillId="39" borderId="3" xfId="0" applyFont="1" applyFill="1" applyBorder="1"/>
    <xf numFmtId="0" fontId="12" fillId="43" borderId="3" xfId="0" applyFont="1" applyFill="1" applyBorder="1"/>
    <xf numFmtId="0" fontId="12" fillId="31" borderId="3" xfId="0" applyFont="1" applyFill="1" applyBorder="1"/>
    <xf numFmtId="0" fontId="1" fillId="31" borderId="0" xfId="0" applyFont="1" applyFill="1"/>
    <xf numFmtId="0" fontId="1" fillId="31" borderId="3" xfId="0" applyFont="1" applyFill="1" applyBorder="1"/>
    <xf numFmtId="0" fontId="0" fillId="31" borderId="0" xfId="0" applyFill="1"/>
    <xf numFmtId="0" fontId="2" fillId="44" borderId="3" xfId="0" applyFont="1" applyFill="1" applyBorder="1" applyAlignment="1">
      <alignment horizontal="left"/>
    </xf>
    <xf numFmtId="0" fontId="1" fillId="45" borderId="0" xfId="0" applyFont="1" applyFill="1"/>
    <xf numFmtId="0" fontId="12" fillId="46" borderId="3" xfId="0" applyFont="1" applyFill="1" applyBorder="1"/>
    <xf numFmtId="0" fontId="15" fillId="2" borderId="0" xfId="0" applyFont="1" applyFill="1" applyAlignment="1">
      <alignment horizontal="left"/>
    </xf>
    <xf numFmtId="0" fontId="8" fillId="0" borderId="3" xfId="0" applyFont="1" applyBorder="1"/>
    <xf numFmtId="0" fontId="5" fillId="0" borderId="4" xfId="0" applyFont="1" applyBorder="1" applyAlignment="1">
      <alignment horizontal="center"/>
    </xf>
    <xf numFmtId="0" fontId="1"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colors>
    <mruColors>
      <color rgb="FFECD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google.com/search?sca_esv=949b3f1faca713d2&amp;cs=1&amp;sxsrf=ADLYWIJBONXpBsBjwrcDJD8MBUKptWcC4g:1730128413540&amp;q=zebrawood&amp;stick=H4sIAAAAAAAAAG1Ru07CUBgGU6QtaOQwkWisJs6FSq01DoJhICbGGGKiS3N641TantoWWvoKMvkIPoHRGN-F3cEu7iQmUiplcfz-7_LfyMZ-np_lq50Q-4bCBBirjOdoiqF5szVS6lz2ur1b6YXIx0QRFDoytscxsUNTrMXWhbEqi2CrpbuGAm3Gggj3YcJXQWVZbJtQGSSpMVFKXZyoq06GFF1X0RwB6k6TXZgqaynXFGTPB-VFBBNA0x76MbEBSucIDnyNuTH6MMtp8NIojAmaJhOEnLAZE2WaTsChIoZ1lHGizwsrm8f7DzGxnSq5QLAQBzaXw19BFQ4HWZAtC_69vvK6UcBl6AhZgrJqEkTzWWlAXmNPS5ei6GLCONF4QbQs2cWeMd9gly6xfbbBNRz1WDLn97T7mmlYzEhzLc1EOJV7iPnLAcUL6EMTh88FKloebbpeyz1-Tg4rHyeTt2Dv66z7fvqde21PDn6mT-R_7_0Ff8sES_oBAAA&amp;sa=X&amp;ved=2ahUKEwijmIDMrrGJAxXyhf0HHQqrD_wQ7fAIegUIABCAAw" TargetMode="External"/><Relationship Id="rId2" Type="http://schemas.openxmlformats.org/officeDocument/2006/relationships/hyperlink" Target="https://www.google.com/search?sca_esv=949b3f1faca713d2&amp;cs=1&amp;sxsrf=ADLYWIJBONXpBsBjwrcDJD8MBUKptWcC4g:1730128413540&amp;q=african+blackwood&amp;stick=H4sIAAAAAAAAAG1RvU7CUBgFU6QUNHKZSDRWE-fSAtYaB8EwEBNjDDHRpbn9vZW2t7aFFl5BJh_BJzAa47uwO9jFncRESqEsjueen3u-7yPZwyw3y1Y6IfYNmQ4wVmjPUWVD9WYbpNi56nV7d-IrkY2IPMh1JGyPImKPKjAWU-NHiiSAnZbmGjK0aQsirMOYr4Dy6rFtQrkfp0ZEMXFxgqY4KZI1TUFzBAr3quTCRFlNuAYveT4oLSLoAJr2wI-ILVC8QLDvq_StocM0h22KwzAiKIqMEXLCRkSUKCoGdVkIayjlBL_Jr21e03-MiN1EyQW8hTiwvSp_DRU46KdBtsT7D9ra644DLkXHyOLl9SfBeN6VAuQN9tRkqAKVjxlnPFoQLUtysWfMJ9iniozOsBzrKCeiOd-nraumYdFD1bVUE-FE7iF6mQPyl9CHJg5fcmW4bCqt1jzdrGaevib18ufp5D04-D7vfpz9ZN7ak6Pf6TP535n_AKQTWYICAgAA&amp;sa=X&amp;ved=2ahUKEwijmIDMrrGJAxXyhf0HHQqrD_wQ7fAIegUIABC_Ag" TargetMode="External"/><Relationship Id="rId1" Type="http://schemas.openxmlformats.org/officeDocument/2006/relationships/hyperlink" Target="https://www.google.com/search?sca_esv=949b3f1faca713d2&amp;cs=1&amp;sxsrf=ADLYWII8W3fmDIVOppII16IVul2Uoq8RbQ:1730127725166&amp;q=dragon%27s+blood+tree&amp;stick=H4sIAAAAAAAAAOMwVGK0-MUoGJRYlKpQUpSaqlBckJqcmVr8i4kj3tUvxDMkMn4DC-MrFh4uLv1cfQOjwnTDvPJXLNxcnCBuSo65ZSVCssiyqqjsFYugEL9jUWpyokJBYk4u2NRXLCJCQi5FicmJqXmJCsmZeXmJSYlFmQid5jnZBpavWESFhB3TijKTE_MUkhLzkxKToLp5hLicihKrMnMU8kpLwMqAhqXn56kXKyTl5OenQJVBXWVobhRvjuCZZOWWwHkmGWUmua9Y-IR4gjNzylKLFJwyi5IzXrEICQmEFCWWpebkpBYBTQWZt4hVOAXTlltskgzdT3uMC32Ydmz111Us_P1lUp7Hrw5epQWMkzgwAxIAbNCvJGIBAAA&amp;sa=X&amp;ved=2ahUKEwj0w-SDrLGJAxWBgP0HHdnJKxcQ7fAIegUIABDcAQ" TargetMode="External"/><Relationship Id="rId4" Type="http://schemas.openxmlformats.org/officeDocument/2006/relationships/hyperlink" Target="https://www.google.com/search?sca_esv=949b3f1faca713d2&amp;cs=1&amp;sxsrf=ADLYWIJBONXpBsBjwrcDJD8MBUKptWcC4g:1730128413540&amp;q=beech&amp;stick=H4sIAAAAAAAAAG2RsU7CQBzGwRQpBY0cE4nGauIMLWCpcRAMAzExxhATXci1vfYqba-2hRZeQSYfwScwGuO7sDvYxZ3EREqlLI7ffd_3u___juYO0815utQJiKfLrE-Iwro2knXkzjfofuey1-3d9l-odEhlQaYjEWscUntMrmJWqsJYkUSw01IdXYYWa0JMNBj5JVBcHbYNKA8iakjl4xYvqoqdKFlVFbxQIHeHJAfGyXLs1QXJ9UBhiWB9aFhDL6S2QP4cw4GH2BtdgwmHa_RHQUgxDB0pbAf1kCowTCRqshhUceKJXkNY19yG9xBSu3GS9wUT82B7NfwVVOBwkIAsSfDu1XXXmfh8oo6xKcjrS_zJYlYG0NfERfFSOSYbOfZkvDRapuQQV19ssM_kK1qF4zlbafaNxXtaGjJ0kx0hx0QGJnHcxewfB2QvoAcNEjxnMhJCMp5tllOPn9Na8eNk-uYffJ1130-_U6_t6dHP7In-72t_Adjnnh32AQAA&amp;sa=X&amp;ved=2ahUKEwijmIDMrrGJAxXyhf0HHQqrD_wQ7fAIegUIABCy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5:J47"/>
  <sheetViews>
    <sheetView workbookViewId="0">
      <selection activeCell="H31" sqref="H31:H45"/>
    </sheetView>
  </sheetViews>
  <sheetFormatPr defaultColWidth="12.5703125" defaultRowHeight="15.75" customHeight="1"/>
  <cols>
    <col min="3" max="3" width="26.5703125" customWidth="1"/>
    <col min="8" max="8" width="23.42578125" customWidth="1"/>
    <col min="9" max="9" width="37.7109375" customWidth="1"/>
    <col min="10" max="10" width="20.7109375" customWidth="1"/>
    <col min="13" max="13" width="37.42578125" customWidth="1"/>
  </cols>
  <sheetData>
    <row r="5" spans="3:10" ht="12.75">
      <c r="G5" s="1" t="s">
        <v>0</v>
      </c>
      <c r="I5" s="1" t="s">
        <v>1</v>
      </c>
      <c r="J5" s="1" t="s">
        <v>2</v>
      </c>
    </row>
    <row r="6" spans="3:10" ht="12.75">
      <c r="G6" s="1">
        <v>1</v>
      </c>
      <c r="H6" s="1" t="s">
        <v>3</v>
      </c>
      <c r="I6" s="1" t="s">
        <v>4</v>
      </c>
      <c r="J6" s="1" t="s">
        <v>5</v>
      </c>
    </row>
    <row r="7" spans="3:10" ht="12.75">
      <c r="G7" s="1">
        <v>1</v>
      </c>
      <c r="H7" s="1" t="s">
        <v>6</v>
      </c>
      <c r="I7" s="1" t="s">
        <v>7</v>
      </c>
      <c r="J7" s="1" t="s">
        <v>8</v>
      </c>
    </row>
    <row r="8" spans="3:10" ht="12.75">
      <c r="G8" s="1">
        <v>1</v>
      </c>
      <c r="H8" s="1" t="s">
        <v>9</v>
      </c>
      <c r="I8" s="1" t="s">
        <v>10</v>
      </c>
      <c r="J8" s="1" t="s">
        <v>11</v>
      </c>
    </row>
    <row r="9" spans="3:10" ht="12.75">
      <c r="C9" s="1" t="s">
        <v>12</v>
      </c>
      <c r="D9" s="1" t="s">
        <v>13</v>
      </c>
      <c r="G9" s="1">
        <v>1</v>
      </c>
      <c r="H9" s="1" t="s">
        <v>14</v>
      </c>
      <c r="I9" s="1" t="s">
        <v>15</v>
      </c>
      <c r="J9" s="1" t="s">
        <v>11</v>
      </c>
    </row>
    <row r="10" spans="3:10" ht="12.75">
      <c r="G10" s="1">
        <v>1</v>
      </c>
      <c r="H10" s="1" t="s">
        <v>16</v>
      </c>
      <c r="I10" s="1" t="s">
        <v>17</v>
      </c>
      <c r="J10" s="1" t="s">
        <v>11</v>
      </c>
    </row>
    <row r="11" spans="3:10" ht="12.75">
      <c r="G11" s="1">
        <v>1</v>
      </c>
      <c r="H11" s="1" t="s">
        <v>18</v>
      </c>
      <c r="I11" s="1" t="s">
        <v>19</v>
      </c>
      <c r="J11" s="1" t="s">
        <v>20</v>
      </c>
    </row>
    <row r="12" spans="3:10" ht="12.75">
      <c r="G12" s="1">
        <v>1</v>
      </c>
      <c r="H12" s="1" t="s">
        <v>21</v>
      </c>
      <c r="I12" s="1" t="s">
        <v>22</v>
      </c>
      <c r="J12" s="1" t="s">
        <v>11</v>
      </c>
    </row>
    <row r="13" spans="3:10" ht="12.75">
      <c r="G13" s="1">
        <v>2</v>
      </c>
      <c r="H13" s="1" t="s">
        <v>23</v>
      </c>
      <c r="I13" s="1" t="s">
        <v>24</v>
      </c>
      <c r="J13" s="1" t="s">
        <v>25</v>
      </c>
    </row>
    <row r="14" spans="3:10" ht="12.75">
      <c r="G14" s="1">
        <v>2</v>
      </c>
      <c r="H14" s="2" t="s">
        <v>26</v>
      </c>
      <c r="I14" s="1" t="s">
        <v>27</v>
      </c>
      <c r="J14" s="1" t="s">
        <v>15</v>
      </c>
    </row>
    <row r="15" spans="3:10" ht="12.75">
      <c r="G15" s="1">
        <v>2</v>
      </c>
      <c r="H15" s="1" t="s">
        <v>28</v>
      </c>
      <c r="I15" s="1"/>
      <c r="J15" s="1" t="s">
        <v>11</v>
      </c>
    </row>
    <row r="16" spans="3:10" ht="12.75">
      <c r="G16" s="1">
        <v>2</v>
      </c>
      <c r="H16" s="1" t="s">
        <v>29</v>
      </c>
      <c r="I16" s="1" t="s">
        <v>30</v>
      </c>
      <c r="J16" s="1" t="s">
        <v>20</v>
      </c>
    </row>
    <row r="17" spans="6:10" ht="12.75">
      <c r="G17" s="1">
        <v>2</v>
      </c>
      <c r="H17" s="1" t="s">
        <v>31</v>
      </c>
      <c r="I17" s="1" t="s">
        <v>32</v>
      </c>
      <c r="J17" s="1" t="s">
        <v>11</v>
      </c>
    </row>
    <row r="18" spans="6:10" ht="12.75">
      <c r="G18" s="1">
        <v>2</v>
      </c>
      <c r="H18" s="1" t="s">
        <v>33</v>
      </c>
      <c r="J18" s="1" t="s">
        <v>34</v>
      </c>
    </row>
    <row r="19" spans="6:10" ht="12.75">
      <c r="G19" s="1">
        <v>2</v>
      </c>
      <c r="H19" s="1" t="s">
        <v>35</v>
      </c>
      <c r="I19" s="1" t="s">
        <v>36</v>
      </c>
      <c r="J19" s="1" t="s">
        <v>11</v>
      </c>
    </row>
    <row r="20" spans="6:10" ht="12.75">
      <c r="G20" s="1">
        <v>3</v>
      </c>
      <c r="H20" s="1" t="s">
        <v>37</v>
      </c>
      <c r="I20" s="1" t="s">
        <v>38</v>
      </c>
      <c r="J20" s="1" t="s">
        <v>25</v>
      </c>
    </row>
    <row r="21" spans="6:10" ht="12.75">
      <c r="G21" s="1">
        <v>3</v>
      </c>
      <c r="H21" s="1" t="s">
        <v>39</v>
      </c>
      <c r="I21" s="1" t="s">
        <v>40</v>
      </c>
      <c r="J21" s="1" t="s">
        <v>20</v>
      </c>
    </row>
    <row r="22" spans="6:10" ht="12.75">
      <c r="G22" s="1">
        <v>3</v>
      </c>
      <c r="H22" s="1" t="s">
        <v>41</v>
      </c>
      <c r="I22" s="1" t="s">
        <v>42</v>
      </c>
      <c r="J22" s="1" t="s">
        <v>11</v>
      </c>
    </row>
    <row r="23" spans="6:10" ht="12.75">
      <c r="G23" s="1">
        <v>3</v>
      </c>
      <c r="H23" s="1" t="s">
        <v>43</v>
      </c>
      <c r="I23" s="1" t="s">
        <v>44</v>
      </c>
      <c r="J23" s="1" t="s">
        <v>15</v>
      </c>
    </row>
    <row r="24" spans="6:10" ht="12.75">
      <c r="G24" s="1">
        <v>3</v>
      </c>
      <c r="H24" s="1" t="s">
        <v>45</v>
      </c>
      <c r="J24" s="1" t="s">
        <v>11</v>
      </c>
    </row>
    <row r="25" spans="6:10" ht="12.75">
      <c r="G25" s="1">
        <v>3</v>
      </c>
      <c r="H25" s="1" t="s">
        <v>46</v>
      </c>
      <c r="I25" s="1" t="s">
        <v>47</v>
      </c>
      <c r="J25" s="1" t="s">
        <v>11</v>
      </c>
    </row>
    <row r="26" spans="6:10" ht="12.75">
      <c r="G26" s="1">
        <v>3</v>
      </c>
      <c r="H26" s="1" t="s">
        <v>48</v>
      </c>
      <c r="I26" s="1" t="s">
        <v>49</v>
      </c>
      <c r="J26" s="1" t="s">
        <v>25</v>
      </c>
    </row>
    <row r="29" spans="6:10" ht="15.75" customHeight="1" thickBot="1"/>
    <row r="30" spans="6:10" ht="15.75" customHeight="1" thickBot="1">
      <c r="G30" s="36" t="s">
        <v>0</v>
      </c>
      <c r="H30" s="49"/>
      <c r="I30" s="36" t="s">
        <v>1</v>
      </c>
      <c r="J30" s="36" t="s">
        <v>2</v>
      </c>
    </row>
    <row r="31" spans="6:10" ht="15.75" customHeight="1">
      <c r="F31" s="1" t="s">
        <v>62</v>
      </c>
      <c r="G31" s="48">
        <v>1</v>
      </c>
      <c r="H31" s="39" t="s">
        <v>3</v>
      </c>
      <c r="I31" s="48" t="s">
        <v>4</v>
      </c>
      <c r="J31" s="39" t="s">
        <v>5</v>
      </c>
    </row>
    <row r="32" spans="6:10" ht="15.75" customHeight="1">
      <c r="F32" s="1" t="s">
        <v>62</v>
      </c>
      <c r="G32" s="40">
        <v>1</v>
      </c>
      <c r="H32" s="35" t="s">
        <v>18</v>
      </c>
      <c r="I32" s="40" t="s">
        <v>362</v>
      </c>
      <c r="J32" s="35" t="s">
        <v>8</v>
      </c>
    </row>
    <row r="33" spans="6:10" ht="15.75" customHeight="1">
      <c r="F33" s="1" t="s">
        <v>62</v>
      </c>
      <c r="G33" s="40">
        <v>1</v>
      </c>
      <c r="H33" s="35" t="s">
        <v>9</v>
      </c>
      <c r="I33" s="40" t="s">
        <v>15</v>
      </c>
      <c r="J33" s="35" t="s">
        <v>11</v>
      </c>
    </row>
    <row r="34" spans="6:10" ht="15.75" customHeight="1">
      <c r="F34" s="1" t="s">
        <v>62</v>
      </c>
      <c r="G34" s="40">
        <v>1</v>
      </c>
      <c r="H34" s="35" t="s">
        <v>14</v>
      </c>
      <c r="I34" s="40" t="s">
        <v>226</v>
      </c>
      <c r="J34" s="35" t="s">
        <v>11</v>
      </c>
    </row>
    <row r="35" spans="6:10" ht="15.75" customHeight="1">
      <c r="F35" s="1" t="s">
        <v>62</v>
      </c>
      <c r="G35" s="40">
        <v>1</v>
      </c>
      <c r="H35" s="35" t="s">
        <v>21</v>
      </c>
      <c r="I35" s="40" t="s">
        <v>19</v>
      </c>
      <c r="J35" s="35" t="s">
        <v>20</v>
      </c>
    </row>
    <row r="36" spans="6:10" ht="15.75" customHeight="1">
      <c r="F36" s="46" t="s">
        <v>63</v>
      </c>
      <c r="G36" s="40">
        <v>2</v>
      </c>
      <c r="H36" s="35" t="s">
        <v>16</v>
      </c>
      <c r="I36" s="40" t="s">
        <v>364</v>
      </c>
      <c r="J36" s="35" t="s">
        <v>25</v>
      </c>
    </row>
    <row r="37" spans="6:10" ht="15.75" customHeight="1">
      <c r="F37" s="1" t="s">
        <v>63</v>
      </c>
      <c r="G37" s="40">
        <v>2</v>
      </c>
      <c r="H37" s="47" t="s">
        <v>26</v>
      </c>
      <c r="I37" s="40" t="s">
        <v>363</v>
      </c>
      <c r="J37" s="35" t="s">
        <v>11</v>
      </c>
    </row>
    <row r="38" spans="6:10" ht="15.75" customHeight="1">
      <c r="F38" s="1" t="s">
        <v>63</v>
      </c>
      <c r="G38" s="40">
        <v>2</v>
      </c>
      <c r="H38" s="35" t="s">
        <v>29</v>
      </c>
      <c r="I38" s="40" t="s">
        <v>27</v>
      </c>
      <c r="J38" s="35" t="s">
        <v>15</v>
      </c>
    </row>
    <row r="39" spans="6:10" ht="15.75" customHeight="1">
      <c r="F39" s="1" t="s">
        <v>63</v>
      </c>
      <c r="G39" s="40">
        <v>2</v>
      </c>
      <c r="H39" s="35" t="s">
        <v>31</v>
      </c>
      <c r="I39" s="40" t="s">
        <v>368</v>
      </c>
      <c r="J39" s="35" t="s">
        <v>20</v>
      </c>
    </row>
    <row r="40" spans="6:10" ht="15.75" customHeight="1">
      <c r="F40" s="1" t="s">
        <v>63</v>
      </c>
      <c r="G40" s="40">
        <v>2</v>
      </c>
      <c r="H40" s="35" t="s">
        <v>33</v>
      </c>
      <c r="I40" s="40" t="s">
        <v>365</v>
      </c>
      <c r="J40" s="35" t="s">
        <v>11</v>
      </c>
    </row>
    <row r="41" spans="6:10" ht="15.75" customHeight="1">
      <c r="F41" s="1" t="s">
        <v>66</v>
      </c>
      <c r="G41" s="40">
        <v>3</v>
      </c>
      <c r="H41" s="35" t="s">
        <v>37</v>
      </c>
      <c r="I41" s="40" t="s">
        <v>369</v>
      </c>
      <c r="J41" s="35" t="s">
        <v>25</v>
      </c>
    </row>
    <row r="42" spans="6:10" ht="15.75" customHeight="1">
      <c r="F42" s="1" t="s">
        <v>66</v>
      </c>
      <c r="G42" s="40">
        <v>3</v>
      </c>
      <c r="H42" s="35" t="s">
        <v>39</v>
      </c>
      <c r="I42" s="40" t="s">
        <v>30</v>
      </c>
      <c r="J42" s="35" t="s">
        <v>11</v>
      </c>
    </row>
    <row r="43" spans="6:10" ht="15.75" customHeight="1">
      <c r="F43" s="1" t="s">
        <v>66</v>
      </c>
      <c r="G43" s="40">
        <v>3</v>
      </c>
      <c r="H43" s="35" t="s">
        <v>41</v>
      </c>
      <c r="I43" s="40" t="s">
        <v>366</v>
      </c>
      <c r="J43" s="35" t="s">
        <v>20</v>
      </c>
    </row>
    <row r="44" spans="6:10" ht="15.75" customHeight="1">
      <c r="F44" s="1" t="s">
        <v>66</v>
      </c>
      <c r="G44" s="40">
        <v>3</v>
      </c>
      <c r="H44" s="35" t="s">
        <v>45</v>
      </c>
      <c r="I44" s="40" t="s">
        <v>367</v>
      </c>
      <c r="J44" s="35" t="s">
        <v>34</v>
      </c>
    </row>
    <row r="45" spans="6:10" ht="15.75" customHeight="1">
      <c r="F45" s="1" t="s">
        <v>66</v>
      </c>
      <c r="G45" s="40">
        <v>3</v>
      </c>
      <c r="H45" s="35" t="s">
        <v>46</v>
      </c>
      <c r="I45" s="40" t="s">
        <v>49</v>
      </c>
      <c r="J45" s="35" t="s">
        <v>25</v>
      </c>
    </row>
    <row r="46" spans="6:10" ht="15.75" customHeight="1">
      <c r="G46" s="40"/>
      <c r="H46" s="40"/>
      <c r="I46" s="40"/>
      <c r="J46" s="40"/>
    </row>
    <row r="47" spans="6:10" ht="15.75" customHeight="1">
      <c r="G47" s="40"/>
      <c r="H47" s="40"/>
      <c r="I47" s="40"/>
      <c r="J47" s="40"/>
    </row>
  </sheetData>
  <dataValidations count="1">
    <dataValidation type="list" allowBlank="1" showErrorMessage="1" sqref="F31:F45" xr:uid="{FC5FEFE4-11F6-4985-A4C6-E4B6BD138074}">
      <formula1>"Classic,Rare,Mythic"</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O53"/>
  <sheetViews>
    <sheetView workbookViewId="0">
      <selection activeCell="F4" sqref="F4:F18"/>
    </sheetView>
  </sheetViews>
  <sheetFormatPr defaultColWidth="12.5703125" defaultRowHeight="15.75" customHeight="1"/>
  <cols>
    <col min="6" max="6" width="18.42578125" customWidth="1"/>
    <col min="9" max="9" width="18.42578125" customWidth="1"/>
    <col min="10" max="10" width="20" customWidth="1"/>
    <col min="11" max="11" width="22" customWidth="1"/>
  </cols>
  <sheetData>
    <row r="2" spans="1:15" ht="12.75">
      <c r="D2" s="1" t="s">
        <v>50</v>
      </c>
      <c r="L2" s="1" t="s">
        <v>51</v>
      </c>
    </row>
    <row r="3" spans="1:15" ht="12.75">
      <c r="C3" s="1" t="s">
        <v>52</v>
      </c>
      <c r="D3" s="1" t="s">
        <v>53</v>
      </c>
      <c r="E3" s="1" t="s">
        <v>54</v>
      </c>
      <c r="F3" s="1" t="s">
        <v>55</v>
      </c>
      <c r="G3" s="1" t="s">
        <v>56</v>
      </c>
      <c r="H3" s="1" t="s">
        <v>57</v>
      </c>
      <c r="I3" s="1" t="s">
        <v>58</v>
      </c>
      <c r="J3" s="1" t="s">
        <v>59</v>
      </c>
      <c r="K3" s="1" t="s">
        <v>60</v>
      </c>
      <c r="L3" s="1" t="s">
        <v>61</v>
      </c>
    </row>
    <row r="4" spans="1:15" ht="12.75">
      <c r="C4" s="1">
        <v>1</v>
      </c>
      <c r="D4" s="1" t="s">
        <v>62</v>
      </c>
      <c r="E4" s="1">
        <v>1</v>
      </c>
      <c r="F4" s="39" t="s">
        <v>3</v>
      </c>
      <c r="G4" s="3"/>
      <c r="H4" s="1">
        <v>100</v>
      </c>
      <c r="I4" s="1">
        <v>5</v>
      </c>
      <c r="J4" s="1" t="s">
        <v>3</v>
      </c>
      <c r="K4" s="1">
        <v>1.05</v>
      </c>
      <c r="L4" s="1">
        <v>10</v>
      </c>
      <c r="O4" s="1" t="s">
        <v>3</v>
      </c>
    </row>
    <row r="5" spans="1:15" ht="12.75">
      <c r="C5" s="1">
        <v>2</v>
      </c>
      <c r="D5" s="1" t="s">
        <v>62</v>
      </c>
      <c r="E5" s="1">
        <v>2</v>
      </c>
      <c r="F5" s="35" t="s">
        <v>18</v>
      </c>
      <c r="G5" s="8"/>
      <c r="H5" s="1">
        <v>100</v>
      </c>
      <c r="I5" s="1">
        <v>10</v>
      </c>
      <c r="J5" s="1" t="s">
        <v>16</v>
      </c>
      <c r="K5" s="1">
        <v>1.3</v>
      </c>
      <c r="L5" s="9">
        <v>1000000</v>
      </c>
      <c r="O5" s="1" t="s">
        <v>6</v>
      </c>
    </row>
    <row r="6" spans="1:15" ht="12.75">
      <c r="C6" s="1">
        <v>3</v>
      </c>
      <c r="D6" s="1" t="s">
        <v>62</v>
      </c>
      <c r="E6" s="1">
        <v>3</v>
      </c>
      <c r="F6" s="35" t="s">
        <v>9</v>
      </c>
      <c r="G6" s="5"/>
      <c r="H6" s="1">
        <v>100</v>
      </c>
      <c r="I6" s="1">
        <v>10</v>
      </c>
      <c r="J6" s="1" t="s">
        <v>6</v>
      </c>
      <c r="K6" s="1">
        <v>1.1499999999999999</v>
      </c>
      <c r="L6" s="1">
        <v>1000</v>
      </c>
      <c r="O6" s="1" t="s">
        <v>9</v>
      </c>
    </row>
    <row r="7" spans="1:15" ht="12.75">
      <c r="C7" s="1">
        <v>4</v>
      </c>
      <c r="D7" s="1" t="s">
        <v>62</v>
      </c>
      <c r="E7" s="1">
        <v>4</v>
      </c>
      <c r="F7" s="35" t="s">
        <v>14</v>
      </c>
      <c r="G7" s="6"/>
      <c r="H7" s="1">
        <v>100</v>
      </c>
      <c r="I7" s="1">
        <v>10</v>
      </c>
      <c r="J7" s="1" t="s">
        <v>9</v>
      </c>
      <c r="K7" s="1">
        <v>1.2</v>
      </c>
      <c r="L7" s="1">
        <v>10000</v>
      </c>
      <c r="O7" s="1" t="s">
        <v>14</v>
      </c>
    </row>
    <row r="8" spans="1:15" ht="12.75">
      <c r="C8" s="1">
        <v>5</v>
      </c>
      <c r="D8" s="1" t="s">
        <v>62</v>
      </c>
      <c r="E8" s="1">
        <v>5</v>
      </c>
      <c r="F8" s="35" t="s">
        <v>21</v>
      </c>
      <c r="G8" s="10"/>
      <c r="H8" s="1">
        <v>10</v>
      </c>
      <c r="I8" s="1">
        <v>10</v>
      </c>
      <c r="J8" s="1" t="s">
        <v>18</v>
      </c>
      <c r="K8" s="1">
        <v>1.35</v>
      </c>
      <c r="L8" s="9">
        <v>10000000</v>
      </c>
      <c r="O8" s="1" t="s">
        <v>16</v>
      </c>
    </row>
    <row r="9" spans="1:15" ht="12.75">
      <c r="C9" s="1">
        <v>6</v>
      </c>
      <c r="D9" s="46" t="s">
        <v>63</v>
      </c>
      <c r="E9" s="1">
        <v>1</v>
      </c>
      <c r="F9" s="35" t="s">
        <v>16</v>
      </c>
      <c r="G9" s="7"/>
      <c r="H9" s="1">
        <v>100</v>
      </c>
      <c r="I9" s="1">
        <v>10</v>
      </c>
      <c r="J9" s="1" t="s">
        <v>14</v>
      </c>
      <c r="K9" s="1">
        <v>1.25</v>
      </c>
      <c r="L9" s="1">
        <v>100000</v>
      </c>
      <c r="O9" s="1" t="s">
        <v>18</v>
      </c>
    </row>
    <row r="10" spans="1:15" ht="12.75">
      <c r="C10" s="1">
        <v>7</v>
      </c>
      <c r="D10" s="1" t="s">
        <v>63</v>
      </c>
      <c r="E10" s="1">
        <v>2</v>
      </c>
      <c r="F10" s="47" t="s">
        <v>26</v>
      </c>
      <c r="G10" s="12"/>
      <c r="H10" s="1">
        <v>100</v>
      </c>
      <c r="I10" s="1">
        <v>10</v>
      </c>
      <c r="J10" s="1" t="s">
        <v>23</v>
      </c>
      <c r="K10" s="1">
        <v>1.3</v>
      </c>
      <c r="L10" s="1">
        <v>9</v>
      </c>
      <c r="O10" s="1" t="s">
        <v>21</v>
      </c>
    </row>
    <row r="11" spans="1:15" ht="12.75">
      <c r="C11" s="1">
        <v>8</v>
      </c>
      <c r="D11" s="1" t="s">
        <v>63</v>
      </c>
      <c r="E11" s="1">
        <v>3</v>
      </c>
      <c r="F11" s="35" t="s">
        <v>29</v>
      </c>
      <c r="G11" s="52"/>
      <c r="H11" s="1">
        <v>100</v>
      </c>
      <c r="I11" s="1">
        <v>10</v>
      </c>
      <c r="J11" s="1" t="s">
        <v>28</v>
      </c>
      <c r="K11" s="1">
        <v>1.35</v>
      </c>
      <c r="L11" s="1">
        <v>11</v>
      </c>
      <c r="O11" s="1" t="s">
        <v>23</v>
      </c>
    </row>
    <row r="12" spans="1:15" ht="12.75">
      <c r="C12" s="1">
        <v>9</v>
      </c>
      <c r="D12" s="1" t="s">
        <v>63</v>
      </c>
      <c r="E12" s="1">
        <v>4</v>
      </c>
      <c r="F12" s="35" t="s">
        <v>31</v>
      </c>
      <c r="G12" s="14"/>
      <c r="H12" s="1">
        <v>100</v>
      </c>
      <c r="I12" s="1">
        <v>10</v>
      </c>
      <c r="J12" s="1" t="s">
        <v>29</v>
      </c>
      <c r="K12" s="1">
        <v>1.05</v>
      </c>
      <c r="L12" s="1">
        <v>12</v>
      </c>
      <c r="O12" s="1" t="s">
        <v>28</v>
      </c>
    </row>
    <row r="13" spans="1:15" ht="12.75">
      <c r="A13" s="39" t="s">
        <v>3</v>
      </c>
      <c r="C13" s="1">
        <v>10</v>
      </c>
      <c r="D13" s="1" t="s">
        <v>63</v>
      </c>
      <c r="E13" s="1">
        <v>5</v>
      </c>
      <c r="F13" s="35" t="s">
        <v>33</v>
      </c>
      <c r="G13" s="15"/>
      <c r="H13" s="1">
        <v>100</v>
      </c>
      <c r="I13" s="1">
        <v>10</v>
      </c>
      <c r="J13" s="1" t="s">
        <v>31</v>
      </c>
      <c r="K13" s="1">
        <v>1.2</v>
      </c>
      <c r="L13" s="1">
        <v>13</v>
      </c>
      <c r="O13" s="1" t="s">
        <v>31</v>
      </c>
    </row>
    <row r="14" spans="1:15" ht="12.75">
      <c r="A14" s="35" t="s">
        <v>18</v>
      </c>
      <c r="C14" s="1">
        <v>11</v>
      </c>
      <c r="D14" s="1" t="s">
        <v>66</v>
      </c>
      <c r="E14" s="1">
        <v>1</v>
      </c>
      <c r="F14" s="35" t="s">
        <v>37</v>
      </c>
      <c r="G14" s="17"/>
      <c r="H14" s="1">
        <v>100</v>
      </c>
      <c r="I14" s="1">
        <v>10</v>
      </c>
      <c r="J14" s="1" t="s">
        <v>35</v>
      </c>
      <c r="K14" s="1">
        <v>1.4</v>
      </c>
      <c r="L14" s="1">
        <v>15</v>
      </c>
      <c r="O14" s="1" t="s">
        <v>64</v>
      </c>
    </row>
    <row r="15" spans="1:15" ht="12.75">
      <c r="A15" s="35" t="s">
        <v>9</v>
      </c>
      <c r="C15" s="1">
        <v>12</v>
      </c>
      <c r="D15" s="1" t="s">
        <v>66</v>
      </c>
      <c r="E15" s="1">
        <v>2</v>
      </c>
      <c r="F15" s="35" t="s">
        <v>39</v>
      </c>
      <c r="G15" s="18"/>
      <c r="H15" s="1">
        <v>100</v>
      </c>
      <c r="I15" s="1">
        <v>10</v>
      </c>
      <c r="J15" s="1" t="s">
        <v>37</v>
      </c>
      <c r="K15" s="1">
        <v>2</v>
      </c>
      <c r="L15" s="1">
        <v>16</v>
      </c>
      <c r="O15" s="1" t="s">
        <v>65</v>
      </c>
    </row>
    <row r="16" spans="1:15" ht="12.75">
      <c r="A16" s="35" t="s">
        <v>14</v>
      </c>
      <c r="C16" s="1">
        <v>13</v>
      </c>
      <c r="D16" s="1" t="s">
        <v>66</v>
      </c>
      <c r="E16" s="1">
        <v>3</v>
      </c>
      <c r="F16" s="35" t="s">
        <v>41</v>
      </c>
      <c r="G16" s="19"/>
      <c r="H16" s="1">
        <v>100</v>
      </c>
      <c r="I16" s="1">
        <v>10</v>
      </c>
      <c r="J16" s="1" t="s">
        <v>39</v>
      </c>
      <c r="K16" s="1">
        <v>1.05</v>
      </c>
      <c r="L16" s="1">
        <v>17</v>
      </c>
      <c r="O16" s="1" t="s">
        <v>33</v>
      </c>
    </row>
    <row r="17" spans="1:15" ht="12.75">
      <c r="A17" s="35" t="s">
        <v>21</v>
      </c>
      <c r="C17" s="1">
        <v>14</v>
      </c>
      <c r="D17" s="1" t="s">
        <v>66</v>
      </c>
      <c r="E17" s="1">
        <v>4</v>
      </c>
      <c r="F17" s="35" t="s">
        <v>45</v>
      </c>
      <c r="G17" s="21"/>
      <c r="H17" s="1">
        <v>100</v>
      </c>
      <c r="I17" s="1">
        <v>10</v>
      </c>
      <c r="J17" s="1" t="s">
        <v>43</v>
      </c>
      <c r="K17" s="1">
        <v>1.25</v>
      </c>
      <c r="L17" s="1">
        <v>19</v>
      </c>
      <c r="O17" s="1" t="s">
        <v>35</v>
      </c>
    </row>
    <row r="18" spans="1:15" ht="12.75">
      <c r="A18" s="35" t="s">
        <v>16</v>
      </c>
      <c r="C18" s="1">
        <v>15</v>
      </c>
      <c r="D18" s="1" t="s">
        <v>66</v>
      </c>
      <c r="E18" s="1">
        <v>5</v>
      </c>
      <c r="F18" s="35" t="s">
        <v>46</v>
      </c>
      <c r="G18" s="22"/>
      <c r="H18" s="1">
        <v>100</v>
      </c>
      <c r="I18" s="1">
        <v>10</v>
      </c>
      <c r="J18" s="1" t="s">
        <v>45</v>
      </c>
      <c r="K18" s="1">
        <v>1.3</v>
      </c>
      <c r="L18" s="1">
        <v>20</v>
      </c>
      <c r="O18" s="2" t="s">
        <v>26</v>
      </c>
    </row>
    <row r="19" spans="1:15" ht="12.75">
      <c r="A19" s="47" t="s">
        <v>26</v>
      </c>
      <c r="O19" s="1" t="s">
        <v>29</v>
      </c>
    </row>
    <row r="20" spans="1:15" ht="12.75">
      <c r="A20" s="35" t="s">
        <v>29</v>
      </c>
      <c r="O20" s="1" t="s">
        <v>37</v>
      </c>
    </row>
    <row r="21" spans="1:15" ht="12.75">
      <c r="A21" s="35" t="s">
        <v>31</v>
      </c>
      <c r="O21" s="1" t="s">
        <v>39</v>
      </c>
    </row>
    <row r="22" spans="1:15" ht="12.75">
      <c r="A22" s="35" t="s">
        <v>33</v>
      </c>
      <c r="O22" s="1" t="s">
        <v>41</v>
      </c>
    </row>
    <row r="23" spans="1:15" ht="12.75">
      <c r="A23" s="35" t="s">
        <v>37</v>
      </c>
      <c r="O23" s="23" t="s">
        <v>67</v>
      </c>
    </row>
    <row r="24" spans="1:15" ht="12.75">
      <c r="A24" s="35" t="s">
        <v>39</v>
      </c>
      <c r="O24" s="1" t="s">
        <v>68</v>
      </c>
    </row>
    <row r="25" spans="1:15" ht="12.75">
      <c r="A25" s="35" t="s">
        <v>41</v>
      </c>
      <c r="O25" s="1" t="s">
        <v>43</v>
      </c>
    </row>
    <row r="26" spans="1:15" ht="12.75">
      <c r="A26" s="35" t="s">
        <v>45</v>
      </c>
      <c r="O26" s="1" t="s">
        <v>45</v>
      </c>
    </row>
    <row r="27" spans="1:15" ht="12.75">
      <c r="A27" s="35" t="s">
        <v>46</v>
      </c>
      <c r="O27" s="1" t="s">
        <v>46</v>
      </c>
    </row>
    <row r="28" spans="1:15" ht="12.75">
      <c r="O28" s="1" t="s">
        <v>69</v>
      </c>
    </row>
    <row r="29" spans="1:15" ht="12.75">
      <c r="C29" s="1">
        <v>2</v>
      </c>
      <c r="D29" s="1" t="s">
        <v>62</v>
      </c>
      <c r="E29" s="1">
        <v>2</v>
      </c>
      <c r="F29" s="1" t="s">
        <v>6</v>
      </c>
      <c r="G29" s="4"/>
      <c r="H29" s="1">
        <v>100</v>
      </c>
      <c r="I29" s="1">
        <v>10</v>
      </c>
      <c r="J29" s="1" t="s">
        <v>3</v>
      </c>
      <c r="K29" s="1">
        <v>1.1000000000000001</v>
      </c>
      <c r="L29" s="1">
        <v>100</v>
      </c>
      <c r="O29" s="1" t="s">
        <v>70</v>
      </c>
    </row>
    <row r="30" spans="1:15" ht="12.75">
      <c r="O30" s="1" t="s">
        <v>71</v>
      </c>
    </row>
    <row r="32" spans="1:15" ht="12.75">
      <c r="F32" s="23" t="s">
        <v>72</v>
      </c>
    </row>
    <row r="33" spans="2:12" ht="15.75" customHeight="1">
      <c r="F33" s="25" t="s">
        <v>73</v>
      </c>
    </row>
    <row r="34" spans="2:12" ht="12.75">
      <c r="F34" s="23" t="s">
        <v>74</v>
      </c>
    </row>
    <row r="37" spans="2:12" ht="15.75" customHeight="1">
      <c r="B37" s="1">
        <v>21</v>
      </c>
      <c r="C37" s="1" t="s">
        <v>66</v>
      </c>
      <c r="D37" s="1">
        <v>7</v>
      </c>
      <c r="E37" s="1" t="s">
        <v>48</v>
      </c>
      <c r="F37" s="24"/>
      <c r="G37" s="1">
        <v>100</v>
      </c>
      <c r="H37" s="1">
        <v>10</v>
      </c>
      <c r="I37" s="1" t="s">
        <v>46</v>
      </c>
      <c r="J37" s="1">
        <v>1.4</v>
      </c>
      <c r="K37" s="1">
        <v>21</v>
      </c>
    </row>
    <row r="40" spans="2:12" ht="15.75" customHeight="1">
      <c r="C40" s="1">
        <v>14</v>
      </c>
      <c r="D40" s="1" t="s">
        <v>63</v>
      </c>
      <c r="E40" s="1">
        <v>7</v>
      </c>
      <c r="F40" s="1" t="s">
        <v>35</v>
      </c>
      <c r="G40" s="16"/>
      <c r="H40" s="1">
        <v>10</v>
      </c>
      <c r="I40" s="1">
        <v>10</v>
      </c>
      <c r="J40" s="1" t="s">
        <v>33</v>
      </c>
      <c r="K40" s="1">
        <v>1.25</v>
      </c>
      <c r="L40" s="1">
        <v>14</v>
      </c>
    </row>
    <row r="44" spans="2:12" ht="15.75" customHeight="1">
      <c r="C44" s="1">
        <v>18</v>
      </c>
      <c r="D44" s="1" t="s">
        <v>66</v>
      </c>
      <c r="E44" s="1">
        <v>4</v>
      </c>
      <c r="F44" s="1" t="s">
        <v>43</v>
      </c>
      <c r="G44" s="20"/>
      <c r="H44" s="1">
        <v>100</v>
      </c>
      <c r="I44" s="1">
        <v>10</v>
      </c>
      <c r="J44" s="1" t="s">
        <v>41</v>
      </c>
      <c r="K44" s="1">
        <v>1.2</v>
      </c>
      <c r="L44" s="1">
        <v>18</v>
      </c>
    </row>
    <row r="49" spans="3:12" ht="15.75" customHeight="1">
      <c r="C49" s="1">
        <v>10</v>
      </c>
      <c r="D49" s="1" t="s">
        <v>63</v>
      </c>
      <c r="E49" s="1">
        <v>3</v>
      </c>
      <c r="F49" s="1" t="s">
        <v>28</v>
      </c>
      <c r="G49" s="13"/>
      <c r="H49" s="1">
        <v>100</v>
      </c>
      <c r="I49" s="1">
        <v>10</v>
      </c>
      <c r="J49" s="2" t="s">
        <v>26</v>
      </c>
      <c r="K49" s="1">
        <v>2</v>
      </c>
      <c r="L49" s="1">
        <v>10</v>
      </c>
    </row>
    <row r="53" spans="3:12" ht="15.75" customHeight="1">
      <c r="C53" s="1">
        <v>8</v>
      </c>
      <c r="D53" s="1" t="s">
        <v>63</v>
      </c>
      <c r="E53" s="1">
        <v>1</v>
      </c>
      <c r="F53" s="1" t="s">
        <v>23</v>
      </c>
      <c r="G53" s="11"/>
      <c r="H53" s="1">
        <v>100</v>
      </c>
      <c r="I53" s="1">
        <v>10</v>
      </c>
      <c r="J53" s="1" t="s">
        <v>21</v>
      </c>
      <c r="K53" s="1">
        <v>1.4</v>
      </c>
      <c r="L53" s="9">
        <v>100000000</v>
      </c>
    </row>
  </sheetData>
  <dataValidations count="1">
    <dataValidation type="list" allowBlank="1" showErrorMessage="1" sqref="C37 D40 D44 D29 D49 D53 D4:D18" xr:uid="{00000000-0002-0000-0100-000000000000}">
      <formula1>"Classic,Rare,Mythic"</formula1>
    </dataValidation>
  </dataValidations>
  <hyperlinks>
    <hyperlink ref="O23" r:id="rId1" xr:uid="{00000000-0004-0000-0100-000000000000}"/>
    <hyperlink ref="F32" r:id="rId2" xr:uid="{00000000-0004-0000-0100-000001000000}"/>
    <hyperlink ref="F33" r:id="rId3" xr:uid="{00000000-0004-0000-0100-000002000000}"/>
    <hyperlink ref="F34" r:id="rId4" xr:uid="{00000000-0004-0000-01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276"/>
  <sheetViews>
    <sheetView topLeftCell="J1" zoomScaleNormal="100" workbookViewId="0">
      <selection activeCell="F11" sqref="F11"/>
    </sheetView>
  </sheetViews>
  <sheetFormatPr defaultColWidth="12.5703125" defaultRowHeight="15.75" customHeight="1"/>
  <cols>
    <col min="3" max="3" width="8.7109375" customWidth="1"/>
    <col min="4" max="4" width="1.7109375" customWidth="1"/>
    <col min="5" max="5" width="4.28515625" customWidth="1"/>
    <col min="6" max="6" width="40" customWidth="1"/>
    <col min="7" max="7" width="32.85546875" customWidth="1"/>
    <col min="8" max="8" width="8.140625" customWidth="1"/>
    <col min="9" max="9" width="25.140625" customWidth="1"/>
    <col min="10" max="10" width="13.5703125" customWidth="1"/>
    <col min="11" max="11" width="10.140625" customWidth="1"/>
    <col min="12" max="12" width="13.7109375" customWidth="1"/>
    <col min="13" max="13" width="28.140625" customWidth="1"/>
    <col min="14" max="14" width="19.42578125" customWidth="1"/>
    <col min="15" max="15" width="20.85546875" customWidth="1"/>
    <col min="16" max="16" width="15.7109375" customWidth="1"/>
    <col min="17" max="17" width="18.140625" customWidth="1"/>
    <col min="18" max="18" width="16.7109375" customWidth="1"/>
    <col min="19" max="19" width="15.7109375" customWidth="1"/>
    <col min="20" max="20" width="14.42578125" customWidth="1"/>
    <col min="21" max="21" width="21.42578125" customWidth="1"/>
    <col min="22" max="22" width="26" customWidth="1"/>
    <col min="23" max="23" width="23.5703125" customWidth="1"/>
    <col min="24" max="24" width="23.28515625" customWidth="1"/>
    <col min="25" max="25" width="22.140625" customWidth="1"/>
    <col min="26" max="26" width="31.42578125" customWidth="1"/>
    <col min="27" max="27" width="37.7109375" customWidth="1"/>
    <col min="28" max="28" width="29.42578125" customWidth="1"/>
    <col min="29" max="29" width="29.85546875" customWidth="1"/>
    <col min="30" max="30" width="28.7109375" customWidth="1"/>
    <col min="31" max="31" width="33.140625" customWidth="1"/>
  </cols>
  <sheetData>
    <row r="1" spans="1:23" ht="15.75" customHeight="1">
      <c r="M1" s="45" t="s">
        <v>516</v>
      </c>
    </row>
    <row r="2" spans="1:23" ht="12.75">
      <c r="C2" s="1" t="s">
        <v>75</v>
      </c>
      <c r="F2" t="s">
        <v>452</v>
      </c>
      <c r="I2" s="45" t="s">
        <v>706</v>
      </c>
      <c r="M2" s="45" t="s">
        <v>517</v>
      </c>
    </row>
    <row r="3" spans="1:23" ht="15.75" customHeight="1">
      <c r="M3" s="45" t="s">
        <v>511</v>
      </c>
    </row>
    <row r="4" spans="1:23" ht="15.75" customHeight="1" thickBot="1">
      <c r="M4" s="45" t="s">
        <v>512</v>
      </c>
      <c r="N4" s="45" t="s">
        <v>513</v>
      </c>
    </row>
    <row r="5" spans="1:23" ht="15.75" customHeight="1" thickBot="1">
      <c r="A5" s="51" t="s">
        <v>3</v>
      </c>
      <c r="B5" s="1" t="s">
        <v>52</v>
      </c>
      <c r="C5" s="1" t="s">
        <v>53</v>
      </c>
      <c r="D5" s="46" t="s">
        <v>518</v>
      </c>
      <c r="E5" s="1" t="s">
        <v>54</v>
      </c>
      <c r="F5" s="1" t="s">
        <v>55</v>
      </c>
      <c r="G5" s="1" t="s">
        <v>76</v>
      </c>
      <c r="H5" s="45" t="s">
        <v>361</v>
      </c>
      <c r="I5" t="s">
        <v>347</v>
      </c>
      <c r="J5" s="45" t="s">
        <v>354</v>
      </c>
      <c r="K5" s="45" t="s">
        <v>381</v>
      </c>
      <c r="M5" s="114" t="s">
        <v>78</v>
      </c>
      <c r="N5" s="114"/>
      <c r="O5" s="114"/>
      <c r="P5" s="114"/>
      <c r="Q5" s="114"/>
      <c r="R5" s="114"/>
      <c r="S5" s="114"/>
      <c r="T5" s="114"/>
      <c r="U5" s="114"/>
      <c r="V5" s="114"/>
      <c r="W5" s="114"/>
    </row>
    <row r="6" spans="1:23" ht="13.5" thickBot="1">
      <c r="A6" s="35" t="s">
        <v>18</v>
      </c>
      <c r="B6" s="1">
        <v>1</v>
      </c>
      <c r="C6" s="1" t="s">
        <v>3</v>
      </c>
      <c r="D6">
        <v>1.1000000000000001</v>
      </c>
      <c r="E6" s="67">
        <v>1</v>
      </c>
      <c r="F6" s="105" t="s">
        <v>764</v>
      </c>
      <c r="G6" s="45" t="s">
        <v>372</v>
      </c>
      <c r="H6">
        <f>ROUND(1.28^M113 + 1.3 * M113^2.8, 0)+7</f>
        <v>10</v>
      </c>
      <c r="I6" s="45" t="s">
        <v>373</v>
      </c>
      <c r="J6" s="45" t="s">
        <v>355</v>
      </c>
      <c r="K6" s="45" t="s">
        <v>382</v>
      </c>
      <c r="M6" s="36" t="s">
        <v>79</v>
      </c>
      <c r="N6" s="36" t="s">
        <v>80</v>
      </c>
      <c r="O6" s="36" t="s">
        <v>81</v>
      </c>
      <c r="P6" s="36" t="s">
        <v>82</v>
      </c>
      <c r="Q6" s="36" t="s">
        <v>83</v>
      </c>
      <c r="R6" s="36" t="s">
        <v>84</v>
      </c>
      <c r="S6" s="36" t="s">
        <v>85</v>
      </c>
      <c r="T6" s="36" t="s">
        <v>86</v>
      </c>
      <c r="U6" s="36" t="s">
        <v>87</v>
      </c>
      <c r="V6" s="36" t="s">
        <v>88</v>
      </c>
      <c r="W6" s="36" t="s">
        <v>314</v>
      </c>
    </row>
    <row r="7" spans="1:23" ht="12.75">
      <c r="A7" s="35" t="s">
        <v>9</v>
      </c>
      <c r="B7" s="1">
        <v>2</v>
      </c>
      <c r="C7" s="1" t="s">
        <v>3</v>
      </c>
      <c r="D7">
        <v>1.3</v>
      </c>
      <c r="E7" s="67">
        <v>2</v>
      </c>
      <c r="F7" s="65" t="s">
        <v>349</v>
      </c>
      <c r="G7" s="45" t="s">
        <v>376</v>
      </c>
      <c r="H7">
        <f>ROUND(1.29^M113 + 1.3 * M113^1.8, 0)+22</f>
        <v>25</v>
      </c>
      <c r="I7" t="s">
        <v>375</v>
      </c>
      <c r="J7" s="45" t="s">
        <v>356</v>
      </c>
      <c r="K7" s="45" t="s">
        <v>382</v>
      </c>
      <c r="L7" s="45" t="s">
        <v>387</v>
      </c>
      <c r="M7" s="26" t="s">
        <v>89</v>
      </c>
      <c r="N7" s="26" t="s">
        <v>90</v>
      </c>
      <c r="O7" s="26" t="s">
        <v>91</v>
      </c>
      <c r="P7" s="26" t="s">
        <v>92</v>
      </c>
      <c r="Q7" s="26" t="s">
        <v>93</v>
      </c>
      <c r="R7" s="26" t="s">
        <v>94</v>
      </c>
      <c r="S7" s="26" t="s">
        <v>95</v>
      </c>
      <c r="T7" s="26" t="s">
        <v>96</v>
      </c>
      <c r="U7" s="26" t="s">
        <v>97</v>
      </c>
      <c r="V7" s="37" t="s">
        <v>98</v>
      </c>
      <c r="W7" s="39" t="s">
        <v>311</v>
      </c>
    </row>
    <row r="8" spans="1:23" ht="12.75">
      <c r="A8" s="35" t="s">
        <v>14</v>
      </c>
      <c r="B8" s="1">
        <v>3</v>
      </c>
      <c r="C8" s="1" t="s">
        <v>3</v>
      </c>
      <c r="D8">
        <v>3.16</v>
      </c>
      <c r="E8" s="67">
        <v>3</v>
      </c>
      <c r="F8" s="75" t="s">
        <v>485</v>
      </c>
      <c r="G8" s="45" t="s">
        <v>428</v>
      </c>
      <c r="H8">
        <v>120</v>
      </c>
      <c r="I8" t="s">
        <v>374</v>
      </c>
      <c r="J8" s="45" t="s">
        <v>357</v>
      </c>
      <c r="K8" s="45" t="s">
        <v>382</v>
      </c>
      <c r="L8" s="45" t="s">
        <v>387</v>
      </c>
      <c r="M8" s="27" t="s">
        <v>99</v>
      </c>
      <c r="N8" s="27" t="s">
        <v>100</v>
      </c>
      <c r="O8" s="27" t="s">
        <v>101</v>
      </c>
      <c r="P8" s="27" t="s">
        <v>102</v>
      </c>
      <c r="Q8" s="27" t="s">
        <v>103</v>
      </c>
      <c r="R8" s="27" t="s">
        <v>330</v>
      </c>
      <c r="S8" s="27" t="s">
        <v>325</v>
      </c>
      <c r="T8" s="27" t="s">
        <v>104</v>
      </c>
      <c r="U8" s="27" t="s">
        <v>333</v>
      </c>
      <c r="V8" s="38" t="s">
        <v>105</v>
      </c>
      <c r="W8" s="35" t="s">
        <v>312</v>
      </c>
    </row>
    <row r="9" spans="1:23" ht="12.75">
      <c r="A9" s="35" t="s">
        <v>21</v>
      </c>
      <c r="B9" s="1">
        <v>4</v>
      </c>
      <c r="C9" s="1" t="s">
        <v>3</v>
      </c>
      <c r="D9">
        <v>1.1599999999999999</v>
      </c>
      <c r="E9" s="67">
        <v>4</v>
      </c>
      <c r="F9" s="105" t="s">
        <v>765</v>
      </c>
      <c r="G9" s="45" t="s">
        <v>377</v>
      </c>
      <c r="H9">
        <v>150</v>
      </c>
      <c r="I9" t="s">
        <v>370</v>
      </c>
      <c r="J9" s="45" t="s">
        <v>355</v>
      </c>
      <c r="K9" s="45" t="s">
        <v>382</v>
      </c>
      <c r="M9" s="27" t="s">
        <v>106</v>
      </c>
      <c r="N9" s="27" t="s">
        <v>107</v>
      </c>
      <c r="O9" s="27" t="s">
        <v>108</v>
      </c>
      <c r="P9" s="27" t="s">
        <v>109</v>
      </c>
      <c r="Q9" s="27" t="s">
        <v>110</v>
      </c>
      <c r="R9" s="27" t="s">
        <v>343</v>
      </c>
      <c r="S9" s="27" t="s">
        <v>335</v>
      </c>
      <c r="T9" s="27" t="s">
        <v>111</v>
      </c>
      <c r="U9" s="27" t="s">
        <v>334</v>
      </c>
      <c r="V9" s="38" t="s">
        <v>112</v>
      </c>
      <c r="W9" s="40" t="s">
        <v>313</v>
      </c>
    </row>
    <row r="10" spans="1:23" ht="12.75">
      <c r="A10" s="35" t="s">
        <v>16</v>
      </c>
      <c r="B10" s="1">
        <v>5</v>
      </c>
      <c r="C10" s="1" t="s">
        <v>3</v>
      </c>
      <c r="D10">
        <v>4.2</v>
      </c>
      <c r="E10" s="67">
        <v>5</v>
      </c>
      <c r="F10" s="104" t="s">
        <v>379</v>
      </c>
      <c r="G10" s="45" t="s">
        <v>380</v>
      </c>
      <c r="H10">
        <v>500</v>
      </c>
      <c r="M10" s="27" t="s">
        <v>113</v>
      </c>
      <c r="N10" s="27" t="s">
        <v>114</v>
      </c>
      <c r="O10" s="27" t="s">
        <v>115</v>
      </c>
      <c r="P10" s="27" t="s">
        <v>116</v>
      </c>
      <c r="Q10" s="27" t="s">
        <v>310</v>
      </c>
      <c r="R10" s="27"/>
      <c r="S10" s="27" t="s">
        <v>340</v>
      </c>
      <c r="T10" s="27" t="s">
        <v>326</v>
      </c>
      <c r="U10" s="27"/>
      <c r="V10" s="38" t="s">
        <v>327</v>
      </c>
      <c r="W10" s="40" t="s">
        <v>336</v>
      </c>
    </row>
    <row r="11" spans="1:23" ht="12.75">
      <c r="A11" s="47" t="s">
        <v>26</v>
      </c>
      <c r="B11" s="1">
        <v>6</v>
      </c>
      <c r="C11" s="1" t="s">
        <v>3</v>
      </c>
      <c r="D11">
        <v>2.1</v>
      </c>
      <c r="E11" s="67">
        <v>6</v>
      </c>
      <c r="F11" s="75" t="s">
        <v>787</v>
      </c>
      <c r="H11">
        <v>750</v>
      </c>
      <c r="I11" t="s">
        <v>371</v>
      </c>
      <c r="J11" s="45" t="s">
        <v>355</v>
      </c>
      <c r="L11" t="s">
        <v>386</v>
      </c>
      <c r="M11" s="27" t="s">
        <v>117</v>
      </c>
      <c r="N11" s="27" t="s">
        <v>118</v>
      </c>
      <c r="O11" s="27" t="s">
        <v>307</v>
      </c>
      <c r="P11" s="27" t="s">
        <v>119</v>
      </c>
      <c r="Q11" s="40" t="s">
        <v>336</v>
      </c>
      <c r="R11" s="27"/>
      <c r="S11" s="27"/>
      <c r="T11" s="27" t="s">
        <v>331</v>
      </c>
      <c r="U11" s="27"/>
      <c r="V11" s="38" t="s">
        <v>328</v>
      </c>
      <c r="W11" s="40" t="s">
        <v>337</v>
      </c>
    </row>
    <row r="12" spans="1:23" ht="12.75">
      <c r="A12" s="35" t="s">
        <v>29</v>
      </c>
      <c r="B12" s="1">
        <v>7</v>
      </c>
      <c r="C12" s="1" t="s">
        <v>3</v>
      </c>
      <c r="D12">
        <v>2.16</v>
      </c>
      <c r="E12" s="67">
        <v>7</v>
      </c>
      <c r="F12" s="102" t="s">
        <v>610</v>
      </c>
      <c r="H12">
        <v>1400</v>
      </c>
      <c r="I12" s="45" t="s">
        <v>373</v>
      </c>
      <c r="J12" t="s">
        <v>358</v>
      </c>
      <c r="M12" s="27" t="s">
        <v>120</v>
      </c>
      <c r="N12" s="27" t="s">
        <v>121</v>
      </c>
      <c r="O12" s="27" t="s">
        <v>338</v>
      </c>
      <c r="P12" s="27" t="s">
        <v>122</v>
      </c>
      <c r="Q12" s="40" t="s">
        <v>337</v>
      </c>
      <c r="R12" s="27"/>
      <c r="S12" s="27"/>
      <c r="T12" s="27" t="s">
        <v>332</v>
      </c>
      <c r="U12" s="27"/>
      <c r="V12" s="40" t="s">
        <v>336</v>
      </c>
      <c r="W12" s="40"/>
    </row>
    <row r="13" spans="1:23" ht="12.75">
      <c r="A13" s="35" t="s">
        <v>31</v>
      </c>
      <c r="B13" s="1">
        <v>8</v>
      </c>
      <c r="C13" s="1" t="s">
        <v>3</v>
      </c>
      <c r="D13">
        <v>7.4</v>
      </c>
      <c r="E13" s="67">
        <v>8</v>
      </c>
      <c r="F13" s="65" t="s">
        <v>695</v>
      </c>
      <c r="H13" s="1">
        <v>10000</v>
      </c>
      <c r="I13" s="1">
        <v>300</v>
      </c>
      <c r="M13" s="27" t="s">
        <v>303</v>
      </c>
      <c r="N13" s="27" t="s">
        <v>123</v>
      </c>
      <c r="O13" s="27"/>
      <c r="P13" s="27" t="s">
        <v>124</v>
      </c>
      <c r="Q13" s="27"/>
      <c r="R13" s="27"/>
      <c r="S13" s="27"/>
      <c r="T13" s="27" t="s">
        <v>339</v>
      </c>
      <c r="U13" s="27"/>
      <c r="V13" s="40" t="s">
        <v>337</v>
      </c>
      <c r="W13" s="40"/>
    </row>
    <row r="14" spans="1:23" ht="12.75">
      <c r="A14" s="35" t="s">
        <v>33</v>
      </c>
      <c r="B14" s="1">
        <v>9</v>
      </c>
      <c r="C14" s="1" t="s">
        <v>3</v>
      </c>
      <c r="E14" s="67">
        <v>9</v>
      </c>
      <c r="F14" s="97" t="s">
        <v>663</v>
      </c>
      <c r="M14" s="27" t="s">
        <v>304</v>
      </c>
      <c r="N14" s="27" t="s">
        <v>125</v>
      </c>
      <c r="O14" s="27"/>
      <c r="P14" s="27" t="s">
        <v>308</v>
      </c>
      <c r="Q14" s="27"/>
      <c r="R14" s="27"/>
      <c r="S14" s="27"/>
      <c r="T14" s="27"/>
      <c r="U14" s="27"/>
      <c r="V14" s="38"/>
      <c r="W14" s="40"/>
    </row>
    <row r="15" spans="1:23" ht="12.75">
      <c r="A15" s="35" t="s">
        <v>37</v>
      </c>
      <c r="B15" s="1">
        <v>10</v>
      </c>
      <c r="C15" s="1" t="s">
        <v>3</v>
      </c>
      <c r="E15" s="67">
        <v>10</v>
      </c>
      <c r="F15" s="98" t="s">
        <v>709</v>
      </c>
      <c r="M15" s="40" t="s">
        <v>336</v>
      </c>
      <c r="N15" s="27" t="s">
        <v>305</v>
      </c>
      <c r="O15" s="27"/>
      <c r="P15" s="27" t="s">
        <v>309</v>
      </c>
      <c r="Q15" s="27"/>
      <c r="R15" s="27"/>
      <c r="S15" s="27"/>
      <c r="T15" s="27"/>
      <c r="U15" s="27"/>
      <c r="V15" s="38"/>
      <c r="W15" s="40"/>
    </row>
    <row r="16" spans="1:23" ht="12.75">
      <c r="A16" s="35" t="s">
        <v>39</v>
      </c>
      <c r="B16" s="1">
        <v>11</v>
      </c>
      <c r="C16" s="1" t="s">
        <v>3</v>
      </c>
      <c r="E16" s="67">
        <v>11</v>
      </c>
      <c r="F16" s="99" t="s">
        <v>691</v>
      </c>
      <c r="M16" s="40" t="s">
        <v>337</v>
      </c>
      <c r="N16" s="41" t="s">
        <v>306</v>
      </c>
      <c r="O16" s="41"/>
      <c r="P16" s="41" t="s">
        <v>315</v>
      </c>
      <c r="Q16" s="41"/>
      <c r="R16" s="41"/>
      <c r="S16" s="41"/>
      <c r="T16" s="41"/>
      <c r="U16" s="41"/>
      <c r="V16" s="42"/>
      <c r="W16" s="43"/>
    </row>
    <row r="17" spans="1:23" ht="12.75">
      <c r="A17" s="35" t="s">
        <v>41</v>
      </c>
      <c r="B17" s="1">
        <v>12</v>
      </c>
      <c r="C17" s="1" t="s">
        <v>3</v>
      </c>
      <c r="E17" s="67">
        <v>12</v>
      </c>
      <c r="F17" s="97" t="s">
        <v>677</v>
      </c>
      <c r="G17" t="e">
        <f>log</f>
        <v>#NAME?</v>
      </c>
      <c r="M17" s="40"/>
      <c r="N17" s="40" t="s">
        <v>336</v>
      </c>
      <c r="O17" s="40"/>
      <c r="P17" s="40" t="s">
        <v>316</v>
      </c>
      <c r="Q17" s="40"/>
      <c r="R17" s="40"/>
      <c r="S17" s="40"/>
      <c r="T17" s="40"/>
      <c r="U17" s="40"/>
      <c r="V17" s="40"/>
      <c r="W17" s="40"/>
    </row>
    <row r="18" spans="1:23" ht="12.75">
      <c r="A18" s="35" t="s">
        <v>45</v>
      </c>
      <c r="B18" s="1">
        <v>13</v>
      </c>
      <c r="C18" s="1" t="s">
        <v>3</v>
      </c>
      <c r="E18" s="67">
        <v>13</v>
      </c>
      <c r="F18" s="75" t="s">
        <v>771</v>
      </c>
      <c r="M18" s="40"/>
      <c r="N18" s="40" t="s">
        <v>337</v>
      </c>
      <c r="O18" s="40"/>
      <c r="P18" s="40" t="s">
        <v>317</v>
      </c>
      <c r="Q18" s="40"/>
      <c r="R18" s="40"/>
      <c r="S18" s="40"/>
      <c r="T18" s="40"/>
      <c r="U18" s="40"/>
      <c r="V18" s="40"/>
      <c r="W18" s="40"/>
    </row>
    <row r="19" spans="1:23" ht="12.75">
      <c r="A19" s="35" t="s">
        <v>46</v>
      </c>
      <c r="B19" s="1">
        <v>14</v>
      </c>
      <c r="C19" s="1" t="s">
        <v>3</v>
      </c>
      <c r="D19">
        <v>5.0999999999999996</v>
      </c>
      <c r="E19" s="67">
        <v>14</v>
      </c>
      <c r="F19" s="74" t="s">
        <v>571</v>
      </c>
      <c r="G19" t="s">
        <v>780</v>
      </c>
      <c r="M19" s="40"/>
      <c r="N19" s="40"/>
      <c r="O19" s="40"/>
      <c r="P19" s="35" t="s">
        <v>318</v>
      </c>
      <c r="Q19" s="40"/>
      <c r="R19" s="40"/>
      <c r="S19" s="40"/>
      <c r="T19" s="40"/>
      <c r="U19" s="40"/>
      <c r="V19" s="40"/>
      <c r="W19" s="40"/>
    </row>
    <row r="20" spans="1:23" ht="12.75">
      <c r="A20" s="1"/>
      <c r="B20" s="1">
        <v>15</v>
      </c>
      <c r="C20" s="1" t="s">
        <v>3</v>
      </c>
      <c r="E20" s="67">
        <v>15</v>
      </c>
      <c r="F20" s="105" t="s">
        <v>766</v>
      </c>
      <c r="M20" s="35"/>
      <c r="N20" s="40"/>
      <c r="O20" s="40"/>
      <c r="P20" s="35" t="s">
        <v>319</v>
      </c>
      <c r="Q20" s="40"/>
      <c r="R20" s="40"/>
      <c r="S20" s="40"/>
      <c r="T20" s="40"/>
      <c r="U20" s="40"/>
      <c r="V20" s="40"/>
      <c r="W20" s="40"/>
    </row>
    <row r="21" spans="1:23" ht="12.75">
      <c r="A21" s="1"/>
      <c r="B21" s="1">
        <v>16</v>
      </c>
      <c r="C21" s="1" t="s">
        <v>3</v>
      </c>
      <c r="D21">
        <v>3.21</v>
      </c>
      <c r="E21" s="67">
        <v>16</v>
      </c>
      <c r="F21" s="65" t="s">
        <v>413</v>
      </c>
      <c r="M21" s="40"/>
      <c r="N21" s="40"/>
      <c r="O21" s="40"/>
      <c r="P21" s="35" t="s">
        <v>320</v>
      </c>
      <c r="Q21" s="40"/>
      <c r="R21" s="40"/>
      <c r="S21" s="40"/>
      <c r="T21" s="40"/>
      <c r="U21" s="40"/>
      <c r="V21" s="40"/>
      <c r="W21" s="40"/>
    </row>
    <row r="22" spans="1:23" ht="12.75">
      <c r="A22" s="1"/>
      <c r="B22" s="1">
        <v>17</v>
      </c>
      <c r="C22" s="1" t="s">
        <v>3</v>
      </c>
      <c r="E22" s="67">
        <v>17</v>
      </c>
      <c r="F22" s="74" t="s">
        <v>578</v>
      </c>
      <c r="M22" s="40"/>
      <c r="N22" s="40"/>
      <c r="O22" s="40"/>
      <c r="P22" s="35" t="s">
        <v>321</v>
      </c>
      <c r="Q22" s="40"/>
      <c r="R22" s="40"/>
      <c r="S22" s="40"/>
      <c r="T22" s="40"/>
      <c r="U22" s="40"/>
      <c r="V22" s="40"/>
      <c r="W22" s="40"/>
    </row>
    <row r="23" spans="1:23" ht="12.75">
      <c r="A23" s="1"/>
      <c r="B23" s="1">
        <v>18</v>
      </c>
      <c r="C23" s="1" t="s">
        <v>3</v>
      </c>
      <c r="E23" s="67">
        <v>18</v>
      </c>
      <c r="F23" s="100" t="s">
        <v>630</v>
      </c>
      <c r="H23" s="44">
        <v>4.11E+17</v>
      </c>
      <c r="I23" s="50" t="s">
        <v>373</v>
      </c>
      <c r="L23" s="1" t="s">
        <v>127</v>
      </c>
      <c r="M23" s="40"/>
      <c r="N23" s="40"/>
      <c r="O23" s="40"/>
      <c r="P23" s="35" t="s">
        <v>322</v>
      </c>
      <c r="Q23" s="40"/>
      <c r="R23" s="40"/>
      <c r="S23" s="40"/>
      <c r="T23" s="40"/>
      <c r="U23" s="40"/>
      <c r="V23" s="40"/>
      <c r="W23" s="40"/>
    </row>
    <row r="24" spans="1:23" ht="12.75">
      <c r="A24" s="1"/>
      <c r="B24" s="106">
        <v>19</v>
      </c>
      <c r="C24" s="107" t="s">
        <v>18</v>
      </c>
      <c r="D24" s="108">
        <v>1.2</v>
      </c>
      <c r="E24" s="106">
        <v>1</v>
      </c>
      <c r="F24" s="105" t="s">
        <v>383</v>
      </c>
      <c r="H24">
        <v>20</v>
      </c>
      <c r="I24" s="50" t="s">
        <v>405</v>
      </c>
      <c r="L24" s="1" t="s">
        <v>128</v>
      </c>
      <c r="M24" s="40"/>
      <c r="N24" s="40"/>
      <c r="O24" s="40"/>
      <c r="P24" s="35" t="s">
        <v>323</v>
      </c>
      <c r="Q24" s="40"/>
      <c r="R24" s="40"/>
      <c r="S24" s="40"/>
      <c r="T24" s="40"/>
      <c r="U24" s="40"/>
      <c r="V24" s="40"/>
      <c r="W24" s="40"/>
    </row>
    <row r="25" spans="1:23" ht="12.75">
      <c r="A25" s="1"/>
      <c r="B25" s="1">
        <v>20</v>
      </c>
      <c r="C25" s="35" t="s">
        <v>18</v>
      </c>
      <c r="D25">
        <v>3.2</v>
      </c>
      <c r="E25" s="1">
        <v>2</v>
      </c>
      <c r="F25" s="65" t="s">
        <v>384</v>
      </c>
      <c r="H25">
        <v>30</v>
      </c>
      <c r="I25" s="50" t="s">
        <v>406</v>
      </c>
      <c r="L25" s="1" t="s">
        <v>129</v>
      </c>
      <c r="M25" s="40"/>
      <c r="N25" s="40"/>
      <c r="O25" s="40"/>
      <c r="P25" s="35" t="s">
        <v>324</v>
      </c>
      <c r="Q25" s="40"/>
      <c r="R25" s="40"/>
      <c r="S25" s="40"/>
      <c r="T25" s="40"/>
      <c r="U25" s="40"/>
      <c r="V25" s="40"/>
      <c r="W25" s="40"/>
    </row>
    <row r="26" spans="1:23" ht="12.75">
      <c r="B26" s="1">
        <v>21</v>
      </c>
      <c r="C26" s="35" t="s">
        <v>18</v>
      </c>
      <c r="D26">
        <v>1.29</v>
      </c>
      <c r="E26" s="1">
        <v>3</v>
      </c>
      <c r="F26" s="75" t="s">
        <v>486</v>
      </c>
      <c r="H26">
        <v>150</v>
      </c>
      <c r="I26" s="50" t="s">
        <v>407</v>
      </c>
      <c r="L26" s="1" t="s">
        <v>131</v>
      </c>
      <c r="M26" s="40"/>
      <c r="N26" s="40"/>
      <c r="O26" s="40"/>
      <c r="P26" s="35" t="s">
        <v>329</v>
      </c>
      <c r="Q26" s="40"/>
      <c r="R26" s="40"/>
      <c r="S26" s="40"/>
      <c r="T26" s="40"/>
      <c r="U26" s="40"/>
      <c r="V26" s="40"/>
      <c r="W26" s="40"/>
    </row>
    <row r="27" spans="1:23" ht="12.75">
      <c r="B27" s="1">
        <v>22</v>
      </c>
      <c r="C27" s="35" t="s">
        <v>18</v>
      </c>
      <c r="D27">
        <v>2.2000000000000002</v>
      </c>
      <c r="E27" s="1">
        <v>4</v>
      </c>
      <c r="F27" s="65" t="s">
        <v>707</v>
      </c>
      <c r="H27">
        <v>300</v>
      </c>
      <c r="I27" s="50" t="s">
        <v>408</v>
      </c>
      <c r="L27" s="1" t="s">
        <v>132</v>
      </c>
      <c r="M27" s="40"/>
      <c r="N27" s="40"/>
      <c r="O27" s="40"/>
      <c r="P27" s="40" t="s">
        <v>341</v>
      </c>
      <c r="Q27" s="40"/>
      <c r="R27" s="40"/>
      <c r="S27" s="40"/>
      <c r="T27" s="40"/>
      <c r="U27" s="40"/>
      <c r="V27" s="40"/>
      <c r="W27" s="40"/>
    </row>
    <row r="28" spans="1:23" ht="12.75">
      <c r="B28" s="1">
        <v>23</v>
      </c>
      <c r="C28" s="35" t="s">
        <v>18</v>
      </c>
      <c r="E28" s="110">
        <v>5</v>
      </c>
      <c r="F28" s="105" t="s">
        <v>412</v>
      </c>
      <c r="H28">
        <v>400</v>
      </c>
      <c r="I28" s="50" t="s">
        <v>409</v>
      </c>
      <c r="M28" s="40"/>
      <c r="N28" s="40"/>
      <c r="O28" s="40"/>
      <c r="P28" s="40" t="s">
        <v>342</v>
      </c>
      <c r="Q28" s="40"/>
      <c r="R28" s="40"/>
      <c r="S28" s="40"/>
      <c r="T28" s="40"/>
      <c r="U28" s="40"/>
      <c r="V28" s="40"/>
      <c r="W28" s="40"/>
    </row>
    <row r="29" spans="1:23" ht="12.75">
      <c r="B29" s="1">
        <v>24</v>
      </c>
      <c r="C29" s="35" t="s">
        <v>18</v>
      </c>
      <c r="D29">
        <v>4.0999999999999996</v>
      </c>
      <c r="E29" s="1">
        <v>6</v>
      </c>
      <c r="F29" s="104" t="s">
        <v>92</v>
      </c>
      <c r="H29">
        <v>1000</v>
      </c>
      <c r="M29" s="40"/>
      <c r="N29" s="40"/>
      <c r="O29" s="40"/>
      <c r="P29" s="40"/>
      <c r="Q29" s="40"/>
      <c r="R29" s="40"/>
      <c r="S29" s="40"/>
      <c r="T29" s="40"/>
      <c r="U29" s="40"/>
      <c r="V29" s="40"/>
      <c r="W29" s="40"/>
    </row>
    <row r="30" spans="1:23" ht="12.75">
      <c r="B30" s="1">
        <v>25</v>
      </c>
      <c r="C30" s="35" t="s">
        <v>18</v>
      </c>
      <c r="D30">
        <v>1.17</v>
      </c>
      <c r="E30" s="1">
        <v>7</v>
      </c>
      <c r="F30" s="105" t="s">
        <v>765</v>
      </c>
      <c r="H30">
        <v>1200</v>
      </c>
      <c r="I30" s="50" t="s">
        <v>409</v>
      </c>
      <c r="M30" s="40"/>
      <c r="N30" s="40"/>
      <c r="O30" s="40"/>
      <c r="P30" s="40"/>
      <c r="Q30" s="40"/>
      <c r="R30" s="40"/>
      <c r="S30" s="40"/>
      <c r="T30" s="40"/>
      <c r="U30" s="40"/>
      <c r="V30" s="40"/>
      <c r="W30" s="40"/>
    </row>
    <row r="31" spans="1:23" ht="12.75">
      <c r="B31" s="1">
        <v>26</v>
      </c>
      <c r="C31" s="35" t="s">
        <v>18</v>
      </c>
      <c r="E31" s="1">
        <v>8</v>
      </c>
      <c r="F31" s="65" t="s">
        <v>413</v>
      </c>
      <c r="H31">
        <v>2000</v>
      </c>
      <c r="I31" s="50" t="s">
        <v>410</v>
      </c>
      <c r="P31" t="s">
        <v>429</v>
      </c>
    </row>
    <row r="32" spans="1:23" ht="12.75">
      <c r="B32" s="1">
        <v>27</v>
      </c>
      <c r="C32" s="35" t="s">
        <v>18</v>
      </c>
      <c r="D32">
        <v>2.4300000000000002</v>
      </c>
      <c r="E32" s="1">
        <v>9</v>
      </c>
      <c r="F32" s="75" t="s">
        <v>548</v>
      </c>
      <c r="H32">
        <v>2200</v>
      </c>
      <c r="I32" s="50" t="s">
        <v>411</v>
      </c>
    </row>
    <row r="33" spans="1:24" ht="18.75" thickBot="1">
      <c r="B33" s="1">
        <v>28</v>
      </c>
      <c r="C33" s="35" t="s">
        <v>18</v>
      </c>
      <c r="E33" s="1">
        <v>10</v>
      </c>
      <c r="F33" s="102" t="s">
        <v>606</v>
      </c>
      <c r="O33" s="79" t="s">
        <v>704</v>
      </c>
    </row>
    <row r="34" spans="1:24" ht="18.75" thickBot="1">
      <c r="B34" s="1">
        <v>29</v>
      </c>
      <c r="C34" s="35" t="s">
        <v>18</v>
      </c>
      <c r="E34" s="1">
        <v>11</v>
      </c>
      <c r="F34" s="74" t="s">
        <v>572</v>
      </c>
      <c r="L34" s="40"/>
      <c r="M34" s="60" t="s">
        <v>78</v>
      </c>
      <c r="N34" s="53"/>
      <c r="O34" s="53"/>
      <c r="P34" s="53"/>
      <c r="Q34" s="53"/>
      <c r="R34" s="53"/>
      <c r="S34" s="53"/>
      <c r="T34" s="53"/>
      <c r="U34" s="53"/>
      <c r="V34" s="53"/>
      <c r="W34" s="53"/>
    </row>
    <row r="35" spans="1:24" ht="13.5" thickBot="1">
      <c r="B35" s="1">
        <v>30</v>
      </c>
      <c r="C35" s="35" t="s">
        <v>18</v>
      </c>
      <c r="E35" s="1">
        <v>12</v>
      </c>
      <c r="F35" s="75" t="s">
        <v>705</v>
      </c>
      <c r="L35" s="46" t="s">
        <v>518</v>
      </c>
      <c r="M35" s="54" t="s">
        <v>79</v>
      </c>
      <c r="N35" s="56" t="s">
        <v>483</v>
      </c>
      <c r="O35" s="36" t="s">
        <v>81</v>
      </c>
      <c r="P35" s="36" t="s">
        <v>82</v>
      </c>
      <c r="Q35" s="36" t="s">
        <v>83</v>
      </c>
      <c r="R35" s="36" t="s">
        <v>84</v>
      </c>
      <c r="S35" s="36" t="s">
        <v>85</v>
      </c>
      <c r="T35" s="36" t="s">
        <v>86</v>
      </c>
      <c r="U35" s="36" t="s">
        <v>87</v>
      </c>
      <c r="V35" s="36" t="s">
        <v>88</v>
      </c>
      <c r="W35" s="36" t="s">
        <v>314</v>
      </c>
      <c r="X35" s="56" t="s">
        <v>233</v>
      </c>
    </row>
    <row r="36" spans="1:24" ht="12.75">
      <c r="B36" s="1">
        <v>31</v>
      </c>
      <c r="C36" s="35" t="s">
        <v>18</v>
      </c>
      <c r="E36" s="1">
        <v>13</v>
      </c>
      <c r="F36" s="97" t="s">
        <v>666</v>
      </c>
      <c r="I36" s="1" t="s">
        <v>130</v>
      </c>
      <c r="K36" s="45"/>
      <c r="L36" s="40">
        <v>1</v>
      </c>
      <c r="M36" s="62" t="s">
        <v>344</v>
      </c>
      <c r="N36" s="72" t="s">
        <v>485</v>
      </c>
      <c r="O36" s="73" t="s">
        <v>500</v>
      </c>
      <c r="P36" s="77" t="s">
        <v>92</v>
      </c>
      <c r="Q36" s="66" t="s">
        <v>571</v>
      </c>
      <c r="R36" s="82" t="s">
        <v>514</v>
      </c>
      <c r="S36" s="85" t="s">
        <v>606</v>
      </c>
      <c r="T36" s="91" t="s">
        <v>621</v>
      </c>
      <c r="U36" s="96" t="s">
        <v>642</v>
      </c>
      <c r="V36" s="95" t="s">
        <v>651</v>
      </c>
      <c r="W36" s="93" t="s">
        <v>662</v>
      </c>
      <c r="X36" s="90" t="s">
        <v>694</v>
      </c>
    </row>
    <row r="37" spans="1:24" ht="12.75">
      <c r="B37" s="1">
        <v>32</v>
      </c>
      <c r="C37" s="35" t="s">
        <v>18</v>
      </c>
      <c r="E37" s="1">
        <v>14</v>
      </c>
      <c r="F37" s="74" t="s">
        <v>580</v>
      </c>
      <c r="H37" s="45"/>
      <c r="I37" s="45" t="s">
        <v>414</v>
      </c>
      <c r="K37" s="45"/>
      <c r="L37" s="40">
        <v>2</v>
      </c>
      <c r="M37" s="68" t="s">
        <v>345</v>
      </c>
      <c r="N37" s="63" t="s">
        <v>486</v>
      </c>
      <c r="O37" s="64" t="s">
        <v>501</v>
      </c>
      <c r="P37" s="78" t="s">
        <v>510</v>
      </c>
      <c r="Q37" s="83" t="s">
        <v>572</v>
      </c>
      <c r="R37" s="84" t="s">
        <v>709</v>
      </c>
      <c r="S37" s="76" t="s">
        <v>607</v>
      </c>
      <c r="T37" s="86" t="s">
        <v>622</v>
      </c>
      <c r="U37" s="87" t="s">
        <v>643</v>
      </c>
      <c r="V37" s="88" t="s">
        <v>652</v>
      </c>
      <c r="W37" s="89" t="s">
        <v>663</v>
      </c>
      <c r="X37" s="90" t="s">
        <v>693</v>
      </c>
    </row>
    <row r="38" spans="1:24" ht="12.75">
      <c r="B38" s="1">
        <v>33</v>
      </c>
      <c r="C38" s="35" t="s">
        <v>18</v>
      </c>
      <c r="E38" s="1">
        <v>15</v>
      </c>
      <c r="F38" s="100" t="s">
        <v>638</v>
      </c>
      <c r="H38" s="45"/>
      <c r="I38" t="s">
        <v>388</v>
      </c>
      <c r="L38" s="40">
        <v>3</v>
      </c>
      <c r="M38" s="68" t="s">
        <v>453</v>
      </c>
      <c r="N38" s="63" t="s">
        <v>487</v>
      </c>
      <c r="O38" s="64" t="s">
        <v>502</v>
      </c>
      <c r="P38" s="78" t="s">
        <v>569</v>
      </c>
      <c r="Q38" s="83" t="s">
        <v>573</v>
      </c>
      <c r="R38" s="84" t="s">
        <v>604</v>
      </c>
      <c r="S38" s="76" t="s">
        <v>609</v>
      </c>
      <c r="T38" s="92" t="s">
        <v>623</v>
      </c>
      <c r="U38" s="87" t="s">
        <v>644</v>
      </c>
      <c r="V38" s="88" t="s">
        <v>653</v>
      </c>
      <c r="W38" s="89" t="s">
        <v>664</v>
      </c>
      <c r="X38" s="90" t="s">
        <v>692</v>
      </c>
    </row>
    <row r="39" spans="1:24" ht="12.75">
      <c r="B39" s="1">
        <v>34</v>
      </c>
      <c r="C39" s="35" t="s">
        <v>18</v>
      </c>
      <c r="E39" s="1">
        <v>16</v>
      </c>
      <c r="F39" s="101" t="s">
        <v>643</v>
      </c>
      <c r="H39" s="45"/>
      <c r="I39" s="1" t="s">
        <v>126</v>
      </c>
      <c r="K39" s="45"/>
      <c r="L39" s="40">
        <v>4</v>
      </c>
      <c r="M39" s="68" t="s">
        <v>454</v>
      </c>
      <c r="N39" s="63" t="s">
        <v>488</v>
      </c>
      <c r="O39" s="64" t="s">
        <v>503</v>
      </c>
      <c r="P39" s="78" t="s">
        <v>570</v>
      </c>
      <c r="Q39" s="83" t="s">
        <v>597</v>
      </c>
      <c r="R39" s="84" t="s">
        <v>605</v>
      </c>
      <c r="S39" s="76" t="s">
        <v>610</v>
      </c>
      <c r="T39" s="86" t="s">
        <v>626</v>
      </c>
      <c r="U39" s="87" t="s">
        <v>645</v>
      </c>
      <c r="V39" s="88" t="s">
        <v>656</v>
      </c>
      <c r="W39" s="89" t="s">
        <v>665</v>
      </c>
      <c r="X39" s="94" t="s">
        <v>690</v>
      </c>
    </row>
    <row r="40" spans="1:24" ht="12.75">
      <c r="A40">
        <v>1</v>
      </c>
      <c r="B40" s="1">
        <v>35</v>
      </c>
      <c r="C40" s="35" t="s">
        <v>18</v>
      </c>
      <c r="E40" s="1">
        <v>17</v>
      </c>
      <c r="F40" s="100" t="s">
        <v>623</v>
      </c>
      <c r="I40" t="s">
        <v>385</v>
      </c>
      <c r="L40" s="40">
        <v>5</v>
      </c>
      <c r="M40" s="69" t="s">
        <v>455</v>
      </c>
      <c r="N40" s="63" t="s">
        <v>489</v>
      </c>
      <c r="O40" s="64" t="s">
        <v>504</v>
      </c>
      <c r="P40" s="57" t="s">
        <v>119</v>
      </c>
      <c r="Q40" s="83" t="s">
        <v>598</v>
      </c>
      <c r="R40" s="57"/>
      <c r="S40" s="76" t="s">
        <v>611</v>
      </c>
      <c r="T40" s="86" t="s">
        <v>627</v>
      </c>
      <c r="U40" s="87" t="s">
        <v>646</v>
      </c>
      <c r="V40" s="88" t="s">
        <v>657</v>
      </c>
      <c r="W40" s="89" t="s">
        <v>666</v>
      </c>
      <c r="X40" s="94" t="s">
        <v>691</v>
      </c>
    </row>
    <row r="41" spans="1:24" ht="12.75">
      <c r="A41">
        <v>4</v>
      </c>
      <c r="B41" s="1">
        <v>36</v>
      </c>
      <c r="C41" s="35" t="s">
        <v>18</v>
      </c>
      <c r="E41" s="1">
        <v>18</v>
      </c>
      <c r="F41" s="97" t="s">
        <v>671</v>
      </c>
      <c r="G41" s="1"/>
      <c r="H41" s="45"/>
      <c r="L41" s="40">
        <v>6</v>
      </c>
      <c r="M41" s="68" t="s">
        <v>456</v>
      </c>
      <c r="N41" s="63" t="s">
        <v>490</v>
      </c>
      <c r="O41" s="64" t="s">
        <v>505</v>
      </c>
      <c r="P41" s="57" t="s">
        <v>122</v>
      </c>
      <c r="Q41" s="83" t="s">
        <v>574</v>
      </c>
      <c r="R41" s="57"/>
      <c r="S41" s="76" t="s">
        <v>608</v>
      </c>
      <c r="T41" s="86" t="s">
        <v>628</v>
      </c>
      <c r="U41" s="87" t="s">
        <v>647</v>
      </c>
      <c r="V41" s="88" t="s">
        <v>658</v>
      </c>
      <c r="W41" s="89" t="s">
        <v>667</v>
      </c>
      <c r="X41" s="55"/>
    </row>
    <row r="42" spans="1:24" ht="12.75">
      <c r="A42">
        <v>7</v>
      </c>
      <c r="B42" s="106">
        <v>37</v>
      </c>
      <c r="C42" s="107" t="s">
        <v>9</v>
      </c>
      <c r="D42" s="108"/>
      <c r="E42" s="106">
        <v>1</v>
      </c>
      <c r="F42" s="105" t="s">
        <v>453</v>
      </c>
      <c r="G42" s="1"/>
      <c r="H42" s="45">
        <v>30</v>
      </c>
      <c r="L42" s="40">
        <v>7</v>
      </c>
      <c r="M42" s="68" t="s">
        <v>457</v>
      </c>
      <c r="N42" s="63" t="s">
        <v>491</v>
      </c>
      <c r="O42" s="64" t="s">
        <v>506</v>
      </c>
      <c r="P42" s="57" t="s">
        <v>124</v>
      </c>
      <c r="Q42" s="83" t="s">
        <v>575</v>
      </c>
      <c r="R42" s="57"/>
      <c r="S42" s="76" t="s">
        <v>612</v>
      </c>
      <c r="T42" s="86" t="s">
        <v>629</v>
      </c>
      <c r="U42" s="87" t="s">
        <v>648</v>
      </c>
      <c r="V42" s="88" t="s">
        <v>659</v>
      </c>
      <c r="W42" s="89" t="s">
        <v>668</v>
      </c>
      <c r="X42" s="55"/>
    </row>
    <row r="43" spans="1:24" ht="12.75">
      <c r="A43">
        <v>10</v>
      </c>
      <c r="B43" s="1">
        <v>38</v>
      </c>
      <c r="C43" s="35" t="s">
        <v>9</v>
      </c>
      <c r="E43" s="67">
        <v>2</v>
      </c>
      <c r="F43" s="65" t="s">
        <v>502</v>
      </c>
      <c r="G43" s="1"/>
      <c r="L43" s="40">
        <v>8</v>
      </c>
      <c r="M43" s="68" t="s">
        <v>458</v>
      </c>
      <c r="N43" s="63" t="s">
        <v>492</v>
      </c>
      <c r="O43" s="64" t="s">
        <v>507</v>
      </c>
      <c r="P43" s="57" t="s">
        <v>308</v>
      </c>
      <c r="Q43" s="83" t="s">
        <v>576</v>
      </c>
      <c r="R43" s="57"/>
      <c r="S43" s="76" t="s">
        <v>613</v>
      </c>
      <c r="T43" s="86" t="s">
        <v>630</v>
      </c>
      <c r="U43" s="87" t="s">
        <v>649</v>
      </c>
      <c r="V43" s="88" t="s">
        <v>660</v>
      </c>
      <c r="W43" s="89" t="s">
        <v>669</v>
      </c>
      <c r="X43" s="55"/>
    </row>
    <row r="44" spans="1:24" ht="12.75">
      <c r="A44">
        <v>13</v>
      </c>
      <c r="B44" s="1">
        <v>39</v>
      </c>
      <c r="C44" s="35" t="s">
        <v>9</v>
      </c>
      <c r="E44" s="67">
        <v>3</v>
      </c>
      <c r="F44" s="75" t="s">
        <v>487</v>
      </c>
      <c r="G44" s="1"/>
      <c r="L44" s="40">
        <v>9</v>
      </c>
      <c r="M44" s="69" t="s">
        <v>459</v>
      </c>
      <c r="N44" s="63" t="s">
        <v>493</v>
      </c>
      <c r="O44" s="64" t="s">
        <v>508</v>
      </c>
      <c r="P44" s="57" t="s">
        <v>309</v>
      </c>
      <c r="Q44" s="83" t="s">
        <v>599</v>
      </c>
      <c r="R44" s="57"/>
      <c r="S44" s="76" t="s">
        <v>614</v>
      </c>
      <c r="T44" s="92" t="s">
        <v>634</v>
      </c>
      <c r="U44" s="87" t="s">
        <v>650</v>
      </c>
      <c r="V44" s="88" t="s">
        <v>661</v>
      </c>
      <c r="W44" s="89" t="s">
        <v>670</v>
      </c>
      <c r="X44" s="55"/>
    </row>
    <row r="45" spans="1:24" ht="12.75">
      <c r="A45">
        <v>16</v>
      </c>
      <c r="B45" s="1">
        <v>40</v>
      </c>
      <c r="C45" s="35" t="s">
        <v>9</v>
      </c>
      <c r="D45">
        <v>1.3</v>
      </c>
      <c r="E45" s="67">
        <v>4</v>
      </c>
      <c r="F45" s="75" t="s">
        <v>532</v>
      </c>
      <c r="G45" s="1"/>
      <c r="L45" s="40">
        <v>10</v>
      </c>
      <c r="M45" s="68" t="s">
        <v>460</v>
      </c>
      <c r="N45" s="63" t="s">
        <v>494</v>
      </c>
      <c r="O45" s="64" t="s">
        <v>509</v>
      </c>
      <c r="P45" s="57" t="s">
        <v>315</v>
      </c>
      <c r="Q45" s="83" t="s">
        <v>602</v>
      </c>
      <c r="R45" s="57"/>
      <c r="S45" s="76" t="s">
        <v>615</v>
      </c>
      <c r="T45" s="86" t="s">
        <v>631</v>
      </c>
      <c r="U45" s="57"/>
      <c r="V45" s="88" t="s">
        <v>654</v>
      </c>
      <c r="W45" s="89" t="s">
        <v>671</v>
      </c>
      <c r="X45" s="59"/>
    </row>
    <row r="46" spans="1:24" ht="12.75">
      <c r="A46">
        <v>19</v>
      </c>
      <c r="B46" s="1">
        <v>41</v>
      </c>
      <c r="C46" s="35" t="s">
        <v>9</v>
      </c>
      <c r="E46" s="67">
        <v>5</v>
      </c>
      <c r="F46" s="105" t="s">
        <v>772</v>
      </c>
      <c r="G46" s="1"/>
      <c r="L46" s="40">
        <v>11</v>
      </c>
      <c r="M46" s="68" t="s">
        <v>461</v>
      </c>
      <c r="N46" s="63" t="s">
        <v>495</v>
      </c>
      <c r="O46" s="64" t="s">
        <v>698</v>
      </c>
      <c r="P46" s="55" t="s">
        <v>316</v>
      </c>
      <c r="Q46" s="83" t="s">
        <v>603</v>
      </c>
      <c r="R46" s="55"/>
      <c r="S46" s="76" t="s">
        <v>620</v>
      </c>
      <c r="T46" s="86" t="s">
        <v>632</v>
      </c>
      <c r="U46" s="55"/>
      <c r="V46" s="88" t="s">
        <v>655</v>
      </c>
      <c r="W46" s="89" t="s">
        <v>672</v>
      </c>
      <c r="X46" s="55"/>
    </row>
    <row r="47" spans="1:24" ht="12.75">
      <c r="A47">
        <v>22</v>
      </c>
      <c r="B47" s="1">
        <v>42</v>
      </c>
      <c r="C47" s="35" t="s">
        <v>9</v>
      </c>
      <c r="E47" s="67">
        <v>6</v>
      </c>
      <c r="F47" s="65" t="s">
        <v>708</v>
      </c>
      <c r="G47" s="1"/>
      <c r="L47" s="40">
        <v>12</v>
      </c>
      <c r="M47" s="68" t="s">
        <v>462</v>
      </c>
      <c r="N47" s="63" t="s">
        <v>496</v>
      </c>
      <c r="O47" s="64" t="s">
        <v>699</v>
      </c>
      <c r="P47" s="55" t="s">
        <v>317</v>
      </c>
      <c r="Q47" s="83" t="s">
        <v>577</v>
      </c>
      <c r="R47" s="55"/>
      <c r="S47" s="76" t="s">
        <v>618</v>
      </c>
      <c r="T47" s="86" t="s">
        <v>633</v>
      </c>
      <c r="U47" s="55"/>
      <c r="V47" s="88" t="s">
        <v>711</v>
      </c>
      <c r="W47" s="89" t="s">
        <v>673</v>
      </c>
      <c r="X47" s="55"/>
    </row>
    <row r="48" spans="1:24" ht="12.75">
      <c r="A48">
        <v>25</v>
      </c>
      <c r="B48" s="1">
        <v>43</v>
      </c>
      <c r="C48" s="35" t="s">
        <v>9</v>
      </c>
      <c r="E48" s="67">
        <v>7</v>
      </c>
      <c r="F48" s="102" t="s">
        <v>615</v>
      </c>
      <c r="G48" s="1"/>
      <c r="L48" s="40">
        <v>13</v>
      </c>
      <c r="M48" s="69" t="s">
        <v>463</v>
      </c>
      <c r="N48" s="63" t="s">
        <v>497</v>
      </c>
      <c r="O48" s="64" t="s">
        <v>700</v>
      </c>
      <c r="P48" s="57" t="s">
        <v>318</v>
      </c>
      <c r="Q48" s="83" t="s">
        <v>578</v>
      </c>
      <c r="R48" s="55"/>
      <c r="S48" s="76" t="s">
        <v>617</v>
      </c>
      <c r="T48" s="86" t="s">
        <v>635</v>
      </c>
      <c r="U48" s="55"/>
      <c r="V48" s="55"/>
      <c r="W48" s="89" t="s">
        <v>674</v>
      </c>
      <c r="X48" s="55"/>
    </row>
    <row r="49" spans="1:24" ht="12.75">
      <c r="A49">
        <v>28</v>
      </c>
      <c r="B49" s="1">
        <v>44</v>
      </c>
      <c r="C49" s="35" t="s">
        <v>9</v>
      </c>
      <c r="E49" s="67">
        <v>8</v>
      </c>
      <c r="F49" s="75" t="s">
        <v>556</v>
      </c>
      <c r="G49" s="1"/>
      <c r="L49" s="40">
        <v>14</v>
      </c>
      <c r="M49" s="68" t="s">
        <v>464</v>
      </c>
      <c r="N49" s="63" t="s">
        <v>498</v>
      </c>
      <c r="O49" s="64" t="s">
        <v>701</v>
      </c>
      <c r="P49" s="57" t="s">
        <v>319</v>
      </c>
      <c r="Q49" s="83" t="s">
        <v>592</v>
      </c>
      <c r="R49" s="55"/>
      <c r="S49" s="76" t="s">
        <v>619</v>
      </c>
      <c r="T49" s="86" t="s">
        <v>636</v>
      </c>
      <c r="U49" s="55"/>
      <c r="V49" s="55"/>
      <c r="W49" s="89" t="s">
        <v>675</v>
      </c>
      <c r="X49" s="55"/>
    </row>
    <row r="50" spans="1:24" ht="12.75">
      <c r="A50">
        <v>31</v>
      </c>
      <c r="B50" s="1">
        <v>45</v>
      </c>
      <c r="C50" s="35" t="s">
        <v>9</v>
      </c>
      <c r="E50" s="67">
        <v>9</v>
      </c>
      <c r="F50" s="97" t="s">
        <v>668</v>
      </c>
      <c r="G50" s="1"/>
      <c r="L50" s="40">
        <v>15</v>
      </c>
      <c r="M50" s="68" t="s">
        <v>465</v>
      </c>
      <c r="N50" s="63" t="s">
        <v>499</v>
      </c>
      <c r="O50" s="64" t="s">
        <v>702</v>
      </c>
      <c r="P50" s="57" t="s">
        <v>320</v>
      </c>
      <c r="Q50" s="83" t="s">
        <v>593</v>
      </c>
      <c r="R50" s="55"/>
      <c r="S50" s="76" t="s">
        <v>616</v>
      </c>
      <c r="T50" s="86" t="s">
        <v>637</v>
      </c>
      <c r="U50" s="55"/>
      <c r="V50" s="55"/>
      <c r="W50" s="89" t="s">
        <v>676</v>
      </c>
      <c r="X50" s="55"/>
    </row>
    <row r="51" spans="1:24" ht="12.75">
      <c r="A51">
        <v>34</v>
      </c>
      <c r="B51" s="1">
        <v>46</v>
      </c>
      <c r="C51" s="35" t="s">
        <v>9</v>
      </c>
      <c r="E51" s="67">
        <v>10</v>
      </c>
      <c r="F51" s="99" t="s">
        <v>694</v>
      </c>
      <c r="L51" s="40">
        <v>16</v>
      </c>
      <c r="M51" s="70" t="s">
        <v>378</v>
      </c>
      <c r="N51" s="63" t="s">
        <v>352</v>
      </c>
      <c r="O51" s="64" t="s">
        <v>413</v>
      </c>
      <c r="P51" s="57" t="s">
        <v>321</v>
      </c>
      <c r="Q51" s="83" t="s">
        <v>594</v>
      </c>
      <c r="R51" s="55"/>
      <c r="S51" s="55"/>
      <c r="T51" s="86" t="s">
        <v>638</v>
      </c>
      <c r="U51" s="55"/>
      <c r="V51" s="55"/>
      <c r="W51" s="89" t="s">
        <v>677</v>
      </c>
      <c r="X51" s="55"/>
    </row>
    <row r="52" spans="1:24" ht="12.75">
      <c r="A52">
        <v>37</v>
      </c>
      <c r="B52" s="1">
        <v>47</v>
      </c>
      <c r="C52" s="35" t="s">
        <v>9</v>
      </c>
      <c r="E52" s="67">
        <v>11</v>
      </c>
      <c r="F52" s="74" t="s">
        <v>583</v>
      </c>
      <c r="G52" s="1"/>
      <c r="H52" t="s">
        <v>345</v>
      </c>
      <c r="I52">
        <v>21</v>
      </c>
      <c r="J52">
        <v>10</v>
      </c>
      <c r="K52" t="s">
        <v>346</v>
      </c>
      <c r="L52" s="40">
        <v>17</v>
      </c>
      <c r="M52" s="70" t="s">
        <v>378</v>
      </c>
      <c r="N52" s="63" t="s">
        <v>352</v>
      </c>
      <c r="O52" s="64" t="s">
        <v>413</v>
      </c>
      <c r="P52" s="57" t="s">
        <v>322</v>
      </c>
      <c r="Q52" s="83" t="s">
        <v>579</v>
      </c>
      <c r="R52" s="55"/>
      <c r="S52" s="55"/>
      <c r="T52" s="86" t="s">
        <v>639</v>
      </c>
      <c r="U52" s="55"/>
      <c r="V52" s="55"/>
      <c r="W52" s="89" t="s">
        <v>678</v>
      </c>
      <c r="X52" s="55"/>
    </row>
    <row r="53" spans="1:24" ht="12.75">
      <c r="A53">
        <v>40</v>
      </c>
      <c r="B53" s="1">
        <v>48</v>
      </c>
      <c r="C53" s="35" t="s">
        <v>9</v>
      </c>
      <c r="E53" s="67">
        <v>12</v>
      </c>
      <c r="F53" s="75" t="s">
        <v>540</v>
      </c>
      <c r="G53" s="1"/>
      <c r="H53" s="45" t="s">
        <v>359</v>
      </c>
      <c r="L53" s="40">
        <v>18</v>
      </c>
      <c r="M53" s="70" t="s">
        <v>378</v>
      </c>
      <c r="N53" s="63" t="s">
        <v>532</v>
      </c>
      <c r="O53" s="64" t="s">
        <v>413</v>
      </c>
      <c r="P53" s="57" t="s">
        <v>323</v>
      </c>
      <c r="Q53" s="83" t="s">
        <v>580</v>
      </c>
      <c r="R53" s="55"/>
      <c r="S53" s="55"/>
      <c r="T53" s="86" t="s">
        <v>640</v>
      </c>
      <c r="U53" s="55"/>
      <c r="V53" s="55"/>
      <c r="W53" s="89" t="s">
        <v>679</v>
      </c>
      <c r="X53" s="55"/>
    </row>
    <row r="54" spans="1:24" ht="12.75">
      <c r="A54">
        <v>43</v>
      </c>
      <c r="B54" s="1">
        <v>49</v>
      </c>
      <c r="C54" s="35" t="s">
        <v>9</v>
      </c>
      <c r="E54" s="67">
        <v>13</v>
      </c>
      <c r="F54" s="100" t="s">
        <v>625</v>
      </c>
      <c r="G54" s="1"/>
      <c r="L54" s="40">
        <v>19</v>
      </c>
      <c r="M54" s="70" t="s">
        <v>378</v>
      </c>
      <c r="N54" s="63" t="s">
        <v>533</v>
      </c>
      <c r="O54" s="64" t="s">
        <v>413</v>
      </c>
      <c r="P54" s="57" t="s">
        <v>324</v>
      </c>
      <c r="Q54" s="83" t="s">
        <v>581</v>
      </c>
      <c r="R54" s="55"/>
      <c r="S54" s="55"/>
      <c r="T54" s="86" t="s">
        <v>641</v>
      </c>
      <c r="U54" s="55"/>
      <c r="V54" s="55"/>
      <c r="W54" s="89" t="s">
        <v>680</v>
      </c>
      <c r="X54" s="55"/>
    </row>
    <row r="55" spans="1:24" ht="12.75">
      <c r="A55">
        <v>46</v>
      </c>
      <c r="B55" s="1">
        <v>50</v>
      </c>
      <c r="C55" s="35" t="s">
        <v>9</v>
      </c>
      <c r="E55" s="67">
        <v>14</v>
      </c>
      <c r="F55" s="74" t="s">
        <v>576</v>
      </c>
      <c r="G55" s="1"/>
      <c r="H55" t="s">
        <v>92</v>
      </c>
      <c r="I55">
        <v>1</v>
      </c>
      <c r="J55">
        <v>500</v>
      </c>
      <c r="L55" s="40">
        <v>20</v>
      </c>
      <c r="M55" s="70" t="s">
        <v>378</v>
      </c>
      <c r="N55" s="63" t="s">
        <v>534</v>
      </c>
      <c r="O55" s="64" t="s">
        <v>703</v>
      </c>
      <c r="P55" s="57" t="s">
        <v>329</v>
      </c>
      <c r="Q55" s="83" t="s">
        <v>582</v>
      </c>
      <c r="R55" s="55"/>
      <c r="S55" s="55"/>
      <c r="T55" s="86" t="s">
        <v>624</v>
      </c>
      <c r="U55" s="55"/>
      <c r="V55" s="55"/>
      <c r="W55" s="89" t="s">
        <v>681</v>
      </c>
      <c r="X55" s="55"/>
    </row>
    <row r="56" spans="1:24" ht="12.75">
      <c r="A56">
        <v>49</v>
      </c>
      <c r="B56" s="1">
        <v>51</v>
      </c>
      <c r="C56" s="35" t="s">
        <v>9</v>
      </c>
      <c r="E56" s="67">
        <v>15</v>
      </c>
      <c r="F56" s="97" t="s">
        <v>684</v>
      </c>
      <c r="G56" s="1"/>
      <c r="L56" s="40">
        <v>21</v>
      </c>
      <c r="M56" s="70" t="s">
        <v>378</v>
      </c>
      <c r="N56" s="63" t="s">
        <v>558</v>
      </c>
      <c r="O56" s="64" t="s">
        <v>695</v>
      </c>
      <c r="P56" s="55" t="s">
        <v>341</v>
      </c>
      <c r="Q56" s="83" t="s">
        <v>583</v>
      </c>
      <c r="R56" s="55"/>
      <c r="S56" s="55"/>
      <c r="T56" s="86" t="s">
        <v>625</v>
      </c>
      <c r="U56" s="55"/>
      <c r="V56" s="55"/>
      <c r="W56" s="89" t="s">
        <v>682</v>
      </c>
      <c r="X56" s="55"/>
    </row>
    <row r="57" spans="1:24" ht="12.75">
      <c r="A57">
        <v>52</v>
      </c>
      <c r="B57" s="1">
        <v>52</v>
      </c>
      <c r="C57" s="35" t="s">
        <v>9</v>
      </c>
      <c r="D57">
        <v>1.18</v>
      </c>
      <c r="E57" s="67">
        <v>16</v>
      </c>
      <c r="F57" s="105" t="s">
        <v>378</v>
      </c>
      <c r="G57" s="1"/>
      <c r="L57" s="40">
        <v>22</v>
      </c>
      <c r="M57" s="70" t="s">
        <v>378</v>
      </c>
      <c r="N57" s="63" t="s">
        <v>559</v>
      </c>
      <c r="O57" s="64" t="s">
        <v>696</v>
      </c>
      <c r="P57" s="55" t="s">
        <v>342</v>
      </c>
      <c r="Q57" s="83" t="s">
        <v>584</v>
      </c>
      <c r="R57" s="55"/>
      <c r="S57" s="55"/>
      <c r="T57" s="92" t="s">
        <v>710</v>
      </c>
      <c r="U57" s="55"/>
      <c r="V57" s="55"/>
      <c r="W57" s="89" t="s">
        <v>683</v>
      </c>
      <c r="X57" s="55"/>
    </row>
    <row r="58" spans="1:24" ht="12.75">
      <c r="A58">
        <v>55</v>
      </c>
      <c r="B58" s="1">
        <v>53</v>
      </c>
      <c r="C58" s="35" t="s">
        <v>9</v>
      </c>
      <c r="E58" s="67">
        <v>17</v>
      </c>
      <c r="F58" s="65" t="s">
        <v>567</v>
      </c>
      <c r="G58" s="1"/>
      <c r="L58" s="40">
        <v>23</v>
      </c>
      <c r="M58" s="70" t="s">
        <v>378</v>
      </c>
      <c r="N58" s="63" t="s">
        <v>535</v>
      </c>
      <c r="O58" s="64" t="s">
        <v>708</v>
      </c>
      <c r="P58" s="55"/>
      <c r="Q58" s="83" t="s">
        <v>585</v>
      </c>
      <c r="R58" s="55"/>
      <c r="S58" s="55"/>
      <c r="T58" s="55"/>
      <c r="U58" s="55"/>
      <c r="V58" s="55"/>
      <c r="W58" s="89" t="s">
        <v>684</v>
      </c>
      <c r="X58" s="55"/>
    </row>
    <row r="59" spans="1:24" ht="12.75">
      <c r="A59">
        <v>58</v>
      </c>
      <c r="B59" s="1">
        <v>54</v>
      </c>
      <c r="C59" s="35" t="s">
        <v>9</v>
      </c>
      <c r="E59" s="67">
        <v>18</v>
      </c>
      <c r="F59" s="103" t="s">
        <v>711</v>
      </c>
      <c r="G59" s="1"/>
      <c r="H59" s="45" t="s">
        <v>360</v>
      </c>
      <c r="L59" s="40">
        <v>24</v>
      </c>
      <c r="M59" s="70" t="s">
        <v>378</v>
      </c>
      <c r="N59" s="63" t="s">
        <v>536</v>
      </c>
      <c r="O59" s="64" t="s">
        <v>707</v>
      </c>
      <c r="P59" s="55"/>
      <c r="Q59" s="83" t="s">
        <v>586</v>
      </c>
      <c r="R59" s="55"/>
      <c r="S59" s="55"/>
      <c r="T59" s="55"/>
      <c r="U59" s="55"/>
      <c r="V59" s="55"/>
      <c r="W59" s="89" t="s">
        <v>685</v>
      </c>
      <c r="X59" s="55"/>
    </row>
    <row r="60" spans="1:24" ht="12.75">
      <c r="A60">
        <v>61</v>
      </c>
      <c r="B60" s="106">
        <v>55</v>
      </c>
      <c r="C60" s="107" t="s">
        <v>14</v>
      </c>
      <c r="D60" s="108"/>
      <c r="E60" s="106">
        <v>1</v>
      </c>
      <c r="F60" s="105" t="s">
        <v>454</v>
      </c>
      <c r="L60" s="40">
        <v>25</v>
      </c>
      <c r="M60" s="70" t="s">
        <v>378</v>
      </c>
      <c r="N60" s="63" t="s">
        <v>537</v>
      </c>
      <c r="O60" s="64" t="s">
        <v>560</v>
      </c>
      <c r="P60" s="55"/>
      <c r="Q60" s="83" t="s">
        <v>587</v>
      </c>
      <c r="R60" s="55"/>
      <c r="S60" s="55"/>
      <c r="T60" s="55"/>
      <c r="U60" s="55"/>
      <c r="V60" s="55"/>
      <c r="W60" s="89" t="s">
        <v>686</v>
      </c>
      <c r="X60" s="55"/>
    </row>
    <row r="61" spans="1:24" ht="12.75">
      <c r="A61">
        <v>64</v>
      </c>
      <c r="B61" s="1">
        <v>56</v>
      </c>
      <c r="C61" s="35" t="s">
        <v>14</v>
      </c>
      <c r="E61" s="1">
        <v>2</v>
      </c>
      <c r="F61" s="65" t="s">
        <v>503</v>
      </c>
      <c r="I61" s="45" t="s">
        <v>84</v>
      </c>
      <c r="L61" s="40">
        <v>26</v>
      </c>
      <c r="M61" s="70" t="s">
        <v>378</v>
      </c>
      <c r="N61" s="63" t="s">
        <v>538</v>
      </c>
      <c r="O61" s="64" t="s">
        <v>561</v>
      </c>
      <c r="P61" s="55"/>
      <c r="Q61" s="83" t="s">
        <v>588</v>
      </c>
      <c r="R61" s="55"/>
      <c r="S61" s="55"/>
      <c r="T61" s="55"/>
      <c r="U61" s="55"/>
      <c r="V61" s="55"/>
      <c r="W61" s="89" t="s">
        <v>687</v>
      </c>
      <c r="X61" s="55"/>
    </row>
    <row r="62" spans="1:24" ht="12.75">
      <c r="A62">
        <v>9887654321</v>
      </c>
      <c r="B62" s="1">
        <v>57</v>
      </c>
      <c r="C62" s="35" t="s">
        <v>14</v>
      </c>
      <c r="E62" s="1">
        <v>3</v>
      </c>
      <c r="F62" s="75" t="s">
        <v>488</v>
      </c>
      <c r="L62" s="40">
        <v>27</v>
      </c>
      <c r="M62" s="71" t="s">
        <v>522</v>
      </c>
      <c r="N62" s="63" t="s">
        <v>539</v>
      </c>
      <c r="O62" s="64" t="s">
        <v>562</v>
      </c>
      <c r="P62" s="55"/>
      <c r="Q62" s="83" t="s">
        <v>589</v>
      </c>
      <c r="R62" s="55"/>
      <c r="S62" s="55"/>
      <c r="T62" s="55"/>
      <c r="U62" s="55"/>
      <c r="V62" s="55"/>
      <c r="W62" s="89" t="s">
        <v>688</v>
      </c>
      <c r="X62" s="55"/>
    </row>
    <row r="63" spans="1:24" ht="12.75">
      <c r="B63" s="1">
        <v>58</v>
      </c>
      <c r="C63" s="35" t="s">
        <v>14</v>
      </c>
      <c r="E63" s="1">
        <v>4</v>
      </c>
      <c r="F63" s="65" t="s">
        <v>413</v>
      </c>
      <c r="L63" s="40">
        <v>28</v>
      </c>
      <c r="M63" s="71" t="s">
        <v>523</v>
      </c>
      <c r="N63" s="63" t="s">
        <v>540</v>
      </c>
      <c r="O63" s="64" t="s">
        <v>563</v>
      </c>
      <c r="P63" s="55"/>
      <c r="Q63" s="83" t="s">
        <v>590</v>
      </c>
      <c r="R63" s="55"/>
      <c r="S63" s="55"/>
      <c r="T63" s="55"/>
      <c r="U63" s="55"/>
      <c r="V63" s="55"/>
      <c r="W63" s="89" t="s">
        <v>689</v>
      </c>
      <c r="X63" s="55"/>
    </row>
    <row r="64" spans="1:24" ht="12.75">
      <c r="B64" s="1">
        <v>59</v>
      </c>
      <c r="C64" s="35" t="s">
        <v>14</v>
      </c>
      <c r="E64" s="1">
        <v>5</v>
      </c>
      <c r="F64" s="102" t="s">
        <v>618</v>
      </c>
      <c r="L64" s="40">
        <v>29</v>
      </c>
      <c r="M64" s="71" t="s">
        <v>412</v>
      </c>
      <c r="N64" s="63" t="s">
        <v>541</v>
      </c>
      <c r="O64" s="64" t="s">
        <v>564</v>
      </c>
      <c r="P64" s="55"/>
      <c r="Q64" s="83" t="s">
        <v>591</v>
      </c>
      <c r="R64" s="55"/>
      <c r="S64" s="55"/>
      <c r="T64" s="55"/>
      <c r="U64" s="55"/>
      <c r="V64" s="55"/>
      <c r="W64" s="55"/>
      <c r="X64" s="55"/>
    </row>
    <row r="65" spans="2:24" ht="12.75">
      <c r="B65" s="1">
        <v>60</v>
      </c>
      <c r="C65" s="35" t="s">
        <v>14</v>
      </c>
      <c r="E65" s="1">
        <v>6</v>
      </c>
      <c r="F65" s="97" t="s">
        <v>686</v>
      </c>
      <c r="L65" s="40">
        <v>30</v>
      </c>
      <c r="M65" s="71" t="s">
        <v>519</v>
      </c>
      <c r="N65" s="63" t="s">
        <v>542</v>
      </c>
      <c r="O65" s="64" t="s">
        <v>565</v>
      </c>
      <c r="P65" s="55"/>
      <c r="Q65" s="83" t="s">
        <v>600</v>
      </c>
      <c r="R65" s="55"/>
      <c r="S65" s="55"/>
      <c r="T65" s="55"/>
      <c r="U65" s="55"/>
      <c r="V65" s="55"/>
      <c r="W65" s="55"/>
      <c r="X65" s="55"/>
    </row>
    <row r="66" spans="2:24" ht="12.75">
      <c r="B66" s="1">
        <v>61</v>
      </c>
      <c r="C66" s="35" t="s">
        <v>14</v>
      </c>
      <c r="E66" s="1">
        <v>7</v>
      </c>
      <c r="F66" s="105" t="s">
        <v>519</v>
      </c>
      <c r="L66" s="40">
        <v>31</v>
      </c>
      <c r="M66" s="71" t="s">
        <v>520</v>
      </c>
      <c r="N66" s="63" t="s">
        <v>337</v>
      </c>
      <c r="O66" s="64" t="s">
        <v>566</v>
      </c>
      <c r="P66" s="55"/>
      <c r="Q66" s="83" t="s">
        <v>601</v>
      </c>
      <c r="R66" s="55"/>
      <c r="S66" s="55"/>
      <c r="T66" s="55"/>
      <c r="U66" s="55"/>
      <c r="V66" s="55"/>
      <c r="W66" s="55"/>
      <c r="X66" s="55"/>
    </row>
    <row r="67" spans="2:24" ht="12.75">
      <c r="B67" s="1">
        <v>62</v>
      </c>
      <c r="C67" s="35" t="s">
        <v>14</v>
      </c>
      <c r="E67" s="1">
        <v>8</v>
      </c>
      <c r="F67" s="103" t="s">
        <v>656</v>
      </c>
      <c r="L67" s="40">
        <v>32</v>
      </c>
      <c r="M67" s="71" t="s">
        <v>521</v>
      </c>
      <c r="N67" s="63" t="s">
        <v>337</v>
      </c>
      <c r="O67" s="64" t="s">
        <v>567</v>
      </c>
      <c r="P67" s="55"/>
      <c r="Q67" s="83" t="s">
        <v>595</v>
      </c>
      <c r="R67" s="55"/>
      <c r="S67" s="55"/>
      <c r="T67" s="55"/>
      <c r="U67" s="55"/>
      <c r="V67" s="55"/>
      <c r="W67" s="55"/>
      <c r="X67" s="55"/>
    </row>
    <row r="68" spans="2:24" ht="12.75">
      <c r="B68" s="1">
        <v>63</v>
      </c>
      <c r="C68" s="35" t="s">
        <v>14</v>
      </c>
      <c r="E68" s="1">
        <v>9</v>
      </c>
      <c r="F68" s="75" t="s">
        <v>545</v>
      </c>
      <c r="L68" s="40">
        <v>33</v>
      </c>
      <c r="M68" s="80" t="s">
        <v>527</v>
      </c>
      <c r="N68" s="63" t="s">
        <v>336</v>
      </c>
      <c r="O68" s="64" t="s">
        <v>567</v>
      </c>
      <c r="P68" s="55"/>
      <c r="Q68" s="83" t="s">
        <v>596</v>
      </c>
      <c r="R68" s="55"/>
      <c r="S68" s="55"/>
      <c r="T68" s="55"/>
      <c r="U68" s="55"/>
      <c r="V68" s="55"/>
      <c r="W68" s="55"/>
      <c r="X68" s="55"/>
    </row>
    <row r="69" spans="2:24" ht="12.75">
      <c r="B69" s="1">
        <v>64</v>
      </c>
      <c r="C69" s="35" t="s">
        <v>14</v>
      </c>
      <c r="E69" s="1">
        <v>10</v>
      </c>
      <c r="F69" s="100" t="s">
        <v>710</v>
      </c>
      <c r="L69" s="40">
        <v>34</v>
      </c>
      <c r="M69" s="80" t="s">
        <v>337</v>
      </c>
      <c r="N69" s="63" t="s">
        <v>336</v>
      </c>
      <c r="O69" s="64" t="s">
        <v>567</v>
      </c>
      <c r="P69" s="55"/>
      <c r="Q69" s="55"/>
      <c r="R69" s="55"/>
      <c r="S69" s="55"/>
      <c r="T69" s="55"/>
      <c r="U69" s="55"/>
      <c r="V69" s="55"/>
      <c r="W69" s="55"/>
      <c r="X69" s="55"/>
    </row>
    <row r="70" spans="2:24" ht="12.75">
      <c r="B70" s="1">
        <v>65</v>
      </c>
      <c r="C70" s="35" t="s">
        <v>14</v>
      </c>
      <c r="D70">
        <v>1.4</v>
      </c>
      <c r="E70" s="1">
        <v>11</v>
      </c>
      <c r="F70" s="100" t="s">
        <v>633</v>
      </c>
      <c r="L70" s="40">
        <v>35</v>
      </c>
      <c r="M70" s="80" t="s">
        <v>337</v>
      </c>
      <c r="N70" s="63" t="s">
        <v>543</v>
      </c>
      <c r="O70" s="64" t="s">
        <v>568</v>
      </c>
      <c r="P70" s="55"/>
      <c r="Q70" s="55"/>
      <c r="R70" s="55"/>
      <c r="S70" s="55"/>
      <c r="T70" s="55"/>
      <c r="U70" s="55"/>
      <c r="V70" s="55"/>
      <c r="W70" s="55"/>
      <c r="X70" s="55"/>
    </row>
    <row r="71" spans="2:24" ht="12.75">
      <c r="B71" s="1">
        <v>66</v>
      </c>
      <c r="C71" s="35" t="s">
        <v>14</v>
      </c>
      <c r="E71" s="1">
        <v>12</v>
      </c>
      <c r="F71" s="97" t="s">
        <v>678</v>
      </c>
      <c r="L71" s="40">
        <v>36</v>
      </c>
      <c r="M71" s="80" t="s">
        <v>336</v>
      </c>
      <c r="N71" s="63" t="s">
        <v>543</v>
      </c>
      <c r="O71" s="55"/>
      <c r="P71" s="55"/>
      <c r="Q71" s="61"/>
      <c r="R71" s="55"/>
      <c r="S71" s="55"/>
      <c r="T71" s="55"/>
      <c r="U71" s="55"/>
      <c r="V71" s="55"/>
      <c r="W71" s="55"/>
      <c r="X71" s="55"/>
    </row>
    <row r="72" spans="2:24" ht="12.75">
      <c r="B72" s="1">
        <v>67</v>
      </c>
      <c r="C72" s="35" t="s">
        <v>14</v>
      </c>
      <c r="E72" s="1">
        <v>13</v>
      </c>
      <c r="F72" s="75" t="s">
        <v>557</v>
      </c>
      <c r="L72" s="40">
        <v>37</v>
      </c>
      <c r="M72" s="80" t="s">
        <v>336</v>
      </c>
      <c r="N72" s="63" t="s">
        <v>543</v>
      </c>
      <c r="O72" s="55"/>
      <c r="P72" s="55"/>
      <c r="Q72" s="55"/>
      <c r="R72" s="55"/>
      <c r="S72" s="55"/>
      <c r="T72" s="55"/>
      <c r="U72" s="55"/>
      <c r="V72" s="55"/>
      <c r="W72" s="55"/>
      <c r="X72" s="55"/>
    </row>
    <row r="73" spans="2:24" ht="12.75">
      <c r="B73" s="1">
        <v>68</v>
      </c>
      <c r="C73" s="35" t="s">
        <v>14</v>
      </c>
      <c r="E73" s="1">
        <v>14</v>
      </c>
      <c r="F73" s="74" t="s">
        <v>582</v>
      </c>
      <c r="L73" s="40">
        <v>38</v>
      </c>
      <c r="M73" s="80" t="s">
        <v>336</v>
      </c>
      <c r="N73" s="63" t="s">
        <v>544</v>
      </c>
      <c r="O73" s="55"/>
      <c r="P73" s="55"/>
      <c r="Q73" s="55"/>
      <c r="R73" s="55"/>
      <c r="S73" s="55"/>
      <c r="T73" s="55"/>
      <c r="U73" s="55"/>
      <c r="V73" s="55"/>
      <c r="W73" s="55"/>
      <c r="X73" s="55"/>
    </row>
    <row r="74" spans="2:24" ht="12.75">
      <c r="B74" s="1">
        <v>69</v>
      </c>
      <c r="C74" s="35" t="s">
        <v>14</v>
      </c>
      <c r="E74" s="1">
        <v>15</v>
      </c>
      <c r="F74" s="105" t="s">
        <v>336</v>
      </c>
      <c r="L74" s="40">
        <v>39</v>
      </c>
      <c r="M74" s="71" t="s">
        <v>524</v>
      </c>
      <c r="N74" s="63" t="s">
        <v>545</v>
      </c>
      <c r="O74" s="55"/>
      <c r="P74" s="55"/>
      <c r="Q74" s="55"/>
      <c r="R74" s="55"/>
      <c r="S74" s="55"/>
      <c r="T74" s="55"/>
      <c r="U74" s="55"/>
      <c r="V74" s="55"/>
      <c r="W74" s="55"/>
      <c r="X74" s="55"/>
    </row>
    <row r="75" spans="2:24" ht="12.75">
      <c r="B75" s="1">
        <v>70</v>
      </c>
      <c r="C75" s="35" t="s">
        <v>14</v>
      </c>
      <c r="E75" s="1">
        <v>16</v>
      </c>
      <c r="F75" s="74" t="s">
        <v>575</v>
      </c>
      <c r="L75" s="40">
        <v>40</v>
      </c>
      <c r="M75" s="71" t="s">
        <v>525</v>
      </c>
      <c r="N75" s="63" t="s">
        <v>546</v>
      </c>
      <c r="O75" s="55"/>
      <c r="P75" s="55"/>
      <c r="Q75" s="55"/>
      <c r="R75" s="55"/>
      <c r="S75" s="55"/>
      <c r="T75" s="55"/>
      <c r="U75" s="55"/>
      <c r="V75" s="55"/>
      <c r="W75" s="55"/>
      <c r="X75" s="55"/>
    </row>
    <row r="76" spans="2:24" ht="12.75">
      <c r="B76" s="1">
        <v>71</v>
      </c>
      <c r="C76" s="35" t="s">
        <v>14</v>
      </c>
      <c r="E76" s="1">
        <v>17</v>
      </c>
      <c r="F76" s="101" t="s">
        <v>650</v>
      </c>
      <c r="L76" s="40">
        <v>41</v>
      </c>
      <c r="M76" s="71" t="s">
        <v>526</v>
      </c>
      <c r="N76" s="63" t="s">
        <v>547</v>
      </c>
      <c r="O76" s="55"/>
      <c r="P76" s="55"/>
      <c r="Q76" s="55"/>
      <c r="R76" s="55"/>
      <c r="S76" s="55"/>
      <c r="T76" s="55"/>
      <c r="U76" s="55"/>
      <c r="V76" s="55"/>
      <c r="W76" s="55"/>
      <c r="X76" s="55"/>
    </row>
    <row r="77" spans="2:24" ht="12.75">
      <c r="B77" s="1">
        <v>72</v>
      </c>
      <c r="C77" s="35" t="s">
        <v>14</v>
      </c>
      <c r="E77" s="1">
        <v>18</v>
      </c>
      <c r="F77" s="74" t="s">
        <v>781</v>
      </c>
      <c r="G77" t="s">
        <v>590</v>
      </c>
      <c r="L77" s="40">
        <v>42</v>
      </c>
      <c r="M77" s="80" t="s">
        <v>528</v>
      </c>
      <c r="N77" s="63" t="s">
        <v>549</v>
      </c>
      <c r="O77" s="55"/>
      <c r="P77" s="55"/>
      <c r="Q77" s="55"/>
      <c r="R77" s="55"/>
      <c r="S77" s="55"/>
      <c r="T77" s="55"/>
      <c r="U77" s="55"/>
      <c r="V77" s="55"/>
      <c r="W77" s="55"/>
      <c r="X77" s="55"/>
    </row>
    <row r="78" spans="2:24" ht="12.75">
      <c r="B78" s="106">
        <v>73</v>
      </c>
      <c r="C78" s="107" t="s">
        <v>21</v>
      </c>
      <c r="D78" s="108"/>
      <c r="E78" s="106">
        <v>1</v>
      </c>
      <c r="F78" s="105" t="s">
        <v>455</v>
      </c>
      <c r="L78" s="40">
        <v>43</v>
      </c>
      <c r="M78" s="80" t="s">
        <v>529</v>
      </c>
      <c r="N78" s="63" t="s">
        <v>548</v>
      </c>
      <c r="O78" s="55"/>
      <c r="P78" s="55"/>
      <c r="Q78" s="55"/>
      <c r="R78" s="55"/>
      <c r="S78" s="55"/>
      <c r="T78" s="55"/>
      <c r="U78" s="55"/>
      <c r="V78" s="55"/>
      <c r="W78" s="55"/>
      <c r="X78" s="55"/>
    </row>
    <row r="79" spans="2:24" ht="12.75">
      <c r="B79" s="1">
        <v>74</v>
      </c>
      <c r="C79" s="35" t="s">
        <v>21</v>
      </c>
      <c r="E79" s="67">
        <v>2</v>
      </c>
      <c r="F79" s="65" t="s">
        <v>504</v>
      </c>
      <c r="L79" s="40">
        <v>44</v>
      </c>
      <c r="M79" s="80" t="s">
        <v>530</v>
      </c>
      <c r="N79" s="63" t="s">
        <v>550</v>
      </c>
      <c r="O79" s="55"/>
      <c r="P79" s="55"/>
      <c r="Q79" s="55"/>
      <c r="R79" s="55"/>
      <c r="S79" s="55"/>
      <c r="T79" s="55"/>
      <c r="U79" s="55"/>
      <c r="V79" s="55"/>
      <c r="W79" s="55"/>
      <c r="X79" s="55"/>
    </row>
    <row r="80" spans="2:24" ht="12.75">
      <c r="B80" s="1">
        <v>75</v>
      </c>
      <c r="C80" s="35" t="s">
        <v>21</v>
      </c>
      <c r="E80" s="67">
        <v>3</v>
      </c>
      <c r="F80" s="75" t="s">
        <v>489</v>
      </c>
      <c r="L80" s="40">
        <v>45</v>
      </c>
      <c r="M80" s="80" t="s">
        <v>531</v>
      </c>
      <c r="N80" s="63" t="s">
        <v>557</v>
      </c>
      <c r="O80" s="55"/>
      <c r="P80" s="55"/>
      <c r="Q80" s="55"/>
      <c r="R80" s="55"/>
      <c r="S80" s="55"/>
      <c r="T80" s="55"/>
      <c r="U80" s="55"/>
      <c r="V80" s="55"/>
      <c r="W80" s="55"/>
      <c r="X80" s="55"/>
    </row>
    <row r="81" spans="2:24" ht="12.75">
      <c r="B81" s="1">
        <v>76</v>
      </c>
      <c r="C81" s="35" t="s">
        <v>21</v>
      </c>
      <c r="E81" s="67">
        <v>4</v>
      </c>
      <c r="F81" s="105" t="s">
        <v>531</v>
      </c>
      <c r="L81" s="40">
        <v>46</v>
      </c>
      <c r="M81" s="55"/>
      <c r="N81" s="63" t="s">
        <v>551</v>
      </c>
      <c r="O81" s="55"/>
      <c r="P81" s="55"/>
      <c r="Q81" s="55"/>
      <c r="R81" s="55"/>
      <c r="S81" s="55"/>
      <c r="T81" s="55"/>
      <c r="U81" s="55"/>
      <c r="V81" s="55"/>
      <c r="W81" s="55"/>
      <c r="X81" s="55"/>
    </row>
    <row r="82" spans="2:24" ht="12.75">
      <c r="B82" s="1">
        <v>77</v>
      </c>
      <c r="C82" s="35" t="s">
        <v>21</v>
      </c>
      <c r="E82" s="67">
        <v>5</v>
      </c>
      <c r="F82" s="75" t="s">
        <v>547</v>
      </c>
      <c r="L82" s="40">
        <v>47</v>
      </c>
      <c r="M82" s="55"/>
      <c r="N82" s="63" t="s">
        <v>552</v>
      </c>
      <c r="O82" s="55"/>
      <c r="P82" s="55"/>
      <c r="Q82" s="55"/>
      <c r="R82" s="55"/>
      <c r="S82" s="55"/>
      <c r="T82" s="55"/>
      <c r="U82" s="55"/>
      <c r="V82" s="55"/>
      <c r="W82" s="55"/>
      <c r="X82" s="55"/>
    </row>
    <row r="83" spans="2:24" ht="12.75">
      <c r="B83" s="1">
        <v>78</v>
      </c>
      <c r="C83" s="35" t="s">
        <v>21</v>
      </c>
      <c r="D83">
        <v>1.5</v>
      </c>
      <c r="E83" s="67">
        <v>6</v>
      </c>
      <c r="F83" s="102" t="s">
        <v>620</v>
      </c>
      <c r="L83" s="40">
        <v>48</v>
      </c>
      <c r="M83" s="55"/>
      <c r="N83" s="63" t="s">
        <v>553</v>
      </c>
      <c r="O83" s="55"/>
      <c r="P83" s="55"/>
      <c r="Q83" s="55"/>
      <c r="R83" s="55"/>
      <c r="S83" s="55"/>
      <c r="T83" s="55"/>
      <c r="U83" s="55"/>
      <c r="V83" s="55"/>
      <c r="W83" s="55"/>
      <c r="X83" s="55"/>
    </row>
    <row r="84" spans="2:24" ht="12.75">
      <c r="B84" s="1">
        <v>79</v>
      </c>
      <c r="C84" s="35" t="s">
        <v>21</v>
      </c>
      <c r="E84" s="67">
        <v>7</v>
      </c>
      <c r="F84" s="98" t="s">
        <v>514</v>
      </c>
      <c r="L84" s="40">
        <v>49</v>
      </c>
      <c r="M84" s="55"/>
      <c r="N84" s="81" t="s">
        <v>554</v>
      </c>
      <c r="O84" s="55"/>
      <c r="P84" s="55"/>
      <c r="Q84" s="55"/>
      <c r="R84" s="55"/>
      <c r="S84" s="55"/>
      <c r="T84" s="55"/>
      <c r="U84" s="55"/>
      <c r="V84" s="55"/>
      <c r="W84" s="55"/>
      <c r="X84" s="55"/>
    </row>
    <row r="85" spans="2:24" ht="12.75">
      <c r="B85" s="1">
        <v>80</v>
      </c>
      <c r="C85" s="35" t="s">
        <v>21</v>
      </c>
      <c r="E85" s="67">
        <v>8</v>
      </c>
      <c r="F85" s="97" t="s">
        <v>689</v>
      </c>
      <c r="L85" s="40">
        <v>50</v>
      </c>
      <c r="M85" s="55"/>
      <c r="N85" s="81" t="s">
        <v>555</v>
      </c>
      <c r="O85" s="55"/>
      <c r="P85" s="55"/>
      <c r="Q85" s="55"/>
      <c r="R85" s="55"/>
      <c r="S85" s="55"/>
      <c r="T85" s="55"/>
      <c r="U85" s="55"/>
      <c r="V85" s="55"/>
      <c r="W85" s="55"/>
      <c r="X85" s="55"/>
    </row>
    <row r="86" spans="2:24" ht="12.75">
      <c r="B86" s="1">
        <v>81</v>
      </c>
      <c r="C86" s="35" t="s">
        <v>21</v>
      </c>
      <c r="E86" s="67">
        <v>9</v>
      </c>
      <c r="F86" s="74" t="s">
        <v>767</v>
      </c>
      <c r="L86" s="40">
        <v>51</v>
      </c>
      <c r="M86" s="55"/>
      <c r="N86" s="63" t="s">
        <v>556</v>
      </c>
      <c r="O86" s="55"/>
      <c r="P86" s="55"/>
      <c r="Q86" s="55"/>
      <c r="R86" s="55"/>
      <c r="S86" s="55"/>
      <c r="T86" s="55"/>
      <c r="U86" s="55"/>
      <c r="V86" s="55"/>
      <c r="W86" s="55"/>
      <c r="X86" s="55"/>
    </row>
    <row r="87" spans="2:24" ht="12.75">
      <c r="B87" s="1">
        <v>82</v>
      </c>
      <c r="C87" s="35" t="s">
        <v>21</v>
      </c>
      <c r="E87" s="67">
        <v>10</v>
      </c>
      <c r="F87" s="65" t="s">
        <v>712</v>
      </c>
      <c r="M87">
        <v>1</v>
      </c>
      <c r="N87">
        <v>2</v>
      </c>
      <c r="O87">
        <v>3</v>
      </c>
      <c r="P87">
        <v>4</v>
      </c>
      <c r="Q87">
        <v>5</v>
      </c>
      <c r="R87">
        <v>6</v>
      </c>
      <c r="S87">
        <v>7</v>
      </c>
      <c r="T87">
        <v>8</v>
      </c>
      <c r="U87">
        <v>9</v>
      </c>
      <c r="V87">
        <v>10</v>
      </c>
      <c r="W87">
        <v>11</v>
      </c>
      <c r="X87">
        <v>12</v>
      </c>
    </row>
    <row r="88" spans="2:24" ht="12.75">
      <c r="B88" s="1">
        <v>83</v>
      </c>
      <c r="C88" s="35" t="s">
        <v>21</v>
      </c>
      <c r="E88" s="67">
        <v>11</v>
      </c>
      <c r="F88" s="75" t="s">
        <v>537</v>
      </c>
      <c r="M88">
        <v>27</v>
      </c>
      <c r="N88">
        <v>4</v>
      </c>
      <c r="O88">
        <v>4</v>
      </c>
      <c r="P88">
        <v>2</v>
      </c>
      <c r="Q88">
        <v>1</v>
      </c>
      <c r="S88">
        <v>1</v>
      </c>
    </row>
    <row r="89" spans="2:24" ht="12.75">
      <c r="B89" s="1">
        <v>84</v>
      </c>
      <c r="C89" s="35" t="s">
        <v>21</v>
      </c>
      <c r="E89" s="67">
        <v>12</v>
      </c>
      <c r="F89" s="65" t="s">
        <v>567</v>
      </c>
      <c r="T89" t="s">
        <v>466</v>
      </c>
    </row>
    <row r="90" spans="2:24" ht="12.75">
      <c r="B90" s="1">
        <v>85</v>
      </c>
      <c r="C90" s="35" t="s">
        <v>21</v>
      </c>
      <c r="E90" s="67">
        <v>13</v>
      </c>
      <c r="F90" s="97" t="s">
        <v>768</v>
      </c>
      <c r="T90" s="58" t="s">
        <v>467</v>
      </c>
      <c r="U90">
        <v>3</v>
      </c>
      <c r="V90">
        <v>15</v>
      </c>
      <c r="W90">
        <f>U90*V90</f>
        <v>45</v>
      </c>
      <c r="X90">
        <v>45</v>
      </c>
    </row>
    <row r="91" spans="2:24" ht="12.75">
      <c r="B91" s="1">
        <v>86</v>
      </c>
      <c r="C91" s="35" t="s">
        <v>21</v>
      </c>
      <c r="E91" s="67">
        <v>14</v>
      </c>
      <c r="F91" s="100" t="s">
        <v>624</v>
      </c>
      <c r="T91" s="58" t="s">
        <v>468</v>
      </c>
      <c r="U91">
        <v>3.4</v>
      </c>
      <c r="V91">
        <v>15</v>
      </c>
      <c r="W91">
        <f t="shared" ref="W91:W102" si="0">U91*V91</f>
        <v>51</v>
      </c>
      <c r="X91">
        <v>51</v>
      </c>
    </row>
    <row r="92" spans="2:24" ht="12.75">
      <c r="B92" s="1">
        <v>87</v>
      </c>
      <c r="C92" s="35" t="s">
        <v>21</v>
      </c>
      <c r="E92" s="67">
        <v>15</v>
      </c>
      <c r="F92" s="100" t="s">
        <v>627</v>
      </c>
      <c r="T92" s="58" t="s">
        <v>469</v>
      </c>
      <c r="U92">
        <v>2</v>
      </c>
      <c r="V92">
        <v>15</v>
      </c>
      <c r="W92">
        <f t="shared" si="0"/>
        <v>30</v>
      </c>
      <c r="X92">
        <v>30</v>
      </c>
    </row>
    <row r="93" spans="2:24" ht="12.75">
      <c r="B93" s="1">
        <v>88</v>
      </c>
      <c r="C93" s="35" t="s">
        <v>21</v>
      </c>
      <c r="E93" s="67">
        <v>16</v>
      </c>
      <c r="F93" s="74" t="s">
        <v>581</v>
      </c>
      <c r="T93" s="58" t="s">
        <v>482</v>
      </c>
      <c r="U93">
        <v>2.4</v>
      </c>
      <c r="V93">
        <v>15</v>
      </c>
      <c r="W93">
        <f t="shared" si="0"/>
        <v>36</v>
      </c>
      <c r="X93">
        <v>36</v>
      </c>
    </row>
    <row r="94" spans="2:24" ht="12.75">
      <c r="B94" s="1">
        <v>89</v>
      </c>
      <c r="C94" s="35" t="s">
        <v>21</v>
      </c>
      <c r="D94">
        <v>1.19</v>
      </c>
      <c r="E94" s="67">
        <v>17</v>
      </c>
      <c r="F94" s="105" t="s">
        <v>765</v>
      </c>
      <c r="T94" s="58" t="s">
        <v>470</v>
      </c>
      <c r="U94">
        <v>1</v>
      </c>
      <c r="V94">
        <v>15</v>
      </c>
      <c r="W94">
        <f t="shared" si="0"/>
        <v>15</v>
      </c>
      <c r="X94">
        <v>15</v>
      </c>
    </row>
    <row r="95" spans="2:24" ht="12.75">
      <c r="B95" s="1">
        <v>90</v>
      </c>
      <c r="C95" s="35" t="s">
        <v>21</v>
      </c>
      <c r="E95" s="67">
        <v>18</v>
      </c>
      <c r="F95" s="103" t="s">
        <v>660</v>
      </c>
      <c r="T95" s="58" t="s">
        <v>471</v>
      </c>
      <c r="U95">
        <v>0.47</v>
      </c>
      <c r="V95">
        <v>15</v>
      </c>
      <c r="W95">
        <f t="shared" si="0"/>
        <v>7.05</v>
      </c>
      <c r="X95">
        <v>7</v>
      </c>
    </row>
    <row r="96" spans="2:24" ht="12.75">
      <c r="B96" s="106">
        <v>91</v>
      </c>
      <c r="C96" s="107" t="s">
        <v>16</v>
      </c>
      <c r="D96" s="108"/>
      <c r="E96" s="106">
        <v>1</v>
      </c>
      <c r="F96" s="105" t="s">
        <v>456</v>
      </c>
      <c r="T96" s="58" t="s">
        <v>479</v>
      </c>
      <c r="U96">
        <v>0.8</v>
      </c>
      <c r="V96">
        <v>15</v>
      </c>
      <c r="W96">
        <f t="shared" si="0"/>
        <v>12</v>
      </c>
      <c r="X96">
        <v>12</v>
      </c>
    </row>
    <row r="97" spans="2:24" ht="12.75">
      <c r="B97" s="1">
        <v>92</v>
      </c>
      <c r="C97" s="35" t="s">
        <v>16</v>
      </c>
      <c r="E97" s="1">
        <v>2</v>
      </c>
      <c r="F97" s="65" t="s">
        <v>505</v>
      </c>
      <c r="T97" s="58" t="s">
        <v>478</v>
      </c>
      <c r="U97">
        <v>1.47</v>
      </c>
      <c r="V97">
        <v>15</v>
      </c>
      <c r="W97">
        <f t="shared" si="0"/>
        <v>22.05</v>
      </c>
      <c r="X97">
        <v>22</v>
      </c>
    </row>
    <row r="98" spans="2:24" ht="12.75">
      <c r="B98" s="1">
        <v>93</v>
      </c>
      <c r="C98" s="35" t="s">
        <v>16</v>
      </c>
      <c r="E98" s="1">
        <v>3</v>
      </c>
      <c r="F98" s="75" t="s">
        <v>490</v>
      </c>
      <c r="T98" s="58" t="s">
        <v>481</v>
      </c>
      <c r="U98">
        <v>0.6</v>
      </c>
      <c r="V98">
        <v>15</v>
      </c>
      <c r="W98">
        <f t="shared" si="0"/>
        <v>9</v>
      </c>
      <c r="X98">
        <v>9</v>
      </c>
    </row>
    <row r="99" spans="2:24" ht="12.75">
      <c r="B99" s="1">
        <v>94</v>
      </c>
      <c r="C99" s="35" t="s">
        <v>16</v>
      </c>
      <c r="E99" s="1">
        <v>4</v>
      </c>
      <c r="F99" s="102" t="s">
        <v>613</v>
      </c>
      <c r="T99" s="58" t="s">
        <v>480</v>
      </c>
      <c r="U99">
        <v>2</v>
      </c>
      <c r="V99">
        <v>15</v>
      </c>
      <c r="W99">
        <f t="shared" si="0"/>
        <v>30</v>
      </c>
      <c r="X99">
        <v>30</v>
      </c>
    </row>
    <row r="100" spans="2:24" ht="12.75">
      <c r="B100" s="1">
        <v>95</v>
      </c>
      <c r="C100" s="35" t="s">
        <v>16</v>
      </c>
      <c r="E100" s="1">
        <v>5</v>
      </c>
      <c r="F100" s="97" t="s">
        <v>687</v>
      </c>
      <c r="T100" s="58" t="s">
        <v>472</v>
      </c>
      <c r="U100">
        <v>0.27</v>
      </c>
      <c r="V100">
        <v>15</v>
      </c>
      <c r="W100">
        <f t="shared" si="0"/>
        <v>4.0500000000000007</v>
      </c>
      <c r="X100">
        <v>4</v>
      </c>
    </row>
    <row r="101" spans="2:24" ht="12.75">
      <c r="B101" s="1">
        <v>96</v>
      </c>
      <c r="C101" s="35" t="s">
        <v>16</v>
      </c>
      <c r="E101" s="1">
        <v>6</v>
      </c>
      <c r="F101" s="103" t="s">
        <v>658</v>
      </c>
      <c r="T101" s="58" t="s">
        <v>473</v>
      </c>
      <c r="U101">
        <v>0.26</v>
      </c>
      <c r="V101">
        <v>15</v>
      </c>
      <c r="W101">
        <f t="shared" si="0"/>
        <v>3.9000000000000004</v>
      </c>
      <c r="X101">
        <v>4</v>
      </c>
    </row>
    <row r="102" spans="2:24" ht="12.75">
      <c r="B102" s="1">
        <v>97</v>
      </c>
      <c r="C102" s="35" t="s">
        <v>16</v>
      </c>
      <c r="E102" s="1">
        <v>7</v>
      </c>
      <c r="F102" s="75" t="s">
        <v>539</v>
      </c>
      <c r="T102" s="45" t="s">
        <v>484</v>
      </c>
      <c r="U102">
        <v>0.34</v>
      </c>
      <c r="V102">
        <v>15</v>
      </c>
      <c r="W102">
        <f t="shared" si="0"/>
        <v>5.1000000000000005</v>
      </c>
      <c r="X102">
        <v>5</v>
      </c>
    </row>
    <row r="103" spans="2:24" ht="12.75">
      <c r="B103" s="1">
        <v>98</v>
      </c>
      <c r="C103" s="35" t="s">
        <v>16</v>
      </c>
      <c r="E103" s="1">
        <v>8</v>
      </c>
      <c r="F103" s="74" t="s">
        <v>599</v>
      </c>
      <c r="T103" s="45"/>
    </row>
    <row r="104" spans="2:24" ht="12.75">
      <c r="B104" s="1">
        <v>99</v>
      </c>
      <c r="C104" s="35" t="s">
        <v>16</v>
      </c>
      <c r="E104" s="1">
        <v>9</v>
      </c>
      <c r="F104" s="100" t="s">
        <v>714</v>
      </c>
    </row>
    <row r="105" spans="2:24" ht="12.75">
      <c r="B105" s="1">
        <v>100</v>
      </c>
      <c r="C105" s="35" t="s">
        <v>16</v>
      </c>
      <c r="E105" s="1">
        <v>10</v>
      </c>
      <c r="F105" s="75" t="s">
        <v>551</v>
      </c>
    </row>
    <row r="106" spans="2:24" ht="12.75">
      <c r="B106" s="1">
        <v>101</v>
      </c>
      <c r="C106" s="35" t="s">
        <v>16</v>
      </c>
      <c r="E106" s="1">
        <v>11</v>
      </c>
      <c r="F106" s="105" t="s">
        <v>336</v>
      </c>
    </row>
    <row r="107" spans="2:24" ht="12.75">
      <c r="B107" s="1">
        <v>102</v>
      </c>
      <c r="C107" s="35" t="s">
        <v>16</v>
      </c>
      <c r="E107" s="1">
        <v>12</v>
      </c>
      <c r="F107" s="100" t="s">
        <v>628</v>
      </c>
    </row>
    <row r="108" spans="2:24" ht="12.75">
      <c r="B108" s="1">
        <v>103</v>
      </c>
      <c r="C108" s="35" t="s">
        <v>16</v>
      </c>
      <c r="D108">
        <v>1.6</v>
      </c>
      <c r="E108" s="1">
        <v>13</v>
      </c>
      <c r="F108" s="75" t="s">
        <v>525</v>
      </c>
    </row>
    <row r="109" spans="2:24" ht="12.75">
      <c r="B109" s="1">
        <v>104</v>
      </c>
      <c r="C109" s="35" t="s">
        <v>16</v>
      </c>
      <c r="E109" s="1">
        <v>14</v>
      </c>
      <c r="F109" s="74" t="s">
        <v>782</v>
      </c>
      <c r="G109" t="s">
        <v>588</v>
      </c>
      <c r="U109">
        <f>SUM(U90:U104)</f>
        <v>18.010000000000002</v>
      </c>
      <c r="W109">
        <f>SUM(W90:W103)</f>
        <v>270.15000000000003</v>
      </c>
      <c r="X109">
        <f>SUM(X90:X103)</f>
        <v>270</v>
      </c>
    </row>
    <row r="110" spans="2:24" ht="12.75">
      <c r="B110" s="1">
        <v>105</v>
      </c>
      <c r="C110" s="35" t="s">
        <v>16</v>
      </c>
      <c r="E110" s="1">
        <v>15</v>
      </c>
      <c r="F110" s="65" t="s">
        <v>560</v>
      </c>
    </row>
    <row r="111" spans="2:24" ht="12.75">
      <c r="B111" s="1">
        <v>106</v>
      </c>
      <c r="C111" s="35" t="s">
        <v>16</v>
      </c>
      <c r="E111" s="1">
        <v>16</v>
      </c>
      <c r="F111" s="97" t="s">
        <v>682</v>
      </c>
    </row>
    <row r="112" spans="2:24" ht="12.75">
      <c r="B112" s="1">
        <v>107</v>
      </c>
      <c r="C112" s="35" t="s">
        <v>16</v>
      </c>
      <c r="E112" s="1">
        <v>17</v>
      </c>
      <c r="F112" s="105" t="s">
        <v>530</v>
      </c>
      <c r="N112">
        <f>LOG(1000)</f>
        <v>3</v>
      </c>
      <c r="T112" t="s">
        <v>474</v>
      </c>
    </row>
    <row r="113" spans="2:24" ht="12.75">
      <c r="B113" s="1">
        <v>108</v>
      </c>
      <c r="C113" s="35" t="s">
        <v>16</v>
      </c>
      <c r="E113" s="1">
        <v>18</v>
      </c>
      <c r="F113" s="75" t="s">
        <v>546</v>
      </c>
      <c r="L113" s="45"/>
      <c r="M113">
        <v>1</v>
      </c>
      <c r="N113" s="45">
        <f>ROUND(1.28^M113 + 1.3 * M113^1.8, 0)</f>
        <v>3</v>
      </c>
      <c r="O113">
        <f>ROUND(1.15^(M113+5)+M113^2,0)</f>
        <v>3</v>
      </c>
      <c r="P113">
        <f>(M113*4)</f>
        <v>4</v>
      </c>
      <c r="T113" t="s">
        <v>475</v>
      </c>
      <c r="U113">
        <v>16.5</v>
      </c>
      <c r="V113">
        <v>15</v>
      </c>
      <c r="W113">
        <f>V113*U113</f>
        <v>247.5</v>
      </c>
      <c r="X113">
        <v>245</v>
      </c>
    </row>
    <row r="114" spans="2:24" ht="12.75">
      <c r="B114" s="106">
        <v>109</v>
      </c>
      <c r="C114" s="109" t="s">
        <v>26</v>
      </c>
      <c r="D114" s="108"/>
      <c r="E114" s="106">
        <v>1</v>
      </c>
      <c r="F114" s="105" t="s">
        <v>457</v>
      </c>
      <c r="L114" s="45"/>
      <c r="M114">
        <v>2</v>
      </c>
      <c r="N114" s="45">
        <f t="shared" ref="N114:N177" si="1">ROUND(1.28^M114 + 1.3 * M114^1.8, 0)</f>
        <v>6</v>
      </c>
      <c r="O114">
        <f t="shared" ref="O114:O177" si="2">ROUND(1.15^(M114+5)+M114^2,0)</f>
        <v>7</v>
      </c>
      <c r="T114" t="s">
        <v>476</v>
      </c>
      <c r="U114">
        <v>0.5</v>
      </c>
      <c r="V114">
        <v>15</v>
      </c>
      <c r="W114">
        <f t="shared" ref="W114:W118" si="3">V114*U114</f>
        <v>7.5</v>
      </c>
      <c r="X114">
        <v>7</v>
      </c>
    </row>
    <row r="115" spans="2:24" ht="12.75">
      <c r="B115" s="1">
        <v>110</v>
      </c>
      <c r="C115" s="47" t="s">
        <v>26</v>
      </c>
      <c r="E115" s="67">
        <v>2</v>
      </c>
      <c r="F115" s="65" t="s">
        <v>506</v>
      </c>
      <c r="L115" s="45"/>
      <c r="M115">
        <v>3</v>
      </c>
      <c r="N115" s="45">
        <f t="shared" si="1"/>
        <v>11</v>
      </c>
      <c r="O115">
        <f t="shared" si="2"/>
        <v>12</v>
      </c>
      <c r="T115" t="s">
        <v>477</v>
      </c>
      <c r="U115">
        <v>0.5</v>
      </c>
      <c r="V115">
        <v>15</v>
      </c>
      <c r="W115">
        <f t="shared" si="3"/>
        <v>7.5</v>
      </c>
      <c r="X115">
        <v>10</v>
      </c>
    </row>
    <row r="116" spans="2:24" ht="12.75">
      <c r="B116" s="1">
        <v>111</v>
      </c>
      <c r="C116" s="47" t="s">
        <v>26</v>
      </c>
      <c r="E116" s="67">
        <v>3</v>
      </c>
      <c r="F116" s="75" t="s">
        <v>491</v>
      </c>
      <c r="L116" s="45"/>
      <c r="M116">
        <v>4</v>
      </c>
      <c r="N116" s="45">
        <f t="shared" si="1"/>
        <v>18</v>
      </c>
      <c r="O116">
        <f t="shared" si="2"/>
        <v>20</v>
      </c>
      <c r="T116" s="45" t="s">
        <v>515</v>
      </c>
      <c r="U116">
        <v>0.5</v>
      </c>
      <c r="V116">
        <v>15</v>
      </c>
      <c r="W116">
        <f t="shared" si="3"/>
        <v>7.5</v>
      </c>
      <c r="X116">
        <v>8</v>
      </c>
    </row>
    <row r="117" spans="2:24" ht="12.75">
      <c r="B117" s="1">
        <v>112</v>
      </c>
      <c r="C117" s="47" t="s">
        <v>26</v>
      </c>
      <c r="E117" s="67">
        <v>4</v>
      </c>
      <c r="F117" s="102" t="s">
        <v>607</v>
      </c>
      <c r="L117" s="45"/>
      <c r="M117">
        <v>5</v>
      </c>
      <c r="N117" s="45">
        <f t="shared" si="1"/>
        <v>27</v>
      </c>
      <c r="O117">
        <f t="shared" si="2"/>
        <v>29</v>
      </c>
      <c r="V117">
        <v>15</v>
      </c>
      <c r="W117">
        <f t="shared" si="3"/>
        <v>0</v>
      </c>
    </row>
    <row r="118" spans="2:24" ht="12.75">
      <c r="B118" s="1">
        <v>113</v>
      </c>
      <c r="C118" s="47" t="s">
        <v>26</v>
      </c>
      <c r="E118" s="67">
        <v>5</v>
      </c>
      <c r="F118" s="98" t="s">
        <v>773</v>
      </c>
      <c r="M118">
        <v>6</v>
      </c>
      <c r="N118" s="45">
        <f t="shared" si="1"/>
        <v>37</v>
      </c>
      <c r="O118">
        <f t="shared" si="2"/>
        <v>41</v>
      </c>
      <c r="V118">
        <v>15</v>
      </c>
      <c r="W118">
        <f t="shared" si="3"/>
        <v>0</v>
      </c>
    </row>
    <row r="119" spans="2:24" ht="12.75">
      <c r="B119" s="1">
        <v>114</v>
      </c>
      <c r="C119" s="47" t="s">
        <v>26</v>
      </c>
      <c r="E119" s="67">
        <v>6</v>
      </c>
      <c r="F119" s="97" t="s">
        <v>664</v>
      </c>
      <c r="L119" s="45"/>
      <c r="M119">
        <v>7</v>
      </c>
      <c r="N119" s="45">
        <f t="shared" si="1"/>
        <v>49</v>
      </c>
      <c r="O119">
        <f t="shared" si="2"/>
        <v>54</v>
      </c>
      <c r="W119">
        <f>SUM(W113:W116)</f>
        <v>270</v>
      </c>
      <c r="X119">
        <f>SUM(X113:X116)</f>
        <v>270</v>
      </c>
    </row>
    <row r="120" spans="2:24" ht="12.75">
      <c r="B120" s="1">
        <v>115</v>
      </c>
      <c r="C120" s="47" t="s">
        <v>26</v>
      </c>
      <c r="E120" s="67">
        <v>7</v>
      </c>
      <c r="F120" s="97" t="s">
        <v>715</v>
      </c>
      <c r="M120">
        <v>8</v>
      </c>
      <c r="N120" s="45">
        <f t="shared" si="1"/>
        <v>62</v>
      </c>
      <c r="O120">
        <f t="shared" si="2"/>
        <v>70</v>
      </c>
    </row>
    <row r="121" spans="2:24" ht="12.75">
      <c r="B121" s="1">
        <v>116</v>
      </c>
      <c r="C121" s="47" t="s">
        <v>26</v>
      </c>
      <c r="E121" s="67">
        <v>8</v>
      </c>
      <c r="F121" s="65" t="s">
        <v>564</v>
      </c>
      <c r="M121">
        <v>9</v>
      </c>
      <c r="N121" s="45">
        <f t="shared" si="1"/>
        <v>77</v>
      </c>
      <c r="O121">
        <f t="shared" si="2"/>
        <v>88</v>
      </c>
    </row>
    <row r="122" spans="2:24" ht="12.75">
      <c r="B122" s="1">
        <v>117</v>
      </c>
      <c r="C122" s="47" t="s">
        <v>26</v>
      </c>
      <c r="E122" s="67">
        <v>9</v>
      </c>
      <c r="F122" s="103" t="s">
        <v>657</v>
      </c>
      <c r="M122">
        <v>10</v>
      </c>
      <c r="N122" s="45">
        <f t="shared" si="1"/>
        <v>94</v>
      </c>
      <c r="O122">
        <f t="shared" si="2"/>
        <v>108</v>
      </c>
    </row>
    <row r="123" spans="2:24" ht="12.75">
      <c r="B123" s="1">
        <v>118</v>
      </c>
      <c r="C123" s="47" t="s">
        <v>26</v>
      </c>
      <c r="E123" s="67">
        <v>10</v>
      </c>
      <c r="F123" s="105" t="s">
        <v>538</v>
      </c>
      <c r="M123">
        <v>11</v>
      </c>
      <c r="N123" s="45">
        <f t="shared" si="1"/>
        <v>112</v>
      </c>
      <c r="O123">
        <f t="shared" si="2"/>
        <v>130</v>
      </c>
    </row>
    <row r="124" spans="2:24" ht="12.75">
      <c r="B124" s="1">
        <v>119</v>
      </c>
      <c r="C124" s="47" t="s">
        <v>26</v>
      </c>
      <c r="E124" s="67">
        <v>11</v>
      </c>
      <c r="F124" s="75" t="s">
        <v>554</v>
      </c>
      <c r="M124">
        <v>12</v>
      </c>
      <c r="N124" s="45">
        <f t="shared" si="1"/>
        <v>133</v>
      </c>
      <c r="O124">
        <f t="shared" si="2"/>
        <v>155</v>
      </c>
    </row>
    <row r="125" spans="2:24" ht="12.75">
      <c r="B125" s="1">
        <v>120</v>
      </c>
      <c r="C125" s="47" t="s">
        <v>26</v>
      </c>
      <c r="E125" s="67">
        <v>12</v>
      </c>
      <c r="F125" s="101" t="s">
        <v>646</v>
      </c>
      <c r="M125">
        <v>13</v>
      </c>
      <c r="N125" s="45">
        <f t="shared" si="1"/>
        <v>156</v>
      </c>
      <c r="O125">
        <f t="shared" si="2"/>
        <v>181</v>
      </c>
    </row>
    <row r="126" spans="2:24" ht="12.75">
      <c r="B126" s="1">
        <v>121</v>
      </c>
      <c r="C126" s="47" t="s">
        <v>26</v>
      </c>
      <c r="E126" s="67">
        <v>13</v>
      </c>
      <c r="F126" s="105" t="s">
        <v>774</v>
      </c>
      <c r="M126">
        <v>14</v>
      </c>
      <c r="N126" s="45">
        <f t="shared" si="1"/>
        <v>182</v>
      </c>
      <c r="O126">
        <f t="shared" si="2"/>
        <v>210</v>
      </c>
    </row>
    <row r="127" spans="2:24" ht="12.75">
      <c r="B127" s="1">
        <v>122</v>
      </c>
      <c r="C127" s="47" t="s">
        <v>26</v>
      </c>
      <c r="E127" s="67">
        <v>14</v>
      </c>
      <c r="F127" s="74" t="s">
        <v>597</v>
      </c>
      <c r="M127">
        <v>15</v>
      </c>
      <c r="N127" s="45">
        <f t="shared" si="1"/>
        <v>211</v>
      </c>
      <c r="O127">
        <f t="shared" si="2"/>
        <v>241</v>
      </c>
    </row>
    <row r="128" spans="2:24" ht="12.75">
      <c r="B128" s="1">
        <v>123</v>
      </c>
      <c r="C128" s="47" t="s">
        <v>26</v>
      </c>
      <c r="E128" s="67">
        <v>15</v>
      </c>
      <c r="F128" s="100" t="s">
        <v>631</v>
      </c>
      <c r="M128">
        <v>16</v>
      </c>
      <c r="N128" s="45">
        <f t="shared" si="1"/>
        <v>243</v>
      </c>
      <c r="O128">
        <f t="shared" si="2"/>
        <v>275</v>
      </c>
    </row>
    <row r="129" spans="2:15" ht="12.75">
      <c r="B129" s="1">
        <v>124</v>
      </c>
      <c r="C129" s="47" t="s">
        <v>26</v>
      </c>
      <c r="D129">
        <v>1.7</v>
      </c>
      <c r="E129" s="67">
        <v>16</v>
      </c>
      <c r="F129" s="99" t="s">
        <v>692</v>
      </c>
      <c r="M129">
        <v>17</v>
      </c>
      <c r="N129" s="45">
        <f t="shared" si="1"/>
        <v>280</v>
      </c>
      <c r="O129">
        <f t="shared" si="2"/>
        <v>311</v>
      </c>
    </row>
    <row r="130" spans="2:15" ht="12.75">
      <c r="B130" s="1">
        <v>125</v>
      </c>
      <c r="C130" s="47" t="s">
        <v>26</v>
      </c>
      <c r="E130" s="67">
        <v>17</v>
      </c>
      <c r="F130" s="75" t="s">
        <v>535</v>
      </c>
      <c r="M130">
        <v>18</v>
      </c>
      <c r="N130" s="45">
        <f t="shared" si="1"/>
        <v>321</v>
      </c>
      <c r="O130">
        <f t="shared" si="2"/>
        <v>349</v>
      </c>
    </row>
    <row r="131" spans="2:15" ht="12.75">
      <c r="B131" s="1">
        <v>126</v>
      </c>
      <c r="C131" s="47" t="s">
        <v>26</v>
      </c>
      <c r="E131" s="67">
        <v>18</v>
      </c>
      <c r="F131" s="105" t="s">
        <v>716</v>
      </c>
      <c r="M131">
        <v>19</v>
      </c>
      <c r="N131" s="45">
        <f t="shared" si="1"/>
        <v>369</v>
      </c>
      <c r="O131">
        <f t="shared" si="2"/>
        <v>390</v>
      </c>
    </row>
    <row r="132" spans="2:15" ht="12.75">
      <c r="B132" s="106">
        <v>127</v>
      </c>
      <c r="C132" s="107" t="s">
        <v>29</v>
      </c>
      <c r="D132" s="108"/>
      <c r="E132" s="106">
        <v>1</v>
      </c>
      <c r="F132" s="105" t="s">
        <v>458</v>
      </c>
      <c r="L132" s="45" t="s">
        <v>348</v>
      </c>
      <c r="M132">
        <v>20</v>
      </c>
      <c r="N132" s="45">
        <f t="shared" si="1"/>
        <v>425</v>
      </c>
      <c r="O132">
        <f t="shared" si="2"/>
        <v>433</v>
      </c>
    </row>
    <row r="133" spans="2:15" ht="12.75">
      <c r="B133" s="1">
        <v>128</v>
      </c>
      <c r="C133" s="35" t="s">
        <v>29</v>
      </c>
      <c r="E133" s="1">
        <v>2</v>
      </c>
      <c r="F133" s="65" t="s">
        <v>507</v>
      </c>
      <c r="L133" t="s">
        <v>351</v>
      </c>
      <c r="M133">
        <v>21</v>
      </c>
      <c r="N133" s="45">
        <f t="shared" si="1"/>
        <v>490</v>
      </c>
      <c r="O133">
        <f t="shared" si="2"/>
        <v>479</v>
      </c>
    </row>
    <row r="134" spans="2:15" ht="12.75">
      <c r="B134" s="1">
        <v>129</v>
      </c>
      <c r="C134" s="35" t="s">
        <v>29</v>
      </c>
      <c r="E134" s="1">
        <v>3</v>
      </c>
      <c r="F134" s="75" t="s">
        <v>492</v>
      </c>
      <c r="L134" s="45" t="s">
        <v>350</v>
      </c>
      <c r="M134">
        <v>22</v>
      </c>
      <c r="N134" s="45">
        <f t="shared" si="1"/>
        <v>567</v>
      </c>
      <c r="O134">
        <f t="shared" si="2"/>
        <v>528</v>
      </c>
    </row>
    <row r="135" spans="2:15" ht="12.75">
      <c r="B135" s="1">
        <v>130</v>
      </c>
      <c r="C135" s="35" t="s">
        <v>29</v>
      </c>
      <c r="E135" s="1">
        <v>4</v>
      </c>
      <c r="F135" s="102" t="s">
        <v>608</v>
      </c>
      <c r="M135">
        <v>23</v>
      </c>
      <c r="N135" s="45">
        <f t="shared" si="1"/>
        <v>660</v>
      </c>
      <c r="O135">
        <f t="shared" si="2"/>
        <v>579</v>
      </c>
    </row>
    <row r="136" spans="2:15" ht="12.75">
      <c r="B136" s="1">
        <v>131</v>
      </c>
      <c r="C136" s="35" t="s">
        <v>29</v>
      </c>
      <c r="E136" s="1">
        <v>5</v>
      </c>
      <c r="F136" s="97" t="s">
        <v>670</v>
      </c>
      <c r="L136" t="s">
        <v>353</v>
      </c>
      <c r="M136">
        <v>24</v>
      </c>
      <c r="N136" s="45">
        <f t="shared" si="1"/>
        <v>771</v>
      </c>
      <c r="O136">
        <f t="shared" si="2"/>
        <v>634</v>
      </c>
    </row>
    <row r="137" spans="2:15" ht="12.75">
      <c r="B137" s="1">
        <v>132</v>
      </c>
      <c r="C137" s="35" t="s">
        <v>29</v>
      </c>
      <c r="E137" s="1">
        <v>6</v>
      </c>
      <c r="F137" s="103" t="s">
        <v>661</v>
      </c>
      <c r="M137">
        <v>25</v>
      </c>
      <c r="N137" s="45">
        <f t="shared" si="1"/>
        <v>906</v>
      </c>
      <c r="O137">
        <f t="shared" si="2"/>
        <v>691</v>
      </c>
    </row>
    <row r="138" spans="2:15" ht="12.75">
      <c r="B138" s="1">
        <v>133</v>
      </c>
      <c r="C138" s="35" t="s">
        <v>29</v>
      </c>
      <c r="E138" s="1">
        <v>7</v>
      </c>
      <c r="F138" s="74" t="s">
        <v>577</v>
      </c>
      <c r="M138">
        <v>26</v>
      </c>
      <c r="N138" s="45">
        <f t="shared" si="1"/>
        <v>1071</v>
      </c>
      <c r="O138">
        <f t="shared" si="2"/>
        <v>752</v>
      </c>
    </row>
    <row r="139" spans="2:15" ht="12.75">
      <c r="B139" s="1">
        <v>134</v>
      </c>
      <c r="C139" s="35" t="s">
        <v>29</v>
      </c>
      <c r="E139" s="1">
        <v>8</v>
      </c>
      <c r="F139" s="101" t="s">
        <v>644</v>
      </c>
      <c r="M139">
        <v>27</v>
      </c>
      <c r="N139" s="45">
        <f t="shared" si="1"/>
        <v>1275</v>
      </c>
      <c r="O139">
        <f t="shared" si="2"/>
        <v>817</v>
      </c>
    </row>
    <row r="140" spans="2:15" ht="12.75">
      <c r="B140" s="1">
        <v>135</v>
      </c>
      <c r="C140" s="35" t="s">
        <v>29</v>
      </c>
      <c r="E140" s="1">
        <v>9</v>
      </c>
      <c r="F140" s="100" t="s">
        <v>634</v>
      </c>
      <c r="M140">
        <v>28</v>
      </c>
      <c r="N140" s="45">
        <f t="shared" si="1"/>
        <v>1528</v>
      </c>
      <c r="O140">
        <f t="shared" si="2"/>
        <v>885</v>
      </c>
    </row>
    <row r="141" spans="2:15" ht="12.75">
      <c r="B141" s="1">
        <v>136</v>
      </c>
      <c r="C141" s="35" t="s">
        <v>29</v>
      </c>
      <c r="E141" s="1">
        <v>10</v>
      </c>
      <c r="F141" s="74" t="s">
        <v>585</v>
      </c>
      <c r="M141">
        <v>29</v>
      </c>
      <c r="N141" s="45">
        <f t="shared" si="1"/>
        <v>1843</v>
      </c>
      <c r="O141">
        <f t="shared" si="2"/>
        <v>957</v>
      </c>
    </row>
    <row r="142" spans="2:15" ht="12.75">
      <c r="B142" s="1">
        <v>137</v>
      </c>
      <c r="C142" s="35" t="s">
        <v>29</v>
      </c>
      <c r="E142" s="1">
        <v>11</v>
      </c>
      <c r="F142" s="105" t="s">
        <v>529</v>
      </c>
      <c r="M142">
        <v>30</v>
      </c>
      <c r="N142" s="45">
        <f t="shared" si="1"/>
        <v>2238</v>
      </c>
      <c r="O142">
        <f t="shared" si="2"/>
        <v>1033</v>
      </c>
    </row>
    <row r="143" spans="2:15" ht="12.75">
      <c r="B143" s="1">
        <v>138</v>
      </c>
      <c r="C143" s="35" t="s">
        <v>29</v>
      </c>
      <c r="E143" s="1">
        <v>12</v>
      </c>
      <c r="F143" s="75" t="s">
        <v>543</v>
      </c>
      <c r="M143">
        <v>31</v>
      </c>
      <c r="N143" s="45">
        <f t="shared" si="1"/>
        <v>2735</v>
      </c>
      <c r="O143">
        <f t="shared" si="2"/>
        <v>1114</v>
      </c>
    </row>
    <row r="144" spans="2:15" ht="12.75">
      <c r="B144" s="1">
        <v>139</v>
      </c>
      <c r="C144" s="35" t="s">
        <v>29</v>
      </c>
      <c r="E144" s="1">
        <v>13</v>
      </c>
      <c r="F144" s="97" t="s">
        <v>688</v>
      </c>
      <c r="M144">
        <v>32</v>
      </c>
      <c r="N144" s="45">
        <f t="shared" si="1"/>
        <v>3362</v>
      </c>
      <c r="O144">
        <f t="shared" si="2"/>
        <v>1200</v>
      </c>
    </row>
    <row r="145" spans="2:15" ht="12.75">
      <c r="B145" s="1">
        <v>140</v>
      </c>
      <c r="C145" s="35" t="s">
        <v>29</v>
      </c>
      <c r="E145" s="1">
        <v>14</v>
      </c>
      <c r="F145" s="74" t="s">
        <v>596</v>
      </c>
      <c r="M145">
        <v>33</v>
      </c>
      <c r="N145" s="45">
        <f t="shared" si="1"/>
        <v>4154</v>
      </c>
      <c r="O145">
        <f t="shared" si="2"/>
        <v>1292</v>
      </c>
    </row>
    <row r="146" spans="2:15" ht="12.75">
      <c r="B146" s="1">
        <v>141</v>
      </c>
      <c r="C146" s="35" t="s">
        <v>29</v>
      </c>
      <c r="E146" s="1">
        <v>15</v>
      </c>
      <c r="F146" s="105" t="s">
        <v>527</v>
      </c>
      <c r="M146">
        <v>34</v>
      </c>
      <c r="N146" s="45">
        <f t="shared" si="1"/>
        <v>5159</v>
      </c>
      <c r="O146">
        <f t="shared" si="2"/>
        <v>1389</v>
      </c>
    </row>
    <row r="147" spans="2:15" ht="12.75">
      <c r="B147" s="1">
        <v>142</v>
      </c>
      <c r="C147" s="35" t="s">
        <v>29</v>
      </c>
      <c r="E147" s="1">
        <v>16</v>
      </c>
      <c r="F147" s="75" t="s">
        <v>550</v>
      </c>
      <c r="M147">
        <v>35</v>
      </c>
      <c r="N147" s="45">
        <f t="shared" si="1"/>
        <v>6436</v>
      </c>
      <c r="O147">
        <f t="shared" si="2"/>
        <v>1493</v>
      </c>
    </row>
    <row r="148" spans="2:15" ht="12.75">
      <c r="B148" s="1">
        <v>143</v>
      </c>
      <c r="C148" s="35" t="s">
        <v>29</v>
      </c>
      <c r="E148" s="1">
        <v>17</v>
      </c>
      <c r="F148" s="99" t="s">
        <v>717</v>
      </c>
      <c r="M148">
        <v>36</v>
      </c>
      <c r="N148" s="45">
        <f t="shared" si="1"/>
        <v>8060</v>
      </c>
      <c r="O148">
        <f t="shared" si="2"/>
        <v>1604</v>
      </c>
    </row>
    <row r="149" spans="2:15" ht="12.75">
      <c r="B149" s="1">
        <v>144</v>
      </c>
      <c r="C149" s="35" t="s">
        <v>29</v>
      </c>
      <c r="D149">
        <v>1.8</v>
      </c>
      <c r="E149" s="1">
        <v>18</v>
      </c>
      <c r="F149" s="100" t="s">
        <v>636</v>
      </c>
      <c r="M149">
        <v>37</v>
      </c>
      <c r="N149" s="45">
        <f t="shared" si="1"/>
        <v>10128</v>
      </c>
      <c r="O149">
        <f t="shared" si="2"/>
        <v>1723</v>
      </c>
    </row>
    <row r="150" spans="2:15" ht="12.75">
      <c r="B150" s="106">
        <v>145</v>
      </c>
      <c r="C150" s="107" t="s">
        <v>31</v>
      </c>
      <c r="D150" s="108"/>
      <c r="E150" s="106">
        <v>1</v>
      </c>
      <c r="F150" s="105" t="s">
        <v>459</v>
      </c>
      <c r="M150">
        <v>38</v>
      </c>
      <c r="N150" s="45">
        <f t="shared" si="1"/>
        <v>12764</v>
      </c>
      <c r="O150">
        <f t="shared" si="2"/>
        <v>1851</v>
      </c>
    </row>
    <row r="151" spans="2:15" ht="12.75">
      <c r="B151" s="1">
        <v>146</v>
      </c>
      <c r="C151" s="35" t="s">
        <v>31</v>
      </c>
      <c r="E151" s="67">
        <v>2</v>
      </c>
      <c r="F151" s="65" t="s">
        <v>508</v>
      </c>
      <c r="M151">
        <v>39</v>
      </c>
      <c r="N151" s="45">
        <f t="shared" si="1"/>
        <v>16127</v>
      </c>
      <c r="O151">
        <f t="shared" si="2"/>
        <v>1989</v>
      </c>
    </row>
    <row r="152" spans="2:15" ht="12.75">
      <c r="B152" s="1">
        <v>147</v>
      </c>
      <c r="C152" s="35" t="s">
        <v>31</v>
      </c>
      <c r="E152" s="67">
        <v>3</v>
      </c>
      <c r="F152" s="75" t="s">
        <v>493</v>
      </c>
      <c r="M152">
        <v>40</v>
      </c>
      <c r="N152" s="45">
        <f t="shared" si="1"/>
        <v>20421</v>
      </c>
      <c r="O152">
        <f t="shared" si="2"/>
        <v>2139</v>
      </c>
    </row>
    <row r="153" spans="2:15" ht="12.75">
      <c r="B153" s="1">
        <v>148</v>
      </c>
      <c r="C153" s="35" t="s">
        <v>31</v>
      </c>
      <c r="D153">
        <v>1.9</v>
      </c>
      <c r="E153" s="67">
        <v>4</v>
      </c>
      <c r="F153" s="102" t="s">
        <v>617</v>
      </c>
      <c r="M153">
        <v>41</v>
      </c>
      <c r="N153" s="45">
        <f t="shared" si="1"/>
        <v>25906</v>
      </c>
      <c r="O153">
        <f t="shared" si="2"/>
        <v>2301</v>
      </c>
    </row>
    <row r="154" spans="2:15" ht="12.75">
      <c r="B154" s="1">
        <v>149</v>
      </c>
      <c r="C154" s="35" t="s">
        <v>31</v>
      </c>
      <c r="E154" s="67">
        <v>5</v>
      </c>
      <c r="F154" s="97" t="s">
        <v>675</v>
      </c>
      <c r="M154">
        <v>42</v>
      </c>
      <c r="N154" s="45">
        <f t="shared" si="1"/>
        <v>32915</v>
      </c>
      <c r="O154">
        <f t="shared" si="2"/>
        <v>2477</v>
      </c>
    </row>
    <row r="155" spans="2:15" ht="12.75">
      <c r="B155" s="1">
        <v>150</v>
      </c>
      <c r="C155" s="35" t="s">
        <v>31</v>
      </c>
      <c r="D155">
        <v>1.2</v>
      </c>
      <c r="E155" s="67">
        <v>6</v>
      </c>
      <c r="F155" s="105" t="s">
        <v>378</v>
      </c>
      <c r="M155">
        <v>43</v>
      </c>
      <c r="N155" s="45">
        <f t="shared" si="1"/>
        <v>41874</v>
      </c>
      <c r="O155">
        <f t="shared" si="2"/>
        <v>2668</v>
      </c>
    </row>
    <row r="156" spans="2:15" ht="12.75">
      <c r="B156" s="1">
        <v>151</v>
      </c>
      <c r="C156" s="35" t="s">
        <v>31</v>
      </c>
      <c r="E156" s="67">
        <v>7</v>
      </c>
      <c r="F156" s="75" t="s">
        <v>549</v>
      </c>
      <c r="M156">
        <v>44</v>
      </c>
      <c r="N156" s="45">
        <f t="shared" si="1"/>
        <v>53329</v>
      </c>
      <c r="O156">
        <f t="shared" si="2"/>
        <v>2878</v>
      </c>
    </row>
    <row r="157" spans="2:15" ht="12.75">
      <c r="B157" s="1">
        <v>152</v>
      </c>
      <c r="C157" s="35" t="s">
        <v>31</v>
      </c>
      <c r="E157" s="67">
        <v>8</v>
      </c>
      <c r="F157" s="65" t="s">
        <v>561</v>
      </c>
      <c r="M157">
        <v>45</v>
      </c>
      <c r="N157" s="45">
        <f t="shared" si="1"/>
        <v>67979</v>
      </c>
      <c r="O157">
        <f t="shared" si="2"/>
        <v>3109</v>
      </c>
    </row>
    <row r="158" spans="2:15" ht="12.75">
      <c r="B158" s="1">
        <v>153</v>
      </c>
      <c r="C158" s="35" t="s">
        <v>31</v>
      </c>
      <c r="E158" s="67">
        <v>9</v>
      </c>
      <c r="F158" s="100" t="s">
        <v>640</v>
      </c>
      <c r="M158">
        <v>46</v>
      </c>
      <c r="N158" s="45">
        <f t="shared" si="1"/>
        <v>86719</v>
      </c>
      <c r="O158">
        <f t="shared" si="2"/>
        <v>3362</v>
      </c>
    </row>
    <row r="159" spans="2:15" ht="12.75">
      <c r="B159" s="1">
        <v>154</v>
      </c>
      <c r="C159" s="35" t="s">
        <v>31</v>
      </c>
      <c r="E159" s="67">
        <v>10</v>
      </c>
      <c r="F159" s="75" t="s">
        <v>775</v>
      </c>
      <c r="M159">
        <v>47</v>
      </c>
      <c r="N159" s="45">
        <f t="shared" si="1"/>
        <v>110692</v>
      </c>
      <c r="O159">
        <f t="shared" si="2"/>
        <v>3642</v>
      </c>
    </row>
    <row r="160" spans="2:15" ht="12.75">
      <c r="B160" s="1">
        <v>155</v>
      </c>
      <c r="C160" s="35" t="s">
        <v>31</v>
      </c>
      <c r="E160" s="67">
        <v>11</v>
      </c>
      <c r="F160" s="97" t="s">
        <v>683</v>
      </c>
      <c r="M160">
        <v>48</v>
      </c>
      <c r="N160" s="45">
        <f t="shared" si="1"/>
        <v>141365</v>
      </c>
      <c r="O160">
        <f t="shared" si="2"/>
        <v>3952</v>
      </c>
    </row>
    <row r="161" spans="2:15" ht="12.75">
      <c r="B161" s="1">
        <v>156</v>
      </c>
      <c r="C161" s="35" t="s">
        <v>31</v>
      </c>
      <c r="E161" s="67">
        <v>12</v>
      </c>
      <c r="F161" s="74" t="s">
        <v>578</v>
      </c>
      <c r="M161">
        <v>49</v>
      </c>
      <c r="N161" s="45">
        <f t="shared" si="1"/>
        <v>180613</v>
      </c>
      <c r="O161">
        <f t="shared" si="2"/>
        <v>4296</v>
      </c>
    </row>
    <row r="162" spans="2:15" ht="12.75">
      <c r="B162" s="1">
        <v>157</v>
      </c>
      <c r="C162" s="35" t="s">
        <v>31</v>
      </c>
      <c r="E162" s="67">
        <v>13</v>
      </c>
      <c r="F162" s="99" t="s">
        <v>713</v>
      </c>
      <c r="M162">
        <v>50</v>
      </c>
      <c r="N162" s="45">
        <f t="shared" si="1"/>
        <v>230836</v>
      </c>
      <c r="O162">
        <f t="shared" si="2"/>
        <v>4680</v>
      </c>
    </row>
    <row r="163" spans="2:15" ht="12.75">
      <c r="B163" s="1">
        <v>158</v>
      </c>
      <c r="C163" s="35" t="s">
        <v>31</v>
      </c>
      <c r="E163" s="67">
        <v>14</v>
      </c>
      <c r="F163" s="105" t="s">
        <v>528</v>
      </c>
      <c r="M163">
        <v>51</v>
      </c>
      <c r="N163" s="45">
        <f t="shared" si="1"/>
        <v>295108</v>
      </c>
      <c r="O163">
        <f t="shared" si="2"/>
        <v>5108</v>
      </c>
    </row>
    <row r="164" spans="2:15" ht="12.75">
      <c r="B164" s="1">
        <v>159</v>
      </c>
      <c r="C164" s="35" t="s">
        <v>31</v>
      </c>
      <c r="E164" s="67">
        <v>15</v>
      </c>
      <c r="F164" s="74" t="s">
        <v>565</v>
      </c>
      <c r="M164">
        <v>52</v>
      </c>
      <c r="N164" s="45">
        <f t="shared" si="1"/>
        <v>377362</v>
      </c>
      <c r="O164">
        <f t="shared" si="2"/>
        <v>5587</v>
      </c>
    </row>
    <row r="165" spans="2:15" ht="12.75">
      <c r="B165" s="1">
        <v>160</v>
      </c>
      <c r="C165" s="35" t="s">
        <v>31</v>
      </c>
      <c r="E165" s="67">
        <v>16</v>
      </c>
      <c r="F165" s="103" t="s">
        <v>655</v>
      </c>
      <c r="M165">
        <v>53</v>
      </c>
      <c r="N165" s="45">
        <f t="shared" si="1"/>
        <v>482632</v>
      </c>
      <c r="O165">
        <f t="shared" si="2"/>
        <v>6124</v>
      </c>
    </row>
    <row r="166" spans="2:15" ht="12.75">
      <c r="B166" s="1">
        <v>161</v>
      </c>
      <c r="C166" s="35" t="s">
        <v>31</v>
      </c>
      <c r="E166" s="67">
        <v>17</v>
      </c>
      <c r="F166" s="75" t="s">
        <v>776</v>
      </c>
      <c r="M166">
        <v>54</v>
      </c>
      <c r="N166" s="45">
        <f t="shared" si="1"/>
        <v>617363</v>
      </c>
      <c r="O166">
        <f t="shared" si="2"/>
        <v>6728</v>
      </c>
    </row>
    <row r="167" spans="2:15" ht="12.75">
      <c r="B167" s="1">
        <v>162</v>
      </c>
      <c r="C167" s="35" t="s">
        <v>31</v>
      </c>
      <c r="E167" s="67">
        <v>18</v>
      </c>
      <c r="F167" s="101" t="s">
        <v>642</v>
      </c>
      <c r="M167">
        <v>55</v>
      </c>
      <c r="N167" s="45">
        <f t="shared" si="1"/>
        <v>789805</v>
      </c>
      <c r="O167">
        <f t="shared" si="2"/>
        <v>7409</v>
      </c>
    </row>
    <row r="168" spans="2:15" ht="12.75">
      <c r="B168" s="106">
        <v>163</v>
      </c>
      <c r="C168" s="107" t="s">
        <v>33</v>
      </c>
      <c r="D168" s="108"/>
      <c r="E168" s="106">
        <v>1</v>
      </c>
      <c r="F168" s="105" t="s">
        <v>460</v>
      </c>
      <c r="M168">
        <v>56</v>
      </c>
      <c r="N168" s="45">
        <f t="shared" si="1"/>
        <v>1010514</v>
      </c>
      <c r="O168">
        <f t="shared" si="2"/>
        <v>8178</v>
      </c>
    </row>
    <row r="169" spans="2:15" ht="12.75">
      <c r="B169" s="1">
        <v>164</v>
      </c>
      <c r="C169" s="35" t="s">
        <v>33</v>
      </c>
      <c r="E169" s="1">
        <v>2</v>
      </c>
      <c r="F169" s="65" t="s">
        <v>509</v>
      </c>
      <c r="M169">
        <v>57</v>
      </c>
      <c r="N169" s="45">
        <f t="shared" si="1"/>
        <v>1293006</v>
      </c>
      <c r="O169">
        <f t="shared" si="2"/>
        <v>9047</v>
      </c>
    </row>
    <row r="170" spans="2:15" ht="12.75">
      <c r="B170" s="1">
        <v>165</v>
      </c>
      <c r="C170" s="35" t="s">
        <v>33</v>
      </c>
      <c r="E170" s="1">
        <v>3</v>
      </c>
      <c r="F170" s="75" t="s">
        <v>494</v>
      </c>
      <c r="M170">
        <v>58</v>
      </c>
      <c r="N170" s="45">
        <f t="shared" si="1"/>
        <v>1654581</v>
      </c>
      <c r="O170">
        <f t="shared" si="2"/>
        <v>10032</v>
      </c>
    </row>
    <row r="171" spans="2:15" ht="12.75">
      <c r="B171" s="1">
        <v>166</v>
      </c>
      <c r="C171" s="35" t="s">
        <v>33</v>
      </c>
      <c r="E171" s="1">
        <v>4</v>
      </c>
      <c r="F171" s="105" t="s">
        <v>523</v>
      </c>
      <c r="M171">
        <v>59</v>
      </c>
      <c r="N171" s="45">
        <f t="shared" si="1"/>
        <v>2117381</v>
      </c>
      <c r="O171">
        <f t="shared" si="2"/>
        <v>11149</v>
      </c>
    </row>
    <row r="172" spans="2:15" ht="12.75">
      <c r="B172" s="1">
        <v>167</v>
      </c>
      <c r="C172" s="35" t="s">
        <v>33</v>
      </c>
      <c r="E172" s="1">
        <v>5</v>
      </c>
      <c r="F172" s="74" t="s">
        <v>594</v>
      </c>
      <c r="M172">
        <v>60</v>
      </c>
      <c r="N172" s="45">
        <f t="shared" si="1"/>
        <v>2709749</v>
      </c>
      <c r="O172">
        <f t="shared" si="2"/>
        <v>12418</v>
      </c>
    </row>
    <row r="173" spans="2:15" ht="12.75">
      <c r="B173" s="1">
        <v>168</v>
      </c>
      <c r="C173" s="35" t="s">
        <v>33</v>
      </c>
      <c r="E173" s="1">
        <v>6</v>
      </c>
      <c r="F173" s="102" t="s">
        <v>614</v>
      </c>
      <c r="M173">
        <v>61</v>
      </c>
      <c r="N173" s="45">
        <f t="shared" si="1"/>
        <v>3467963</v>
      </c>
      <c r="O173">
        <f t="shared" si="2"/>
        <v>13861</v>
      </c>
    </row>
    <row r="174" spans="2:15" ht="15.75" customHeight="1">
      <c r="B174" s="1">
        <v>169</v>
      </c>
      <c r="C174" s="35" t="s">
        <v>33</v>
      </c>
      <c r="E174" s="1">
        <v>7</v>
      </c>
      <c r="F174" s="97" t="s">
        <v>680</v>
      </c>
      <c r="M174">
        <v>62</v>
      </c>
      <c r="N174" s="45">
        <f t="shared" si="1"/>
        <v>4438461</v>
      </c>
      <c r="O174">
        <f t="shared" si="2"/>
        <v>15506</v>
      </c>
    </row>
    <row r="175" spans="2:15" ht="15.75" customHeight="1">
      <c r="B175" s="1">
        <v>170</v>
      </c>
      <c r="C175" s="35" t="s">
        <v>33</v>
      </c>
      <c r="E175" s="1">
        <v>8</v>
      </c>
      <c r="F175" s="100" t="s">
        <v>626</v>
      </c>
      <c r="M175">
        <v>63</v>
      </c>
      <c r="N175" s="45">
        <f t="shared" si="1"/>
        <v>5680681</v>
      </c>
      <c r="O175">
        <f t="shared" si="2"/>
        <v>17380</v>
      </c>
    </row>
    <row r="176" spans="2:15" ht="15.75" customHeight="1">
      <c r="B176" s="1">
        <v>171</v>
      </c>
      <c r="C176" s="35" t="s">
        <v>33</v>
      </c>
      <c r="E176" s="1">
        <v>9</v>
      </c>
      <c r="F176" s="75" t="s">
        <v>559</v>
      </c>
      <c r="M176">
        <v>64</v>
      </c>
      <c r="N176" s="45">
        <f t="shared" si="1"/>
        <v>7270705</v>
      </c>
      <c r="O176">
        <f t="shared" si="2"/>
        <v>19518</v>
      </c>
    </row>
    <row r="177" spans="2:15" ht="15.75" customHeight="1">
      <c r="B177" s="1">
        <v>172</v>
      </c>
      <c r="C177" s="35" t="s">
        <v>33</v>
      </c>
      <c r="E177" s="1">
        <v>10</v>
      </c>
      <c r="F177" s="65" t="s">
        <v>563</v>
      </c>
      <c r="M177">
        <v>65</v>
      </c>
      <c r="N177" s="45">
        <f t="shared" si="1"/>
        <v>9305919</v>
      </c>
      <c r="O177">
        <f t="shared" si="2"/>
        <v>21961</v>
      </c>
    </row>
    <row r="178" spans="2:15" ht="15.75" customHeight="1">
      <c r="B178" s="1">
        <v>173</v>
      </c>
      <c r="C178" s="35" t="s">
        <v>33</v>
      </c>
      <c r="E178" s="1">
        <v>11</v>
      </c>
      <c r="F178" s="75" t="s">
        <v>777</v>
      </c>
      <c r="M178">
        <v>66</v>
      </c>
      <c r="N178" s="45">
        <f t="shared" ref="N178:N238" si="4">ROUND(1.28^M178 + 1.3 * M178^1.8, 0)</f>
        <v>11910975</v>
      </c>
      <c r="O178">
        <f t="shared" ref="O178:O241" si="5">ROUND(1.15^(M178+5)+M178^2,0)</f>
        <v>24752</v>
      </c>
    </row>
    <row r="179" spans="2:15" ht="15.75" customHeight="1">
      <c r="B179" s="1">
        <v>174</v>
      </c>
      <c r="C179" s="35" t="s">
        <v>33</v>
      </c>
      <c r="E179" s="1">
        <v>12</v>
      </c>
      <c r="F179" s="74" t="s">
        <v>783</v>
      </c>
      <c r="G179" t="s">
        <v>589</v>
      </c>
      <c r="M179">
        <v>67</v>
      </c>
      <c r="N179" s="45">
        <f t="shared" si="4"/>
        <v>15245430</v>
      </c>
      <c r="O179">
        <f t="shared" si="5"/>
        <v>27944</v>
      </c>
    </row>
    <row r="180" spans="2:15" ht="15.75" customHeight="1">
      <c r="B180" s="1">
        <v>175</v>
      </c>
      <c r="C180" s="35" t="s">
        <v>33</v>
      </c>
      <c r="D180">
        <v>1.01</v>
      </c>
      <c r="E180" s="1">
        <v>13</v>
      </c>
      <c r="F180" s="104" t="s">
        <v>569</v>
      </c>
      <c r="M180">
        <v>68</v>
      </c>
      <c r="N180" s="45">
        <f t="shared" si="4"/>
        <v>19513513</v>
      </c>
      <c r="O180">
        <f t="shared" si="5"/>
        <v>31598</v>
      </c>
    </row>
    <row r="181" spans="2:15" ht="15.75" customHeight="1">
      <c r="B181" s="1">
        <v>176</v>
      </c>
      <c r="C181" s="35" t="s">
        <v>33</v>
      </c>
      <c r="E181" s="1">
        <v>14</v>
      </c>
      <c r="F181" s="97" t="s">
        <v>665</v>
      </c>
      <c r="M181">
        <v>69</v>
      </c>
      <c r="N181" s="45">
        <f t="shared" si="4"/>
        <v>24976642</v>
      </c>
      <c r="O181">
        <f t="shared" si="5"/>
        <v>35781</v>
      </c>
    </row>
    <row r="182" spans="2:15" ht="15.75" customHeight="1">
      <c r="B182" s="1">
        <v>177</v>
      </c>
      <c r="C182" s="35" t="s">
        <v>33</v>
      </c>
      <c r="E182" s="1">
        <v>15</v>
      </c>
      <c r="F182" s="65" t="s">
        <v>601</v>
      </c>
      <c r="M182">
        <v>70</v>
      </c>
      <c r="N182" s="45">
        <f t="shared" si="4"/>
        <v>31969429</v>
      </c>
      <c r="O182">
        <f t="shared" si="5"/>
        <v>40573</v>
      </c>
    </row>
    <row r="183" spans="2:15" ht="15.75" customHeight="1">
      <c r="B183" s="1">
        <v>178</v>
      </c>
      <c r="C183" s="35" t="s">
        <v>33</v>
      </c>
      <c r="E183" s="1">
        <v>16</v>
      </c>
      <c r="F183" s="100" t="s">
        <v>635</v>
      </c>
      <c r="M183">
        <v>71</v>
      </c>
      <c r="N183" s="45">
        <f t="shared" si="4"/>
        <v>40920176</v>
      </c>
      <c r="O183">
        <f t="shared" si="5"/>
        <v>46065</v>
      </c>
    </row>
    <row r="184" spans="2:15" ht="15.75" customHeight="1">
      <c r="B184" s="1">
        <v>179</v>
      </c>
      <c r="C184" s="35" t="s">
        <v>33</v>
      </c>
      <c r="D184">
        <v>1.21</v>
      </c>
      <c r="E184" s="1">
        <v>17</v>
      </c>
      <c r="F184" s="105" t="s">
        <v>378</v>
      </c>
      <c r="M184">
        <v>72</v>
      </c>
      <c r="N184" s="45">
        <f t="shared" si="4"/>
        <v>52377115</v>
      </c>
      <c r="O184">
        <f t="shared" si="5"/>
        <v>52361</v>
      </c>
    </row>
    <row r="185" spans="2:15" ht="15.75" customHeight="1">
      <c r="B185" s="1">
        <v>180</v>
      </c>
      <c r="C185" s="35" t="s">
        <v>33</v>
      </c>
      <c r="E185" s="1">
        <v>18</v>
      </c>
      <c r="F185" s="97" t="s">
        <v>648</v>
      </c>
      <c r="M185">
        <v>73</v>
      </c>
      <c r="N185" s="45">
        <f t="shared" si="4"/>
        <v>67041977</v>
      </c>
      <c r="O185">
        <f t="shared" si="5"/>
        <v>59583</v>
      </c>
    </row>
    <row r="186" spans="2:15" ht="15.75" customHeight="1">
      <c r="B186" s="106">
        <v>181</v>
      </c>
      <c r="C186" s="107" t="s">
        <v>37</v>
      </c>
      <c r="D186" s="108"/>
      <c r="E186" s="106">
        <v>1</v>
      </c>
      <c r="F186" s="105" t="s">
        <v>461</v>
      </c>
      <c r="M186">
        <v>74</v>
      </c>
      <c r="N186" s="45">
        <f t="shared" si="4"/>
        <v>85812981</v>
      </c>
      <c r="O186">
        <f t="shared" si="5"/>
        <v>67868</v>
      </c>
    </row>
    <row r="187" spans="2:15" ht="15.75" customHeight="1">
      <c r="B187" s="1">
        <v>182</v>
      </c>
      <c r="C187" s="35" t="s">
        <v>37</v>
      </c>
      <c r="D187">
        <v>1.1100000000000001</v>
      </c>
      <c r="E187" s="67">
        <v>2</v>
      </c>
      <c r="F187" s="65" t="s">
        <v>698</v>
      </c>
      <c r="M187">
        <v>75</v>
      </c>
      <c r="N187" s="45">
        <f t="shared" si="4"/>
        <v>109839846</v>
      </c>
      <c r="O187">
        <f t="shared" si="5"/>
        <v>77376</v>
      </c>
    </row>
    <row r="188" spans="2:15" ht="15.75" customHeight="1">
      <c r="B188" s="1">
        <v>183</v>
      </c>
      <c r="C188" s="35" t="s">
        <v>37</v>
      </c>
      <c r="E188" s="67">
        <v>3</v>
      </c>
      <c r="F188" s="75" t="s">
        <v>495</v>
      </c>
      <c r="M188">
        <v>76</v>
      </c>
      <c r="N188" s="45">
        <f t="shared" si="4"/>
        <v>140594214</v>
      </c>
      <c r="O188">
        <f t="shared" si="5"/>
        <v>88290</v>
      </c>
    </row>
    <row r="189" spans="2:15" ht="15.75" customHeight="1">
      <c r="B189" s="1">
        <v>184</v>
      </c>
      <c r="C189" s="35" t="s">
        <v>37</v>
      </c>
      <c r="E189" s="67">
        <v>4</v>
      </c>
      <c r="F189" s="74" t="s">
        <v>595</v>
      </c>
      <c r="M189">
        <v>77</v>
      </c>
      <c r="N189" s="45">
        <f t="shared" si="4"/>
        <v>179959785</v>
      </c>
      <c r="O189">
        <f t="shared" si="5"/>
        <v>100820</v>
      </c>
    </row>
    <row r="190" spans="2:15" ht="15.75" customHeight="1">
      <c r="B190" s="1">
        <v>185</v>
      </c>
      <c r="C190" s="35" t="s">
        <v>37</v>
      </c>
      <c r="E190" s="67">
        <v>5</v>
      </c>
      <c r="F190" s="65" t="s">
        <v>413</v>
      </c>
      <c r="M190">
        <v>78</v>
      </c>
      <c r="N190" s="45">
        <f t="shared" si="4"/>
        <v>230347695</v>
      </c>
      <c r="O190">
        <f t="shared" si="5"/>
        <v>115208</v>
      </c>
    </row>
    <row r="191" spans="2:15" ht="15.75" customHeight="1">
      <c r="B191" s="1">
        <v>186</v>
      </c>
      <c r="C191" s="35" t="s">
        <v>37</v>
      </c>
      <c r="E191" s="67">
        <v>6</v>
      </c>
      <c r="F191" s="102" t="s">
        <v>616</v>
      </c>
      <c r="M191">
        <v>79</v>
      </c>
      <c r="N191" s="45">
        <f t="shared" si="4"/>
        <v>294844200</v>
      </c>
      <c r="O191">
        <f t="shared" si="5"/>
        <v>131734</v>
      </c>
    </row>
    <row r="192" spans="2:15" ht="15.75" customHeight="1">
      <c r="B192" s="1">
        <v>187</v>
      </c>
      <c r="C192" s="35" t="s">
        <v>37</v>
      </c>
      <c r="E192" s="67">
        <v>7</v>
      </c>
      <c r="F192" s="97" t="s">
        <v>685</v>
      </c>
      <c r="M192">
        <v>80</v>
      </c>
      <c r="N192" s="45">
        <f t="shared" si="4"/>
        <v>377399706</v>
      </c>
      <c r="O192">
        <f t="shared" si="5"/>
        <v>150717</v>
      </c>
    </row>
    <row r="193" spans="2:15" ht="15.75" customHeight="1">
      <c r="B193" s="1">
        <v>188</v>
      </c>
      <c r="C193" s="35" t="s">
        <v>37</v>
      </c>
      <c r="E193" s="67">
        <v>8</v>
      </c>
      <c r="F193" s="101" t="s">
        <v>647</v>
      </c>
      <c r="M193">
        <v>81</v>
      </c>
      <c r="N193" s="45">
        <f t="shared" si="4"/>
        <v>483070732</v>
      </c>
      <c r="O193">
        <f t="shared" si="5"/>
        <v>172525</v>
      </c>
    </row>
    <row r="194" spans="2:15" ht="15.75" customHeight="1">
      <c r="B194" s="1">
        <v>189</v>
      </c>
      <c r="C194" s="35" t="s">
        <v>37</v>
      </c>
      <c r="E194" s="67">
        <v>9</v>
      </c>
      <c r="F194" s="75" t="s">
        <v>536</v>
      </c>
      <c r="M194">
        <v>82</v>
      </c>
      <c r="N194" s="45">
        <f t="shared" si="4"/>
        <v>618329625</v>
      </c>
      <c r="O194">
        <f t="shared" si="5"/>
        <v>197583</v>
      </c>
    </row>
    <row r="195" spans="2:15" ht="15.75" customHeight="1">
      <c r="B195" s="1">
        <v>190</v>
      </c>
      <c r="C195" s="35" t="s">
        <v>37</v>
      </c>
      <c r="E195" s="67">
        <v>10</v>
      </c>
      <c r="F195" s="105" t="s">
        <v>520</v>
      </c>
      <c r="M195">
        <v>83</v>
      </c>
      <c r="N195" s="45">
        <f t="shared" si="4"/>
        <v>791460985</v>
      </c>
      <c r="O195">
        <f t="shared" si="5"/>
        <v>226377</v>
      </c>
    </row>
    <row r="196" spans="2:15" ht="15.75" customHeight="1">
      <c r="B196" s="1">
        <v>191</v>
      </c>
      <c r="C196" s="35" t="s">
        <v>37</v>
      </c>
      <c r="E196" s="67">
        <v>11</v>
      </c>
      <c r="F196" s="101" t="s">
        <v>681</v>
      </c>
      <c r="M196">
        <v>84</v>
      </c>
      <c r="N196" s="45">
        <f t="shared" si="4"/>
        <v>1013069106</v>
      </c>
      <c r="O196">
        <f t="shared" si="5"/>
        <v>259467</v>
      </c>
    </row>
    <row r="197" spans="2:15" ht="15.75" customHeight="1">
      <c r="B197" s="1">
        <v>192</v>
      </c>
      <c r="C197" s="35" t="s">
        <v>37</v>
      </c>
      <c r="E197" s="67">
        <v>12</v>
      </c>
      <c r="F197" s="74" t="s">
        <v>574</v>
      </c>
      <c r="M197">
        <v>85</v>
      </c>
      <c r="N197" s="45">
        <f t="shared" si="4"/>
        <v>1296727478</v>
      </c>
      <c r="O197">
        <f t="shared" si="5"/>
        <v>297497</v>
      </c>
    </row>
    <row r="198" spans="2:15" ht="15.75" customHeight="1">
      <c r="B198" s="1">
        <v>193</v>
      </c>
      <c r="C198" s="35" t="s">
        <v>37</v>
      </c>
      <c r="D198">
        <v>1.22</v>
      </c>
      <c r="E198" s="67">
        <v>13</v>
      </c>
      <c r="F198" s="105" t="s">
        <v>378</v>
      </c>
      <c r="M198">
        <v>86</v>
      </c>
      <c r="N198" s="45">
        <f t="shared" si="4"/>
        <v>1659810172</v>
      </c>
      <c r="O198">
        <f t="shared" si="5"/>
        <v>341209</v>
      </c>
    </row>
    <row r="199" spans="2:15" ht="15.75" customHeight="1">
      <c r="B199" s="1">
        <v>194</v>
      </c>
      <c r="C199" s="35" t="s">
        <v>37</v>
      </c>
      <c r="E199" s="67">
        <v>14</v>
      </c>
      <c r="F199" s="65" t="s">
        <v>566</v>
      </c>
      <c r="M199">
        <v>87</v>
      </c>
      <c r="N199" s="45">
        <f t="shared" si="4"/>
        <v>2124555999</v>
      </c>
      <c r="O199">
        <f t="shared" si="5"/>
        <v>391454</v>
      </c>
    </row>
    <row r="200" spans="2:15" ht="15.75" customHeight="1">
      <c r="B200" s="1">
        <v>195</v>
      </c>
      <c r="C200" s="35" t="s">
        <v>37</v>
      </c>
      <c r="E200" s="67">
        <v>15</v>
      </c>
      <c r="F200" s="75" t="s">
        <v>533</v>
      </c>
      <c r="M200">
        <v>88</v>
      </c>
      <c r="N200" s="45">
        <f t="shared" si="4"/>
        <v>2719430635</v>
      </c>
      <c r="O200">
        <f t="shared" si="5"/>
        <v>449212</v>
      </c>
    </row>
    <row r="201" spans="2:15" ht="15.75" customHeight="1">
      <c r="B201" s="1">
        <v>196</v>
      </c>
      <c r="C201" s="35" t="s">
        <v>37</v>
      </c>
      <c r="E201" s="67">
        <v>16</v>
      </c>
      <c r="F201" s="100" t="s">
        <v>639</v>
      </c>
      <c r="M201">
        <v>89</v>
      </c>
      <c r="N201" s="45">
        <f t="shared" si="4"/>
        <v>3480870146</v>
      </c>
      <c r="O201">
        <f t="shared" si="5"/>
        <v>515609</v>
      </c>
    </row>
    <row r="202" spans="2:15" ht="15.75" customHeight="1">
      <c r="B202" s="1">
        <v>197</v>
      </c>
      <c r="C202" s="35" t="s">
        <v>37</v>
      </c>
      <c r="E202" s="67">
        <v>17</v>
      </c>
      <c r="F202" s="74" t="s">
        <v>584</v>
      </c>
      <c r="M202">
        <v>90</v>
      </c>
      <c r="N202" s="45">
        <f t="shared" si="4"/>
        <v>4455512697</v>
      </c>
      <c r="O202">
        <f t="shared" si="5"/>
        <v>591941</v>
      </c>
    </row>
    <row r="203" spans="2:15" ht="15.75" customHeight="1">
      <c r="B203" s="1">
        <v>198</v>
      </c>
      <c r="C203" s="35" t="s">
        <v>37</v>
      </c>
      <c r="E203" s="67">
        <v>18</v>
      </c>
      <c r="F203" s="103" t="s">
        <v>651</v>
      </c>
      <c r="M203">
        <v>91</v>
      </c>
      <c r="N203" s="45">
        <f t="shared" si="4"/>
        <v>5703055139</v>
      </c>
      <c r="O203">
        <f t="shared" si="5"/>
        <v>679699</v>
      </c>
    </row>
    <row r="204" spans="2:15" ht="15.75" customHeight="1">
      <c r="B204" s="106">
        <v>199</v>
      </c>
      <c r="C204" s="107" t="s">
        <v>39</v>
      </c>
      <c r="D204" s="108"/>
      <c r="E204" s="106">
        <v>1</v>
      </c>
      <c r="F204" s="105" t="s">
        <v>462</v>
      </c>
      <c r="M204">
        <v>92</v>
      </c>
      <c r="N204" s="45">
        <f t="shared" si="4"/>
        <v>7299909442</v>
      </c>
      <c r="O204">
        <f t="shared" si="5"/>
        <v>780594</v>
      </c>
    </row>
    <row r="205" spans="2:15" ht="15.75" customHeight="1">
      <c r="B205" s="1">
        <v>200</v>
      </c>
      <c r="C205" s="35" t="s">
        <v>39</v>
      </c>
      <c r="E205" s="1">
        <v>2</v>
      </c>
      <c r="F205" s="65" t="s">
        <v>699</v>
      </c>
      <c r="M205">
        <v>93</v>
      </c>
      <c r="N205" s="45">
        <f t="shared" si="4"/>
        <v>9343882927</v>
      </c>
      <c r="O205">
        <f t="shared" si="5"/>
        <v>896599</v>
      </c>
    </row>
    <row r="206" spans="2:15" ht="15.75" customHeight="1">
      <c r="B206" s="1">
        <v>201</v>
      </c>
      <c r="C206" s="35" t="s">
        <v>39</v>
      </c>
      <c r="E206" s="1">
        <v>3</v>
      </c>
      <c r="F206" s="75" t="s">
        <v>496</v>
      </c>
      <c r="M206">
        <v>94</v>
      </c>
      <c r="N206" s="45">
        <f t="shared" si="4"/>
        <v>11960168963</v>
      </c>
      <c r="O206">
        <f t="shared" si="5"/>
        <v>1029978</v>
      </c>
    </row>
    <row r="207" spans="2:15" ht="15.75" customHeight="1">
      <c r="B207" s="1">
        <v>202</v>
      </c>
      <c r="C207" s="35" t="s">
        <v>39</v>
      </c>
      <c r="E207" s="1">
        <v>4</v>
      </c>
      <c r="F207" s="102" t="s">
        <v>611</v>
      </c>
      <c r="M207">
        <v>95</v>
      </c>
      <c r="N207" s="45">
        <f t="shared" si="4"/>
        <v>15309015065</v>
      </c>
      <c r="O207">
        <f t="shared" si="5"/>
        <v>1183338</v>
      </c>
    </row>
    <row r="208" spans="2:15" ht="15.75" customHeight="1">
      <c r="B208" s="1">
        <v>203</v>
      </c>
      <c r="C208" s="35" t="s">
        <v>39</v>
      </c>
      <c r="E208" s="1">
        <v>5</v>
      </c>
      <c r="F208" s="74" t="s">
        <v>591</v>
      </c>
      <c r="M208">
        <v>96</v>
      </c>
      <c r="N208" s="45">
        <f t="shared" si="4"/>
        <v>19595538051</v>
      </c>
      <c r="O208">
        <f t="shared" si="5"/>
        <v>1359676</v>
      </c>
    </row>
    <row r="209" spans="2:15" ht="15.75" customHeight="1">
      <c r="B209" s="1">
        <v>204</v>
      </c>
      <c r="C209" s="35" t="s">
        <v>39</v>
      </c>
      <c r="E209" s="1">
        <v>6</v>
      </c>
      <c r="F209" s="105" t="s">
        <v>521</v>
      </c>
      <c r="M209">
        <v>97</v>
      </c>
      <c r="N209" s="45">
        <f t="shared" si="4"/>
        <v>25082287450</v>
      </c>
      <c r="O209">
        <f t="shared" si="5"/>
        <v>1562439</v>
      </c>
    </row>
    <row r="210" spans="2:15" ht="15.75" customHeight="1">
      <c r="B210" s="1">
        <v>205</v>
      </c>
      <c r="C210" s="35" t="s">
        <v>39</v>
      </c>
      <c r="D210">
        <v>1.1200000000000001</v>
      </c>
      <c r="E210" s="1">
        <v>7</v>
      </c>
      <c r="F210" s="65" t="s">
        <v>562</v>
      </c>
      <c r="M210">
        <v>98</v>
      </c>
      <c r="N210" s="45">
        <f t="shared" si="4"/>
        <v>32105326655</v>
      </c>
      <c r="O210">
        <f t="shared" si="5"/>
        <v>1795588</v>
      </c>
    </row>
    <row r="211" spans="2:15" ht="15.75" customHeight="1">
      <c r="B211" s="1">
        <v>206</v>
      </c>
      <c r="C211" s="35" t="s">
        <v>39</v>
      </c>
      <c r="E211" s="1">
        <v>8</v>
      </c>
      <c r="F211" s="75" t="s">
        <v>542</v>
      </c>
      <c r="M211">
        <v>99</v>
      </c>
      <c r="N211" s="45">
        <f t="shared" si="4"/>
        <v>41094816813</v>
      </c>
      <c r="O211">
        <f t="shared" si="5"/>
        <v>2063683</v>
      </c>
    </row>
    <row r="212" spans="2:15" ht="15.75" customHeight="1">
      <c r="B212" s="1">
        <v>207</v>
      </c>
      <c r="C212" s="35" t="s">
        <v>39</v>
      </c>
      <c r="E212" s="1">
        <v>9</v>
      </c>
      <c r="F212" s="104" t="s">
        <v>570</v>
      </c>
      <c r="M212">
        <v>100</v>
      </c>
      <c r="N212" s="45">
        <f t="shared" si="4"/>
        <v>52601364191</v>
      </c>
      <c r="O212">
        <f t="shared" si="5"/>
        <v>2371964</v>
      </c>
    </row>
    <row r="213" spans="2:15" ht="15.75" customHeight="1">
      <c r="B213" s="1">
        <v>208</v>
      </c>
      <c r="C213" s="35" t="s">
        <v>39</v>
      </c>
      <c r="E213" s="1">
        <v>10</v>
      </c>
      <c r="F213" s="98" t="s">
        <v>605</v>
      </c>
      <c r="M213">
        <v>101</v>
      </c>
      <c r="N213" s="45">
        <f t="shared" si="4"/>
        <v>67329744809</v>
      </c>
      <c r="O213">
        <f t="shared" si="5"/>
        <v>2726459</v>
      </c>
    </row>
    <row r="214" spans="2:15" ht="15.75" customHeight="1">
      <c r="B214" s="1">
        <v>209</v>
      </c>
      <c r="C214" s="35" t="s">
        <v>39</v>
      </c>
      <c r="E214" s="1">
        <v>11</v>
      </c>
      <c r="F214" s="97" t="s">
        <v>662</v>
      </c>
      <c r="M214">
        <v>102</v>
      </c>
      <c r="N214" s="45">
        <f t="shared" si="4"/>
        <v>86182071974</v>
      </c>
      <c r="O214">
        <f t="shared" si="5"/>
        <v>3134101</v>
      </c>
    </row>
    <row r="215" spans="2:15" ht="15.75" customHeight="1">
      <c r="B215" s="1">
        <v>210</v>
      </c>
      <c r="C215" s="35" t="s">
        <v>39</v>
      </c>
      <c r="E215" s="1">
        <v>12</v>
      </c>
      <c r="F215" s="75" t="s">
        <v>778</v>
      </c>
      <c r="M215">
        <v>103</v>
      </c>
      <c r="N215" s="45">
        <f t="shared" si="4"/>
        <v>110313050720</v>
      </c>
      <c r="O215">
        <f t="shared" si="5"/>
        <v>3602861</v>
      </c>
    </row>
    <row r="216" spans="2:15" ht="15.75" customHeight="1">
      <c r="B216" s="1">
        <v>211</v>
      </c>
      <c r="C216" s="35" t="s">
        <v>39</v>
      </c>
      <c r="E216" s="1">
        <v>13</v>
      </c>
      <c r="F216" s="74" t="s">
        <v>784</v>
      </c>
      <c r="M216">
        <v>104</v>
      </c>
      <c r="N216" s="45">
        <f t="shared" si="4"/>
        <v>141200703489</v>
      </c>
      <c r="O216">
        <f t="shared" si="5"/>
        <v>4141905</v>
      </c>
    </row>
    <row r="217" spans="2:15" ht="15.75" customHeight="1">
      <c r="B217" s="1">
        <v>212</v>
      </c>
      <c r="C217" s="35" t="s">
        <v>39</v>
      </c>
      <c r="E217" s="1">
        <v>14</v>
      </c>
      <c r="F217" s="100" t="s">
        <v>621</v>
      </c>
      <c r="M217">
        <v>105</v>
      </c>
      <c r="N217" s="45">
        <f t="shared" si="4"/>
        <v>180736899008</v>
      </c>
      <c r="O217">
        <f t="shared" si="5"/>
        <v>4761778</v>
      </c>
    </row>
    <row r="218" spans="2:15" ht="15.75" customHeight="1">
      <c r="B218" s="1">
        <v>213</v>
      </c>
      <c r="C218" s="35" t="s">
        <v>39</v>
      </c>
      <c r="D218">
        <v>1.23</v>
      </c>
      <c r="E218" s="1">
        <v>15</v>
      </c>
      <c r="F218" s="105" t="s">
        <v>378</v>
      </c>
      <c r="M218">
        <v>106</v>
      </c>
      <c r="N218" s="45">
        <f t="shared" si="4"/>
        <v>231343229245</v>
      </c>
      <c r="O218">
        <f t="shared" si="5"/>
        <v>5474602</v>
      </c>
    </row>
    <row r="219" spans="2:15" ht="15.75" customHeight="1">
      <c r="B219" s="1">
        <v>214</v>
      </c>
      <c r="C219" s="35" t="s">
        <v>39</v>
      </c>
      <c r="E219" s="1">
        <v>16</v>
      </c>
      <c r="F219" s="75" t="s">
        <v>553</v>
      </c>
      <c r="M219">
        <v>107</v>
      </c>
      <c r="N219" s="45">
        <f t="shared" si="4"/>
        <v>296119331922</v>
      </c>
      <c r="O219">
        <f t="shared" si="5"/>
        <v>6294320</v>
      </c>
    </row>
    <row r="220" spans="2:15" ht="15.75" customHeight="1">
      <c r="B220" s="1">
        <v>215</v>
      </c>
      <c r="C220" s="35" t="s">
        <v>39</v>
      </c>
      <c r="E220" s="1">
        <v>17</v>
      </c>
      <c r="F220" s="111" t="s">
        <v>779</v>
      </c>
      <c r="M220">
        <v>108</v>
      </c>
      <c r="N220" s="45">
        <f t="shared" si="4"/>
        <v>379032743322</v>
      </c>
      <c r="O220">
        <f t="shared" si="5"/>
        <v>7236965</v>
      </c>
    </row>
    <row r="221" spans="2:15" ht="15.75" customHeight="1">
      <c r="B221" s="1">
        <v>216</v>
      </c>
      <c r="C221" s="35" t="s">
        <v>39</v>
      </c>
      <c r="E221" s="1">
        <v>18</v>
      </c>
      <c r="F221" s="99" t="s">
        <v>690</v>
      </c>
      <c r="M221">
        <v>109</v>
      </c>
      <c r="N221" s="45">
        <f t="shared" si="4"/>
        <v>485161909888</v>
      </c>
      <c r="O221">
        <f t="shared" si="5"/>
        <v>8320977</v>
      </c>
    </row>
    <row r="222" spans="2:15" ht="15.75" customHeight="1">
      <c r="B222" s="106">
        <v>217</v>
      </c>
      <c r="C222" s="107" t="s">
        <v>41</v>
      </c>
      <c r="D222" s="108">
        <v>1.1299999999999999</v>
      </c>
      <c r="E222" s="106">
        <v>1</v>
      </c>
      <c r="F222" s="105" t="s">
        <v>463</v>
      </c>
      <c r="M222">
        <v>110</v>
      </c>
      <c r="N222" s="45">
        <f t="shared" si="4"/>
        <v>621007243064</v>
      </c>
      <c r="O222">
        <f t="shared" si="5"/>
        <v>9567561</v>
      </c>
    </row>
    <row r="223" spans="2:15" ht="15.75" customHeight="1">
      <c r="B223" s="1">
        <v>218</v>
      </c>
      <c r="C223" s="35" t="s">
        <v>41</v>
      </c>
      <c r="E223" s="67">
        <v>2</v>
      </c>
      <c r="F223" s="65" t="s">
        <v>700</v>
      </c>
      <c r="M223">
        <v>111</v>
      </c>
      <c r="N223" s="45">
        <f t="shared" si="4"/>
        <v>794889269503</v>
      </c>
      <c r="O223">
        <f t="shared" si="5"/>
        <v>11001101</v>
      </c>
    </row>
    <row r="224" spans="2:15" ht="15.75" customHeight="1">
      <c r="B224" s="1">
        <v>219</v>
      </c>
      <c r="C224" s="35" t="s">
        <v>41</v>
      </c>
      <c r="E224" s="67">
        <v>3</v>
      </c>
      <c r="F224" s="75" t="s">
        <v>497</v>
      </c>
      <c r="M224">
        <v>112</v>
      </c>
      <c r="N224" s="45">
        <f t="shared" si="4"/>
        <v>1017458263317</v>
      </c>
      <c r="O224">
        <f t="shared" si="5"/>
        <v>12649641</v>
      </c>
    </row>
    <row r="225" spans="2:15" ht="15.75" customHeight="1">
      <c r="B225" s="1">
        <v>220</v>
      </c>
      <c r="C225" s="35" t="s">
        <v>41</v>
      </c>
      <c r="E225" s="67">
        <v>4</v>
      </c>
      <c r="F225" s="102" t="s">
        <v>612</v>
      </c>
      <c r="M225">
        <v>113</v>
      </c>
      <c r="N225" s="45">
        <f t="shared" si="4"/>
        <v>1302346575371</v>
      </c>
      <c r="O225">
        <f t="shared" si="5"/>
        <v>14545431</v>
      </c>
    </row>
    <row r="226" spans="2:15" ht="15.75" customHeight="1">
      <c r="B226" s="1">
        <v>221</v>
      </c>
      <c r="C226" s="35" t="s">
        <v>41</v>
      </c>
      <c r="E226" s="67">
        <v>5</v>
      </c>
      <c r="F226" s="105" t="s">
        <v>587</v>
      </c>
      <c r="M226">
        <v>114</v>
      </c>
      <c r="N226" s="45">
        <f t="shared" si="4"/>
        <v>1667003614772</v>
      </c>
      <c r="O226">
        <f t="shared" si="5"/>
        <v>16725557</v>
      </c>
    </row>
    <row r="227" spans="2:15" ht="15.75" customHeight="1">
      <c r="B227" s="1">
        <v>222</v>
      </c>
      <c r="C227" s="35" t="s">
        <v>41</v>
      </c>
      <c r="E227" s="67">
        <v>6</v>
      </c>
      <c r="F227" s="97" t="s">
        <v>673</v>
      </c>
      <c r="M227">
        <v>115</v>
      </c>
      <c r="N227" s="45">
        <f t="shared" si="4"/>
        <v>2133764625177</v>
      </c>
      <c r="O227">
        <f t="shared" si="5"/>
        <v>19232670</v>
      </c>
    </row>
    <row r="228" spans="2:15" ht="15.75" customHeight="1">
      <c r="B228" s="1">
        <v>223</v>
      </c>
      <c r="C228" s="35" t="s">
        <v>41</v>
      </c>
      <c r="D228">
        <v>1.24</v>
      </c>
      <c r="E228" s="67">
        <v>7</v>
      </c>
      <c r="F228" s="105" t="s">
        <v>378</v>
      </c>
      <c r="M228">
        <v>116</v>
      </c>
      <c r="N228" s="45">
        <f t="shared" si="4"/>
        <v>2731218718468</v>
      </c>
      <c r="O228">
        <f t="shared" si="5"/>
        <v>22115818</v>
      </c>
    </row>
    <row r="229" spans="2:15" ht="15.75" customHeight="1">
      <c r="B229" s="1">
        <v>224</v>
      </c>
      <c r="C229" s="35" t="s">
        <v>41</v>
      </c>
      <c r="E229" s="67">
        <v>8</v>
      </c>
      <c r="F229" s="65" t="s">
        <v>703</v>
      </c>
      <c r="M229">
        <v>117</v>
      </c>
      <c r="N229" s="45">
        <f t="shared" si="4"/>
        <v>3495959957851</v>
      </c>
      <c r="O229">
        <f t="shared" si="5"/>
        <v>25431405</v>
      </c>
    </row>
    <row r="230" spans="2:15" ht="15.75" customHeight="1">
      <c r="B230" s="1">
        <v>225</v>
      </c>
      <c r="C230" s="35" t="s">
        <v>41</v>
      </c>
      <c r="E230" s="67">
        <v>9</v>
      </c>
      <c r="F230" s="75" t="s">
        <v>541</v>
      </c>
      <c r="M230">
        <v>118</v>
      </c>
      <c r="N230" s="45">
        <f t="shared" si="4"/>
        <v>4474828744233</v>
      </c>
      <c r="O230">
        <f t="shared" si="5"/>
        <v>29244297</v>
      </c>
    </row>
    <row r="231" spans="2:15" ht="15.75" customHeight="1">
      <c r="B231" s="1">
        <v>226</v>
      </c>
      <c r="C231" s="35" t="s">
        <v>41</v>
      </c>
      <c r="E231" s="67">
        <v>10</v>
      </c>
      <c r="F231" s="74" t="s">
        <v>593</v>
      </c>
      <c r="M231">
        <v>119</v>
      </c>
      <c r="N231" s="45">
        <f t="shared" si="4"/>
        <v>5727780790773</v>
      </c>
      <c r="O231">
        <f t="shared" si="5"/>
        <v>33629090</v>
      </c>
    </row>
    <row r="232" spans="2:15" ht="15.75" customHeight="1">
      <c r="B232" s="1">
        <v>227</v>
      </c>
      <c r="C232" s="35" t="s">
        <v>41</v>
      </c>
      <c r="E232" s="67">
        <v>11</v>
      </c>
      <c r="F232" s="100" t="s">
        <v>632</v>
      </c>
      <c r="M232">
        <v>120</v>
      </c>
      <c r="N232" s="45">
        <f t="shared" si="4"/>
        <v>7331559410315</v>
      </c>
      <c r="O232">
        <f t="shared" si="5"/>
        <v>38671569</v>
      </c>
    </row>
    <row r="233" spans="2:15" ht="15.75" customHeight="1">
      <c r="B233" s="1">
        <v>228</v>
      </c>
      <c r="C233" s="35" t="s">
        <v>41</v>
      </c>
      <c r="E233" s="67">
        <v>12</v>
      </c>
      <c r="F233" s="75" t="s">
        <v>336</v>
      </c>
      <c r="M233">
        <v>121</v>
      </c>
      <c r="N233" s="45">
        <f t="shared" si="4"/>
        <v>9384396043300</v>
      </c>
      <c r="O233">
        <f t="shared" si="5"/>
        <v>44470385</v>
      </c>
    </row>
    <row r="234" spans="2:15" ht="15.75" customHeight="1">
      <c r="B234" s="1">
        <v>229</v>
      </c>
      <c r="C234" s="35" t="s">
        <v>41</v>
      </c>
      <c r="E234" s="67">
        <v>13</v>
      </c>
      <c r="F234" s="100" t="s">
        <v>637</v>
      </c>
      <c r="M234">
        <v>122</v>
      </c>
      <c r="N234" s="45">
        <f t="shared" si="4"/>
        <v>12012026933490</v>
      </c>
      <c r="O234">
        <f t="shared" si="5"/>
        <v>51138990</v>
      </c>
    </row>
    <row r="235" spans="2:15" ht="15.75" customHeight="1">
      <c r="B235" s="1">
        <v>230</v>
      </c>
      <c r="C235" s="35" t="s">
        <v>41</v>
      </c>
      <c r="E235" s="67">
        <v>14</v>
      </c>
      <c r="F235" s="103" t="s">
        <v>653</v>
      </c>
      <c r="M235">
        <v>123</v>
      </c>
      <c r="N235" s="45">
        <f t="shared" si="4"/>
        <v>15375394472904</v>
      </c>
      <c r="O235">
        <f t="shared" si="5"/>
        <v>58807851</v>
      </c>
    </row>
    <row r="236" spans="2:15" ht="15.75" customHeight="1">
      <c r="B236" s="1">
        <v>231</v>
      </c>
      <c r="C236" s="35" t="s">
        <v>41</v>
      </c>
      <c r="E236" s="67">
        <v>15</v>
      </c>
      <c r="F236" s="75" t="s">
        <v>555</v>
      </c>
      <c r="M236">
        <v>124</v>
      </c>
      <c r="N236" s="45">
        <f t="shared" si="4"/>
        <v>19680504923324</v>
      </c>
      <c r="O236">
        <f t="shared" si="5"/>
        <v>67627006</v>
      </c>
    </row>
    <row r="237" spans="2:15" ht="15.75" customHeight="1">
      <c r="B237" s="1">
        <v>232</v>
      </c>
      <c r="C237" s="35" t="s">
        <v>41</v>
      </c>
      <c r="E237" s="67">
        <v>16</v>
      </c>
      <c r="F237" s="74" t="s">
        <v>598</v>
      </c>
      <c r="M237">
        <v>125</v>
      </c>
      <c r="N237" s="45">
        <f t="shared" si="4"/>
        <v>25191046299832</v>
      </c>
      <c r="O237">
        <f t="shared" si="5"/>
        <v>77768999</v>
      </c>
    </row>
    <row r="238" spans="2:15" ht="15.75" customHeight="1">
      <c r="B238" s="1">
        <v>233</v>
      </c>
      <c r="C238" s="35" t="s">
        <v>41</v>
      </c>
      <c r="E238" s="67">
        <v>17</v>
      </c>
      <c r="F238" s="97" t="s">
        <v>679</v>
      </c>
      <c r="M238">
        <v>126</v>
      </c>
      <c r="N238" s="45">
        <f t="shared" si="4"/>
        <v>32244539261731</v>
      </c>
      <c r="O238">
        <f t="shared" si="5"/>
        <v>89432257</v>
      </c>
    </row>
    <row r="239" spans="2:15" ht="15.75" customHeight="1">
      <c r="B239" s="1">
        <v>234</v>
      </c>
      <c r="C239" s="35" t="s">
        <v>41</v>
      </c>
      <c r="E239" s="67">
        <v>18</v>
      </c>
      <c r="F239" s="103" t="s">
        <v>659</v>
      </c>
      <c r="H239">
        <v>1</v>
      </c>
      <c r="M239">
        <v>127</v>
      </c>
      <c r="N239" s="45">
        <f>ROUND(1.28^M239 + 1.3 * M239^1.8, 0)</f>
        <v>41273010252932</v>
      </c>
      <c r="O239">
        <f t="shared" si="5"/>
        <v>102844967</v>
      </c>
    </row>
    <row r="240" spans="2:15" ht="15.75" customHeight="1">
      <c r="B240" s="106">
        <v>235</v>
      </c>
      <c r="C240" s="107" t="s">
        <v>45</v>
      </c>
      <c r="D240" s="108"/>
      <c r="E240" s="106">
        <v>1</v>
      </c>
      <c r="F240" s="105" t="s">
        <v>464</v>
      </c>
      <c r="H240">
        <v>1</v>
      </c>
      <c r="M240">
        <v>128</v>
      </c>
      <c r="N240" s="45">
        <f t="shared" ref="N240:N253" si="6">ROUND(1.28^M240 + 1.3 * M240^1.8, 0)</f>
        <v>52829453121638</v>
      </c>
      <c r="O240">
        <f t="shared" si="5"/>
        <v>118269547</v>
      </c>
    </row>
    <row r="241" spans="1:15" ht="15.75" customHeight="1">
      <c r="B241" s="1">
        <v>236</v>
      </c>
      <c r="C241" s="35" t="s">
        <v>45</v>
      </c>
      <c r="E241" s="1">
        <v>2</v>
      </c>
      <c r="F241" s="65" t="s">
        <v>701</v>
      </c>
      <c r="H241">
        <v>10</v>
      </c>
      <c r="M241">
        <v>129</v>
      </c>
      <c r="N241" s="45">
        <f t="shared" si="6"/>
        <v>67621699993550</v>
      </c>
      <c r="O241">
        <f t="shared" si="5"/>
        <v>136007779</v>
      </c>
    </row>
    <row r="242" spans="1:15" ht="15.75" customHeight="1">
      <c r="B242" s="1">
        <v>237</v>
      </c>
      <c r="C242" s="35" t="s">
        <v>45</v>
      </c>
      <c r="E242" s="1">
        <v>3</v>
      </c>
      <c r="F242" s="75" t="s">
        <v>498</v>
      </c>
      <c r="H242" t="s">
        <v>390</v>
      </c>
      <c r="M242">
        <v>130</v>
      </c>
      <c r="N242" s="45">
        <f t="shared" si="6"/>
        <v>86555775989567</v>
      </c>
      <c r="O242">
        <f t="shared" ref="O242:O262" si="7">ROUND(1.15^(M242+5)+M242^2,0)</f>
        <v>156406708</v>
      </c>
    </row>
    <row r="243" spans="1:15" ht="15.75" customHeight="1">
      <c r="B243" s="1">
        <v>238</v>
      </c>
      <c r="C243" s="35" t="s">
        <v>45</v>
      </c>
      <c r="E243" s="1">
        <v>4</v>
      </c>
      <c r="F243" s="102" t="s">
        <v>609</v>
      </c>
      <c r="H243" t="s">
        <v>391</v>
      </c>
      <c r="M243">
        <v>131</v>
      </c>
      <c r="N243" s="45">
        <f t="shared" si="6"/>
        <v>110791393264437</v>
      </c>
      <c r="O243">
        <f t="shared" si="7"/>
        <v>179865441</v>
      </c>
    </row>
    <row r="244" spans="1:15" ht="15.75" customHeight="1">
      <c r="B244" s="1">
        <v>239</v>
      </c>
      <c r="C244" s="35" t="s">
        <v>45</v>
      </c>
      <c r="E244" s="1">
        <v>5</v>
      </c>
      <c r="F244" s="65" t="s">
        <v>696</v>
      </c>
      <c r="H244" t="s">
        <v>404</v>
      </c>
      <c r="M244">
        <v>132</v>
      </c>
      <c r="N244" s="45">
        <f t="shared" si="6"/>
        <v>141812983376239</v>
      </c>
      <c r="O244">
        <f t="shared" si="7"/>
        <v>206842946</v>
      </c>
    </row>
    <row r="245" spans="1:15" ht="15.75" customHeight="1">
      <c r="B245" s="1">
        <v>240</v>
      </c>
      <c r="C245" s="35" t="s">
        <v>45</v>
      </c>
      <c r="D245">
        <v>1.1399999999999999</v>
      </c>
      <c r="E245" s="1">
        <v>6</v>
      </c>
      <c r="F245" s="75" t="s">
        <v>544</v>
      </c>
      <c r="H245" t="s">
        <v>403</v>
      </c>
      <c r="M245">
        <v>133</v>
      </c>
      <c r="N245" s="45">
        <f t="shared" si="6"/>
        <v>181520618719314</v>
      </c>
      <c r="O245">
        <f t="shared" si="7"/>
        <v>237867039</v>
      </c>
    </row>
    <row r="246" spans="1:15" ht="15.75" customHeight="1">
      <c r="B246" s="1">
        <v>241</v>
      </c>
      <c r="C246" s="35" t="s">
        <v>45</v>
      </c>
      <c r="E246" s="1">
        <v>7</v>
      </c>
      <c r="F246" s="97" t="s">
        <v>676</v>
      </c>
      <c r="H246" t="s">
        <v>402</v>
      </c>
      <c r="M246">
        <v>134</v>
      </c>
      <c r="N246" s="45">
        <f t="shared" si="6"/>
        <v>232346391958418</v>
      </c>
      <c r="O246">
        <f t="shared" si="7"/>
        <v>273544708</v>
      </c>
    </row>
    <row r="247" spans="1:15" ht="15.75" customHeight="1">
      <c r="B247" s="1">
        <v>242</v>
      </c>
      <c r="C247" s="35" t="s">
        <v>45</v>
      </c>
      <c r="E247" s="1">
        <v>8</v>
      </c>
      <c r="F247" s="105" t="s">
        <v>526</v>
      </c>
      <c r="H247" t="s">
        <v>401</v>
      </c>
      <c r="M247">
        <v>135</v>
      </c>
      <c r="N247" s="45">
        <f t="shared" si="6"/>
        <v>297403381704440</v>
      </c>
      <c r="O247">
        <f t="shared" si="7"/>
        <v>314573990</v>
      </c>
    </row>
    <row r="248" spans="1:15" ht="15.75" customHeight="1">
      <c r="B248" s="1">
        <v>243</v>
      </c>
      <c r="C248" s="35" t="s">
        <v>45</v>
      </c>
      <c r="E248" s="1">
        <v>9</v>
      </c>
      <c r="F248" s="74" t="s">
        <v>592</v>
      </c>
      <c r="H248" t="s">
        <v>400</v>
      </c>
      <c r="M248">
        <v>136</v>
      </c>
      <c r="N248" s="45">
        <f t="shared" si="6"/>
        <v>380676328579314</v>
      </c>
      <c r="O248">
        <f t="shared" si="7"/>
        <v>361757626</v>
      </c>
    </row>
    <row r="249" spans="1:15" ht="15.75" customHeight="1">
      <c r="B249" s="1">
        <v>244</v>
      </c>
      <c r="C249" s="35" t="s">
        <v>45</v>
      </c>
      <c r="E249" s="1">
        <v>10</v>
      </c>
      <c r="F249" s="97" t="s">
        <v>667</v>
      </c>
      <c r="H249" t="s">
        <v>399</v>
      </c>
      <c r="M249">
        <v>137</v>
      </c>
      <c r="N249" s="45">
        <f t="shared" si="6"/>
        <v>487265700579121</v>
      </c>
      <c r="O249">
        <f t="shared" si="7"/>
        <v>416018769</v>
      </c>
    </row>
    <row r="250" spans="1:15" ht="15.75" customHeight="1">
      <c r="A250" s="35" t="s">
        <v>39</v>
      </c>
      <c r="B250" s="1">
        <v>245</v>
      </c>
      <c r="C250" s="35" t="s">
        <v>45</v>
      </c>
      <c r="D250">
        <v>1.25</v>
      </c>
      <c r="E250" s="1">
        <v>11</v>
      </c>
      <c r="F250" s="105" t="s">
        <v>378</v>
      </c>
      <c r="H250" t="s">
        <v>398</v>
      </c>
      <c r="M250">
        <v>138</v>
      </c>
      <c r="N250" s="45">
        <f t="shared" si="6"/>
        <v>623700096738842</v>
      </c>
      <c r="O250">
        <f t="shared" si="7"/>
        <v>478419044</v>
      </c>
    </row>
    <row r="251" spans="1:15" ht="15.75" customHeight="1">
      <c r="A251" s="35" t="s">
        <v>41</v>
      </c>
      <c r="B251" s="1">
        <v>246</v>
      </c>
      <c r="C251" s="35" t="s">
        <v>45</v>
      </c>
      <c r="E251" s="1">
        <v>12</v>
      </c>
      <c r="F251" s="100" t="s">
        <v>641</v>
      </c>
      <c r="H251" t="s">
        <v>397</v>
      </c>
      <c r="M251">
        <v>139</v>
      </c>
      <c r="N251" s="45">
        <f t="shared" si="6"/>
        <v>798336123823251</v>
      </c>
      <c r="O251">
        <f t="shared" si="7"/>
        <v>550179320</v>
      </c>
    </row>
    <row r="252" spans="1:15" ht="15.75" customHeight="1">
      <c r="A252" s="35" t="s">
        <v>45</v>
      </c>
      <c r="B252" s="1">
        <v>247</v>
      </c>
      <c r="C252" s="35" t="s">
        <v>45</v>
      </c>
      <c r="E252" s="1">
        <v>13</v>
      </c>
      <c r="F252" s="65" t="s">
        <v>567</v>
      </c>
      <c r="H252" t="s">
        <v>396</v>
      </c>
      <c r="M252">
        <v>140</v>
      </c>
      <c r="N252" s="45">
        <f t="shared" si="6"/>
        <v>1021870238491260</v>
      </c>
      <c r="O252">
        <f t="shared" si="7"/>
        <v>632703599</v>
      </c>
    </row>
    <row r="253" spans="1:15" ht="15.75" customHeight="1">
      <c r="A253" s="35" t="s">
        <v>46</v>
      </c>
      <c r="B253" s="1">
        <v>248</v>
      </c>
      <c r="C253" s="35" t="s">
        <v>45</v>
      </c>
      <c r="E253" s="1">
        <v>14</v>
      </c>
      <c r="F253" s="74" t="s">
        <v>579</v>
      </c>
      <c r="H253" t="s">
        <v>395</v>
      </c>
      <c r="M253">
        <v>141</v>
      </c>
      <c r="N253" s="45">
        <f t="shared" si="6"/>
        <v>1307993905266280</v>
      </c>
      <c r="O253">
        <f t="shared" si="7"/>
        <v>727606480</v>
      </c>
    </row>
    <row r="254" spans="1:15" ht="15.75" customHeight="1">
      <c r="B254" s="1">
        <v>249</v>
      </c>
      <c r="C254" s="35" t="s">
        <v>45</v>
      </c>
      <c r="E254" s="1">
        <v>15</v>
      </c>
      <c r="F254" s="75" t="s">
        <v>534</v>
      </c>
      <c r="H254" t="s">
        <v>394</v>
      </c>
      <c r="M254">
        <v>142</v>
      </c>
      <c r="N254" s="45">
        <f>ROUND(1.28^M254 + 1.3 * M254^1.8, 0)</f>
        <v>1674232198738270</v>
      </c>
      <c r="O254">
        <f t="shared" si="7"/>
        <v>836744753</v>
      </c>
    </row>
    <row r="255" spans="1:15" ht="15.75" customHeight="1">
      <c r="B255" s="1">
        <v>250</v>
      </c>
      <c r="C255" s="35" t="s">
        <v>45</v>
      </c>
      <c r="E255" s="1">
        <v>16</v>
      </c>
      <c r="F255" s="74" t="s">
        <v>600</v>
      </c>
      <c r="H255" t="s">
        <v>393</v>
      </c>
      <c r="M255">
        <v>143</v>
      </c>
      <c r="N255" s="45">
        <f t="shared" ref="N255:N262" si="8">ROUND(1.28^M255 + 1.3 * M255^1.8, 0)</f>
        <v>2143017214382390</v>
      </c>
      <c r="O255">
        <f t="shared" si="7"/>
        <v>962253727</v>
      </c>
    </row>
    <row r="256" spans="1:15" ht="15.75" customHeight="1">
      <c r="B256" s="1">
        <v>251</v>
      </c>
      <c r="C256" s="35" t="s">
        <v>45</v>
      </c>
      <c r="E256" s="1">
        <v>17</v>
      </c>
      <c r="F256" s="100" t="s">
        <v>629</v>
      </c>
      <c r="H256" t="s">
        <v>392</v>
      </c>
      <c r="M256">
        <v>144</v>
      </c>
      <c r="N256" s="45">
        <f t="shared" si="8"/>
        <v>2743062034406820</v>
      </c>
      <c r="O256">
        <f t="shared" si="7"/>
        <v>1106589005</v>
      </c>
    </row>
    <row r="257" spans="2:15" ht="15.75" customHeight="1">
      <c r="B257" s="1">
        <v>252</v>
      </c>
      <c r="C257" s="35" t="s">
        <v>45</v>
      </c>
      <c r="E257" s="1">
        <v>18</v>
      </c>
      <c r="F257" s="101" t="s">
        <v>649</v>
      </c>
      <c r="M257">
        <v>145</v>
      </c>
      <c r="N257" s="45">
        <f t="shared" si="8"/>
        <v>3511119404038070</v>
      </c>
      <c r="O257">
        <f t="shared" si="7"/>
        <v>1272574535</v>
      </c>
    </row>
    <row r="258" spans="2:15" ht="15.75" customHeight="1">
      <c r="B258" s="106">
        <v>253</v>
      </c>
      <c r="C258" s="107" t="s">
        <v>46</v>
      </c>
      <c r="D258" s="108"/>
      <c r="E258" s="106">
        <v>1</v>
      </c>
      <c r="F258" s="105" t="s">
        <v>465</v>
      </c>
      <c r="H258">
        <v>1</v>
      </c>
      <c r="M258">
        <v>146</v>
      </c>
      <c r="N258" s="45">
        <f t="shared" si="8"/>
        <v>4494232837166020</v>
      </c>
      <c r="O258">
        <f t="shared" si="7"/>
        <v>1463457852</v>
      </c>
    </row>
    <row r="259" spans="2:15" ht="15.75" customHeight="1">
      <c r="B259" s="1">
        <v>254</v>
      </c>
      <c r="C259" s="35" t="s">
        <v>46</v>
      </c>
      <c r="E259" s="67">
        <v>2</v>
      </c>
      <c r="F259" s="65" t="s">
        <v>702</v>
      </c>
      <c r="H259">
        <v>10</v>
      </c>
      <c r="M259">
        <v>147</v>
      </c>
      <c r="N259" s="45">
        <f t="shared" si="8"/>
        <v>5752618031569770</v>
      </c>
      <c r="O259">
        <f t="shared" si="7"/>
        <v>1682973625</v>
      </c>
    </row>
    <row r="260" spans="2:15" ht="15.75" customHeight="1">
      <c r="B260" s="1">
        <v>255</v>
      </c>
      <c r="C260" s="35" t="s">
        <v>46</v>
      </c>
      <c r="D260">
        <v>1.1499999999999999</v>
      </c>
      <c r="E260" s="67">
        <v>3</v>
      </c>
      <c r="F260" s="75" t="s">
        <v>499</v>
      </c>
      <c r="H260" t="s">
        <v>389</v>
      </c>
      <c r="M260">
        <v>148</v>
      </c>
      <c r="N260" s="45">
        <f t="shared" si="8"/>
        <v>7363351080406540</v>
      </c>
      <c r="O260">
        <f t="shared" si="7"/>
        <v>1935416723</v>
      </c>
    </row>
    <row r="261" spans="2:15" ht="15.75" customHeight="1">
      <c r="B261" s="1">
        <v>256</v>
      </c>
      <c r="C261" s="35" t="s">
        <v>46</v>
      </c>
      <c r="E261" s="67">
        <v>4</v>
      </c>
      <c r="F261" s="74" t="s">
        <v>785</v>
      </c>
      <c r="H261" t="s">
        <v>390</v>
      </c>
      <c r="M261">
        <v>149</v>
      </c>
      <c r="N261" s="45">
        <f t="shared" si="8"/>
        <v>9425089382917560</v>
      </c>
      <c r="O261">
        <f t="shared" si="7"/>
        <v>2225726243</v>
      </c>
    </row>
    <row r="262" spans="2:15" ht="15.75" customHeight="1">
      <c r="B262" s="1">
        <v>257</v>
      </c>
      <c r="C262" s="35" t="s">
        <v>46</v>
      </c>
      <c r="E262" s="67">
        <v>5</v>
      </c>
      <c r="F262" s="102" t="s">
        <v>619</v>
      </c>
      <c r="H262" t="s">
        <v>391</v>
      </c>
      <c r="M262">
        <v>150</v>
      </c>
      <c r="N262" s="45">
        <f t="shared" si="8"/>
        <v>1.20641144101316E+16</v>
      </c>
      <c r="O262">
        <f t="shared" si="7"/>
        <v>2559582148</v>
      </c>
    </row>
    <row r="263" spans="2:15" ht="15.75" customHeight="1">
      <c r="B263" s="1">
        <v>258</v>
      </c>
      <c r="C263" s="35" t="s">
        <v>46</v>
      </c>
      <c r="E263" s="67">
        <v>6</v>
      </c>
      <c r="F263" s="101" t="s">
        <v>645</v>
      </c>
      <c r="H263" t="s">
        <v>404</v>
      </c>
    </row>
    <row r="264" spans="2:15" ht="15.75" customHeight="1">
      <c r="B264" s="1">
        <v>259</v>
      </c>
      <c r="C264" s="35" t="s">
        <v>46</v>
      </c>
      <c r="E264" s="67">
        <v>7</v>
      </c>
      <c r="F264" s="100" t="s">
        <v>622</v>
      </c>
      <c r="H264" t="s">
        <v>403</v>
      </c>
    </row>
    <row r="265" spans="2:15" ht="15.75" customHeight="1">
      <c r="B265" s="1">
        <v>260</v>
      </c>
      <c r="C265" s="35" t="s">
        <v>46</v>
      </c>
      <c r="E265" s="67">
        <v>8</v>
      </c>
      <c r="F265" s="75" t="s">
        <v>558</v>
      </c>
      <c r="H265" t="s">
        <v>402</v>
      </c>
    </row>
    <row r="266" spans="2:15" ht="15.75" customHeight="1">
      <c r="B266" s="1">
        <v>261</v>
      </c>
      <c r="C266" s="35" t="s">
        <v>46</v>
      </c>
      <c r="E266" s="67">
        <v>9</v>
      </c>
      <c r="F266" s="74" t="s">
        <v>786</v>
      </c>
      <c r="G266" t="s">
        <v>586</v>
      </c>
      <c r="H266" t="s">
        <v>401</v>
      </c>
    </row>
    <row r="267" spans="2:15" ht="15.75" customHeight="1">
      <c r="B267" s="1">
        <v>262</v>
      </c>
      <c r="C267" s="35" t="s">
        <v>46</v>
      </c>
      <c r="E267" s="67">
        <v>10</v>
      </c>
      <c r="F267" s="103" t="s">
        <v>652</v>
      </c>
      <c r="H267" t="s">
        <v>400</v>
      </c>
    </row>
    <row r="268" spans="2:15" ht="15.75" customHeight="1">
      <c r="B268" s="1">
        <v>263</v>
      </c>
      <c r="C268" s="35" t="s">
        <v>46</v>
      </c>
      <c r="E268" s="67">
        <v>11</v>
      </c>
      <c r="F268" s="105" t="s">
        <v>336</v>
      </c>
      <c r="H268" t="s">
        <v>399</v>
      </c>
    </row>
    <row r="269" spans="2:15" ht="15.75" customHeight="1">
      <c r="B269" s="1">
        <v>264</v>
      </c>
      <c r="C269" s="35" t="s">
        <v>46</v>
      </c>
      <c r="E269" s="67">
        <v>12</v>
      </c>
      <c r="F269" s="65" t="s">
        <v>568</v>
      </c>
      <c r="H269" t="s">
        <v>398</v>
      </c>
    </row>
    <row r="270" spans="2:15" ht="15.75" customHeight="1">
      <c r="B270" s="1">
        <v>265</v>
      </c>
      <c r="C270" s="35" t="s">
        <v>46</v>
      </c>
      <c r="E270" s="67">
        <v>13</v>
      </c>
      <c r="F270" s="97" t="s">
        <v>672</v>
      </c>
      <c r="H270" t="s">
        <v>397</v>
      </c>
    </row>
    <row r="271" spans="2:15" ht="15.75" customHeight="1">
      <c r="B271" s="1">
        <v>266</v>
      </c>
      <c r="C271" s="35" t="s">
        <v>46</v>
      </c>
      <c r="E271" s="67">
        <v>14</v>
      </c>
      <c r="F271" s="75" t="s">
        <v>336</v>
      </c>
      <c r="H271" t="s">
        <v>396</v>
      </c>
    </row>
    <row r="272" spans="2:15" ht="15.75" customHeight="1">
      <c r="B272" s="1">
        <v>267</v>
      </c>
      <c r="C272" s="35" t="s">
        <v>46</v>
      </c>
      <c r="D272">
        <v>1.26</v>
      </c>
      <c r="E272" s="67">
        <v>15</v>
      </c>
      <c r="F272" s="105" t="s">
        <v>378</v>
      </c>
      <c r="H272" t="s">
        <v>395</v>
      </c>
    </row>
    <row r="273" spans="2:8" ht="15.75" customHeight="1">
      <c r="B273" s="1">
        <v>268</v>
      </c>
      <c r="C273" s="35" t="s">
        <v>46</v>
      </c>
      <c r="E273" s="67">
        <v>16</v>
      </c>
      <c r="F273" s="99" t="s">
        <v>693</v>
      </c>
      <c r="H273" t="s">
        <v>394</v>
      </c>
    </row>
    <row r="274" spans="2:8" ht="15.75" customHeight="1">
      <c r="B274" s="1">
        <v>269</v>
      </c>
      <c r="C274" s="35" t="s">
        <v>46</v>
      </c>
      <c r="E274" s="67">
        <v>17</v>
      </c>
      <c r="F274" s="97" t="s">
        <v>669</v>
      </c>
      <c r="H274" t="s">
        <v>393</v>
      </c>
    </row>
    <row r="275" spans="2:8" ht="15.75" customHeight="1">
      <c r="B275" s="1">
        <v>270</v>
      </c>
      <c r="C275" s="35" t="s">
        <v>46</v>
      </c>
      <c r="E275" s="67">
        <v>18</v>
      </c>
      <c r="F275" s="103" t="s">
        <v>654</v>
      </c>
      <c r="H275" t="s">
        <v>392</v>
      </c>
    </row>
    <row r="276" spans="2:8" ht="15.75" customHeight="1">
      <c r="D276">
        <f>COUNT(D6:D275)</f>
        <v>39</v>
      </c>
      <c r="E276" s="45" t="s">
        <v>697</v>
      </c>
    </row>
  </sheetData>
  <mergeCells count="1">
    <mergeCell ref="M5:W5"/>
  </mergeCells>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2:J76"/>
  <sheetViews>
    <sheetView topLeftCell="A64" zoomScale="145" zoomScaleNormal="145" workbookViewId="0">
      <selection activeCell="F37" sqref="F37"/>
    </sheetView>
  </sheetViews>
  <sheetFormatPr defaultColWidth="12.5703125" defaultRowHeight="15.75" customHeight="1"/>
  <cols>
    <col min="6" max="6" width="38.85546875" customWidth="1"/>
    <col min="9" max="9" width="26.85546875" customWidth="1"/>
  </cols>
  <sheetData>
    <row r="2" spans="3:10" ht="12.75">
      <c r="C2" s="1" t="s">
        <v>11</v>
      </c>
    </row>
    <row r="4" spans="3:10" ht="12.75">
      <c r="C4" s="1" t="s">
        <v>52</v>
      </c>
      <c r="D4" s="1" t="s">
        <v>133</v>
      </c>
      <c r="E4" s="1" t="s">
        <v>54</v>
      </c>
      <c r="F4" s="1" t="s">
        <v>134</v>
      </c>
      <c r="G4" s="1" t="s">
        <v>76</v>
      </c>
      <c r="H4" s="1" t="s">
        <v>135</v>
      </c>
      <c r="I4" s="1" t="s">
        <v>77</v>
      </c>
      <c r="J4" s="1" t="s">
        <v>136</v>
      </c>
    </row>
    <row r="5" spans="3:10" ht="12.75">
      <c r="C5" s="1">
        <v>1</v>
      </c>
      <c r="D5" s="1" t="s">
        <v>137</v>
      </c>
      <c r="E5" s="1">
        <v>1</v>
      </c>
      <c r="F5" s="1" t="s">
        <v>186</v>
      </c>
      <c r="I5" t="s">
        <v>421</v>
      </c>
      <c r="J5" t="s">
        <v>208</v>
      </c>
    </row>
    <row r="6" spans="3:10" ht="12.75">
      <c r="C6" s="1">
        <v>2</v>
      </c>
      <c r="D6" s="1" t="s">
        <v>137</v>
      </c>
      <c r="E6" s="1">
        <v>2</v>
      </c>
      <c r="F6" s="1" t="s">
        <v>422</v>
      </c>
    </row>
    <row r="7" spans="3:10" ht="12.75">
      <c r="C7" s="1">
        <v>3</v>
      </c>
      <c r="D7" s="1" t="s">
        <v>137</v>
      </c>
      <c r="E7" s="1">
        <v>3</v>
      </c>
      <c r="F7" s="45" t="s">
        <v>720</v>
      </c>
    </row>
    <row r="8" spans="3:10" ht="12.75">
      <c r="C8" s="1">
        <v>4</v>
      </c>
      <c r="D8" s="1" t="s">
        <v>137</v>
      </c>
      <c r="E8" s="1">
        <v>4</v>
      </c>
      <c r="F8" s="1" t="s">
        <v>423</v>
      </c>
    </row>
    <row r="9" spans="3:10" ht="12.75">
      <c r="C9" s="1">
        <v>5</v>
      </c>
      <c r="D9" s="1" t="s">
        <v>137</v>
      </c>
      <c r="E9" s="1">
        <v>5</v>
      </c>
      <c r="F9" s="45" t="s">
        <v>721</v>
      </c>
    </row>
    <row r="10" spans="3:10" ht="12.75">
      <c r="C10" s="1">
        <v>6</v>
      </c>
      <c r="D10" s="1" t="s">
        <v>137</v>
      </c>
      <c r="E10" s="1">
        <v>6</v>
      </c>
      <c r="F10" s="46" t="s">
        <v>732</v>
      </c>
    </row>
    <row r="11" spans="3:10" ht="12.75">
      <c r="C11" s="1">
        <v>7</v>
      </c>
      <c r="D11" s="1" t="s">
        <v>137</v>
      </c>
      <c r="E11" s="1">
        <v>7</v>
      </c>
      <c r="F11" s="45" t="s">
        <v>733</v>
      </c>
    </row>
    <row r="12" spans="3:10" ht="12.75">
      <c r="C12" s="1">
        <v>8</v>
      </c>
      <c r="D12" s="1" t="s">
        <v>137</v>
      </c>
      <c r="E12" s="1">
        <v>8</v>
      </c>
      <c r="F12" s="46" t="s">
        <v>734</v>
      </c>
    </row>
    <row r="13" spans="3:10" ht="12.75">
      <c r="C13" s="1">
        <v>9</v>
      </c>
      <c r="D13" s="1" t="s">
        <v>144</v>
      </c>
      <c r="E13" s="1">
        <v>9</v>
      </c>
      <c r="F13" s="1" t="s">
        <v>116</v>
      </c>
    </row>
    <row r="14" spans="3:10" ht="12.75">
      <c r="C14" s="1">
        <v>10</v>
      </c>
      <c r="D14" s="1" t="s">
        <v>144</v>
      </c>
      <c r="E14" s="1">
        <v>10</v>
      </c>
      <c r="F14" s="1" t="s">
        <v>425</v>
      </c>
    </row>
    <row r="15" spans="3:10" ht="12.75">
      <c r="C15" s="1">
        <v>11</v>
      </c>
      <c r="D15" s="1" t="s">
        <v>144</v>
      </c>
      <c r="E15" s="1">
        <v>11</v>
      </c>
      <c r="F15" s="46" t="s">
        <v>735</v>
      </c>
    </row>
    <row r="16" spans="3:10" ht="12.75">
      <c r="C16" s="1">
        <v>12</v>
      </c>
      <c r="D16" s="1" t="s">
        <v>144</v>
      </c>
      <c r="E16" s="1">
        <v>12</v>
      </c>
      <c r="F16" s="46" t="s">
        <v>740</v>
      </c>
    </row>
    <row r="17" spans="3:9" ht="12.75">
      <c r="C17" s="1">
        <v>13</v>
      </c>
      <c r="D17" s="1" t="s">
        <v>144</v>
      </c>
      <c r="E17" s="1">
        <v>13</v>
      </c>
      <c r="F17" s="45" t="s">
        <v>725</v>
      </c>
    </row>
    <row r="18" spans="3:9" ht="12.75">
      <c r="C18" s="1">
        <v>14</v>
      </c>
      <c r="D18" s="1" t="s">
        <v>144</v>
      </c>
      <c r="E18" s="1">
        <v>14</v>
      </c>
      <c r="F18" s="1" t="s">
        <v>424</v>
      </c>
    </row>
    <row r="19" spans="3:9" ht="12.75">
      <c r="C19" s="1">
        <v>15</v>
      </c>
      <c r="D19" s="1" t="s">
        <v>144</v>
      </c>
      <c r="E19" s="1">
        <v>15</v>
      </c>
      <c r="F19" s="45" t="s">
        <v>736</v>
      </c>
    </row>
    <row r="20" spans="3:9" ht="12.75">
      <c r="C20" s="1">
        <v>16</v>
      </c>
      <c r="D20" s="1" t="s">
        <v>144</v>
      </c>
      <c r="E20" s="1">
        <v>16</v>
      </c>
      <c r="F20" s="45" t="s">
        <v>731</v>
      </c>
    </row>
    <row r="21" spans="3:9" ht="12.75">
      <c r="C21" s="1">
        <v>17</v>
      </c>
      <c r="D21" s="1" t="s">
        <v>144</v>
      </c>
      <c r="E21" s="1">
        <v>17</v>
      </c>
      <c r="F21" s="1" t="s">
        <v>426</v>
      </c>
    </row>
    <row r="22" spans="3:9" ht="12.75">
      <c r="C22" s="1">
        <v>18</v>
      </c>
      <c r="D22" s="1" t="s">
        <v>144</v>
      </c>
      <c r="E22" s="1">
        <v>18</v>
      </c>
      <c r="F22" s="45" t="s">
        <v>718</v>
      </c>
    </row>
    <row r="23" spans="3:9" ht="12.75">
      <c r="C23" s="1">
        <v>19</v>
      </c>
      <c r="D23" s="1" t="s">
        <v>144</v>
      </c>
      <c r="E23" s="1">
        <v>19</v>
      </c>
      <c r="F23" s="46" t="s">
        <v>738</v>
      </c>
    </row>
    <row r="24" spans="3:9" ht="12.75">
      <c r="C24" s="1">
        <v>20</v>
      </c>
      <c r="D24" s="1" t="s">
        <v>144</v>
      </c>
      <c r="E24" s="1">
        <v>20</v>
      </c>
      <c r="F24" s="46" t="s">
        <v>739</v>
      </c>
    </row>
    <row r="25" spans="3:9" ht="12.75">
      <c r="C25" s="1">
        <v>21</v>
      </c>
      <c r="D25" s="1" t="s">
        <v>144</v>
      </c>
      <c r="E25" s="1">
        <v>21</v>
      </c>
      <c r="F25" s="1" t="s">
        <v>441</v>
      </c>
    </row>
    <row r="26" spans="3:9" ht="12.75">
      <c r="C26" s="1">
        <v>22</v>
      </c>
      <c r="D26" s="1" t="s">
        <v>144</v>
      </c>
      <c r="E26" s="1">
        <v>22</v>
      </c>
      <c r="F26" s="1" t="s">
        <v>742</v>
      </c>
    </row>
    <row r="27" spans="3:9" ht="12.75">
      <c r="C27" s="1">
        <v>23</v>
      </c>
      <c r="D27" s="1" t="s">
        <v>144</v>
      </c>
      <c r="E27" s="1">
        <v>23</v>
      </c>
      <c r="F27" s="1" t="s">
        <v>167</v>
      </c>
    </row>
    <row r="28" spans="3:9" ht="12.75">
      <c r="C28" s="1">
        <v>24</v>
      </c>
      <c r="D28" s="1" t="s">
        <v>144</v>
      </c>
      <c r="E28" s="1">
        <v>24</v>
      </c>
      <c r="F28" s="45" t="s">
        <v>743</v>
      </c>
    </row>
    <row r="29" spans="3:9" ht="12.75">
      <c r="C29" s="1">
        <v>25</v>
      </c>
      <c r="D29" s="1" t="s">
        <v>144</v>
      </c>
      <c r="E29" s="1">
        <v>25</v>
      </c>
      <c r="F29" s="45" t="s">
        <v>744</v>
      </c>
    </row>
    <row r="30" spans="3:9" ht="12.75">
      <c r="C30" s="1">
        <v>26</v>
      </c>
      <c r="D30" s="1" t="s">
        <v>144</v>
      </c>
      <c r="E30" s="1">
        <v>26</v>
      </c>
      <c r="F30" t="s">
        <v>769</v>
      </c>
    </row>
    <row r="31" spans="3:9" ht="12.75">
      <c r="C31" s="1">
        <v>27</v>
      </c>
      <c r="D31" s="1" t="s">
        <v>144</v>
      </c>
      <c r="E31" s="1">
        <v>27</v>
      </c>
      <c r="F31" s="1" t="s">
        <v>139</v>
      </c>
    </row>
    <row r="32" spans="3:9" ht="12.75">
      <c r="C32" s="1">
        <v>28</v>
      </c>
      <c r="D32" s="1" t="s">
        <v>144</v>
      </c>
      <c r="E32" s="1">
        <v>28</v>
      </c>
      <c r="F32" s="1" t="s">
        <v>141</v>
      </c>
      <c r="I32" s="26"/>
    </row>
    <row r="33" spans="3:9" ht="12.75">
      <c r="C33" s="1">
        <v>29</v>
      </c>
      <c r="D33" s="1" t="s">
        <v>144</v>
      </c>
      <c r="E33" s="1">
        <v>29</v>
      </c>
      <c r="F33" s="46" t="s">
        <v>737</v>
      </c>
      <c r="I33" s="27"/>
    </row>
    <row r="34" spans="3:9" ht="12.75">
      <c r="C34" s="1">
        <v>30</v>
      </c>
      <c r="D34" s="1" t="s">
        <v>144</v>
      </c>
      <c r="E34" s="1">
        <v>30</v>
      </c>
      <c r="F34" s="1" t="s">
        <v>138</v>
      </c>
      <c r="I34" s="27"/>
    </row>
    <row r="35" spans="3:9" ht="12.75">
      <c r="C35" s="1">
        <v>31</v>
      </c>
      <c r="D35" s="1" t="s">
        <v>144</v>
      </c>
      <c r="E35" s="1">
        <v>31</v>
      </c>
      <c r="F35" s="1" t="s">
        <v>143</v>
      </c>
      <c r="I35" s="27"/>
    </row>
    <row r="36" spans="3:9" ht="12.75">
      <c r="C36" s="1">
        <v>32</v>
      </c>
      <c r="D36" s="1" t="s">
        <v>144</v>
      </c>
      <c r="E36" s="1">
        <v>32</v>
      </c>
      <c r="F36" t="s">
        <v>427</v>
      </c>
      <c r="I36" s="27" t="s">
        <v>119</v>
      </c>
    </row>
    <row r="37" spans="3:9" ht="12.75">
      <c r="C37" s="1">
        <v>33</v>
      </c>
      <c r="D37" s="1" t="s">
        <v>19</v>
      </c>
      <c r="E37" s="1">
        <v>33</v>
      </c>
      <c r="F37" s="47" t="s">
        <v>446</v>
      </c>
      <c r="I37" s="27" t="s">
        <v>122</v>
      </c>
    </row>
    <row r="38" spans="3:9" ht="12.75">
      <c r="C38" s="1">
        <v>34</v>
      </c>
      <c r="D38" s="1" t="s">
        <v>19</v>
      </c>
      <c r="E38" s="1">
        <v>34</v>
      </c>
      <c r="F38" t="s">
        <v>430</v>
      </c>
      <c r="I38" s="27" t="s">
        <v>124</v>
      </c>
    </row>
    <row r="39" spans="3:9" ht="12.75">
      <c r="C39" s="1">
        <v>35</v>
      </c>
      <c r="D39" s="1" t="s">
        <v>19</v>
      </c>
      <c r="E39" s="1">
        <v>35</v>
      </c>
      <c r="F39" s="1" t="s">
        <v>142</v>
      </c>
      <c r="I39" s="27" t="s">
        <v>308</v>
      </c>
    </row>
    <row r="40" spans="3:9" ht="12.75">
      <c r="C40" s="1">
        <v>36</v>
      </c>
      <c r="D40" s="1" t="s">
        <v>19</v>
      </c>
      <c r="E40" s="1">
        <v>36</v>
      </c>
      <c r="F40" s="1" t="s">
        <v>447</v>
      </c>
      <c r="I40" s="27" t="s">
        <v>309</v>
      </c>
    </row>
    <row r="41" spans="3:9" ht="12.75">
      <c r="C41" s="1">
        <v>37</v>
      </c>
      <c r="D41" s="1" t="s">
        <v>19</v>
      </c>
      <c r="E41" s="1">
        <v>37</v>
      </c>
      <c r="F41" s="1" t="s">
        <v>169</v>
      </c>
      <c r="I41" s="41" t="s">
        <v>315</v>
      </c>
    </row>
    <row r="42" spans="3:9" ht="12.75">
      <c r="C42" s="1">
        <v>38</v>
      </c>
      <c r="D42" s="1" t="s">
        <v>19</v>
      </c>
      <c r="E42" s="1">
        <v>38</v>
      </c>
      <c r="F42" s="1" t="s">
        <v>451</v>
      </c>
      <c r="I42" s="40" t="s">
        <v>316</v>
      </c>
    </row>
    <row r="43" spans="3:9" ht="12.75">
      <c r="C43" s="1">
        <v>39</v>
      </c>
      <c r="D43" s="1" t="s">
        <v>27</v>
      </c>
      <c r="E43" s="1">
        <v>39</v>
      </c>
      <c r="F43" s="1" t="s">
        <v>140</v>
      </c>
      <c r="I43" s="40" t="s">
        <v>317</v>
      </c>
    </row>
    <row r="44" spans="3:9" ht="12.75">
      <c r="C44" s="1">
        <v>40</v>
      </c>
      <c r="D44" s="1" t="s">
        <v>27</v>
      </c>
      <c r="E44" s="1">
        <v>40</v>
      </c>
      <c r="F44" s="1" t="s">
        <v>179</v>
      </c>
      <c r="I44" s="35" t="s">
        <v>318</v>
      </c>
    </row>
    <row r="45" spans="3:9" ht="12.75">
      <c r="C45" s="1">
        <v>41</v>
      </c>
      <c r="D45" s="1" t="s">
        <v>27</v>
      </c>
      <c r="E45" s="1">
        <v>41</v>
      </c>
      <c r="F45" s="1" t="s">
        <v>165</v>
      </c>
      <c r="I45" s="35" t="s">
        <v>319</v>
      </c>
    </row>
    <row r="46" spans="3:9" ht="12.75">
      <c r="C46" s="1">
        <v>42</v>
      </c>
      <c r="D46" s="1" t="s">
        <v>27</v>
      </c>
      <c r="E46" s="1">
        <v>42</v>
      </c>
      <c r="F46" s="1" t="s">
        <v>177</v>
      </c>
      <c r="I46" s="35" t="s">
        <v>320</v>
      </c>
    </row>
    <row r="47" spans="3:9" ht="12.75">
      <c r="C47" s="1">
        <v>43</v>
      </c>
      <c r="D47" s="1" t="s">
        <v>27</v>
      </c>
      <c r="E47" s="1">
        <v>43</v>
      </c>
      <c r="F47" s="1" t="s">
        <v>449</v>
      </c>
      <c r="I47" s="35" t="s">
        <v>321</v>
      </c>
    </row>
    <row r="48" spans="3:9" ht="12.75">
      <c r="C48" s="1">
        <v>44</v>
      </c>
      <c r="D48" s="1" t="s">
        <v>27</v>
      </c>
      <c r="E48" s="1">
        <v>44</v>
      </c>
      <c r="F48" s="1" t="s">
        <v>450</v>
      </c>
      <c r="I48" s="35" t="s">
        <v>322</v>
      </c>
    </row>
    <row r="49" spans="3:9" ht="12.75">
      <c r="C49" s="1">
        <v>45</v>
      </c>
      <c r="D49" s="1" t="s">
        <v>27</v>
      </c>
      <c r="E49" s="1">
        <v>45</v>
      </c>
      <c r="F49" s="1" t="s">
        <v>182</v>
      </c>
      <c r="I49" s="35" t="s">
        <v>323</v>
      </c>
    </row>
    <row r="50" spans="3:9" ht="12.75">
      <c r="C50" s="1">
        <v>46</v>
      </c>
      <c r="D50" s="1" t="s">
        <v>20</v>
      </c>
      <c r="E50" s="1">
        <v>46</v>
      </c>
      <c r="F50" s="1" t="s">
        <v>173</v>
      </c>
      <c r="I50" s="35" t="s">
        <v>324</v>
      </c>
    </row>
    <row r="51" spans="3:9" ht="12.75">
      <c r="C51" s="1">
        <v>47</v>
      </c>
      <c r="D51" s="1" t="s">
        <v>20</v>
      </c>
      <c r="E51" s="1">
        <v>47</v>
      </c>
      <c r="F51" s="45" t="s">
        <v>719</v>
      </c>
      <c r="I51" s="35" t="s">
        <v>329</v>
      </c>
    </row>
    <row r="52" spans="3:9" ht="12.75">
      <c r="C52" s="1">
        <v>48</v>
      </c>
      <c r="D52" s="1" t="s">
        <v>20</v>
      </c>
      <c r="E52" s="1">
        <v>48</v>
      </c>
      <c r="F52" s="1" t="s">
        <v>178</v>
      </c>
      <c r="I52" s="40" t="s">
        <v>341</v>
      </c>
    </row>
    <row r="53" spans="3:9" ht="12.75">
      <c r="C53" s="1">
        <v>49</v>
      </c>
      <c r="D53" s="1" t="s">
        <v>20</v>
      </c>
      <c r="E53" s="1">
        <v>49</v>
      </c>
      <c r="F53" s="1" t="s">
        <v>448</v>
      </c>
      <c r="I53" s="40" t="s">
        <v>342</v>
      </c>
    </row>
    <row r="54" spans="3:9" ht="12.75">
      <c r="C54" s="1">
        <v>50</v>
      </c>
      <c r="D54" s="1" t="s">
        <v>20</v>
      </c>
      <c r="E54" s="1">
        <v>50</v>
      </c>
      <c r="F54" s="45" t="s">
        <v>722</v>
      </c>
    </row>
    <row r="55" spans="3:9" ht="12.75">
      <c r="C55" s="1">
        <v>51</v>
      </c>
      <c r="D55" s="1" t="s">
        <v>20</v>
      </c>
      <c r="E55" s="1">
        <v>51</v>
      </c>
      <c r="F55" s="1" t="s">
        <v>185</v>
      </c>
    </row>
    <row r="56" spans="3:9" ht="12.75">
      <c r="C56" s="1">
        <v>52</v>
      </c>
      <c r="D56" s="1" t="s">
        <v>20</v>
      </c>
      <c r="E56" s="1">
        <v>52</v>
      </c>
      <c r="F56" s="1" t="s">
        <v>170</v>
      </c>
    </row>
    <row r="57" spans="3:9" ht="12.75">
      <c r="C57" s="1">
        <v>53</v>
      </c>
      <c r="D57" s="1" t="s">
        <v>20</v>
      </c>
      <c r="E57" s="1">
        <v>53</v>
      </c>
      <c r="F57" s="47" t="s">
        <v>745</v>
      </c>
    </row>
    <row r="58" spans="3:9" ht="12.75">
      <c r="C58" s="1">
        <v>54</v>
      </c>
      <c r="D58" s="1" t="s">
        <v>181</v>
      </c>
      <c r="E58" s="1">
        <v>54</v>
      </c>
      <c r="F58" s="1" t="s">
        <v>171</v>
      </c>
    </row>
    <row r="59" spans="3:9" ht="12.75">
      <c r="C59" s="1">
        <v>55</v>
      </c>
      <c r="D59" s="1" t="s">
        <v>181</v>
      </c>
      <c r="E59" s="1">
        <v>55</v>
      </c>
      <c r="F59" s="1" t="s">
        <v>166</v>
      </c>
    </row>
    <row r="60" spans="3:9" ht="12.75">
      <c r="C60" s="1">
        <v>56</v>
      </c>
      <c r="D60" s="1" t="s">
        <v>181</v>
      </c>
      <c r="E60" s="1">
        <v>56</v>
      </c>
      <c r="F60" s="1" t="s">
        <v>183</v>
      </c>
    </row>
    <row r="61" spans="3:9" ht="12.75">
      <c r="C61" s="1">
        <v>57</v>
      </c>
      <c r="D61" s="1" t="s">
        <v>181</v>
      </c>
      <c r="E61" s="1">
        <v>57</v>
      </c>
      <c r="F61" s="45" t="s">
        <v>723</v>
      </c>
    </row>
    <row r="62" spans="3:9" ht="12.75">
      <c r="C62" s="1">
        <v>58</v>
      </c>
      <c r="E62" s="1">
        <v>58</v>
      </c>
      <c r="F62" s="1" t="s">
        <v>168</v>
      </c>
    </row>
    <row r="63" spans="3:9" ht="12.75">
      <c r="C63" s="1">
        <v>59</v>
      </c>
      <c r="E63" s="1">
        <v>59</v>
      </c>
      <c r="F63" s="1" t="s">
        <v>180</v>
      </c>
    </row>
    <row r="64" spans="3:9" ht="12.75">
      <c r="C64" s="1">
        <v>60</v>
      </c>
      <c r="E64" s="1">
        <v>60</v>
      </c>
      <c r="F64" s="1" t="s">
        <v>184</v>
      </c>
    </row>
    <row r="65" spans="3:6" ht="12.75">
      <c r="C65" s="1">
        <v>61</v>
      </c>
      <c r="E65" s="1">
        <v>61</v>
      </c>
      <c r="F65" s="1" t="s">
        <v>172</v>
      </c>
    </row>
    <row r="66" spans="3:6" ht="15.75" customHeight="1">
      <c r="C66" s="1">
        <v>62</v>
      </c>
      <c r="E66" s="1">
        <v>62</v>
      </c>
      <c r="F66" s="1" t="s">
        <v>175</v>
      </c>
    </row>
    <row r="67" spans="3:6" ht="15.75" customHeight="1">
      <c r="C67" s="1">
        <v>63</v>
      </c>
      <c r="E67" s="1">
        <v>63</v>
      </c>
      <c r="F67" s="1" t="s">
        <v>174</v>
      </c>
    </row>
    <row r="68" spans="3:6" ht="15.75" customHeight="1">
      <c r="C68" s="1">
        <v>64</v>
      </c>
      <c r="E68" s="1">
        <v>64</v>
      </c>
      <c r="F68" s="47" t="s">
        <v>746</v>
      </c>
    </row>
    <row r="69" spans="3:6" ht="15.75" customHeight="1">
      <c r="C69" s="1">
        <v>65</v>
      </c>
      <c r="E69" s="1">
        <v>65</v>
      </c>
      <c r="F69" s="1" t="s">
        <v>176</v>
      </c>
    </row>
    <row r="70" spans="3:6" ht="15.75" customHeight="1">
      <c r="C70" s="1">
        <v>66</v>
      </c>
      <c r="E70" t="s">
        <v>750</v>
      </c>
      <c r="F70" s="1" t="s">
        <v>751</v>
      </c>
    </row>
    <row r="71" spans="3:6" ht="15.75" customHeight="1">
      <c r="C71" s="1">
        <v>67</v>
      </c>
      <c r="E71" s="1">
        <v>66</v>
      </c>
      <c r="F71" s="45" t="s">
        <v>724</v>
      </c>
    </row>
    <row r="72" spans="3:6" ht="15.75" customHeight="1">
      <c r="C72" s="1">
        <v>68</v>
      </c>
      <c r="E72" s="1">
        <v>67</v>
      </c>
      <c r="F72" s="45" t="s">
        <v>726</v>
      </c>
    </row>
    <row r="73" spans="3:6" ht="15.75" customHeight="1">
      <c r="C73" s="1">
        <v>69</v>
      </c>
      <c r="E73" s="1">
        <v>68</v>
      </c>
      <c r="F73" s="45" t="s">
        <v>727</v>
      </c>
    </row>
    <row r="74" spans="3:6" ht="15.75" customHeight="1">
      <c r="C74" s="1">
        <v>70</v>
      </c>
      <c r="E74" s="1">
        <v>69</v>
      </c>
      <c r="F74" s="45" t="s">
        <v>728</v>
      </c>
    </row>
    <row r="75" spans="3:6" ht="15.75" customHeight="1">
      <c r="C75" s="1">
        <v>71</v>
      </c>
      <c r="E75" s="1">
        <v>70</v>
      </c>
      <c r="F75" s="45" t="s">
        <v>729</v>
      </c>
    </row>
    <row r="76" spans="3:6" ht="15.75" customHeight="1">
      <c r="F76" s="45" t="s">
        <v>730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4:I28"/>
  <sheetViews>
    <sheetView workbookViewId="0">
      <selection activeCell="J16" sqref="J16"/>
    </sheetView>
  </sheetViews>
  <sheetFormatPr defaultColWidth="12.5703125" defaultRowHeight="15.75" customHeight="1"/>
  <cols>
    <col min="7" max="7" width="18.42578125" customWidth="1"/>
    <col min="9" max="9" width="18.5703125" customWidth="1"/>
  </cols>
  <sheetData>
    <row r="4" spans="3:9">
      <c r="C4" s="1" t="s">
        <v>83</v>
      </c>
    </row>
    <row r="7" spans="3:9">
      <c r="C7" s="1" t="s">
        <v>52</v>
      </c>
      <c r="D7" s="1" t="s">
        <v>53</v>
      </c>
      <c r="E7" s="1" t="s">
        <v>187</v>
      </c>
      <c r="F7" s="1" t="s">
        <v>55</v>
      </c>
      <c r="G7" s="1" t="s">
        <v>188</v>
      </c>
      <c r="H7" s="1" t="s">
        <v>189</v>
      </c>
      <c r="I7" s="1" t="s">
        <v>190</v>
      </c>
    </row>
    <row r="8" spans="3:9">
      <c r="C8" s="1">
        <v>1</v>
      </c>
      <c r="D8" s="1" t="s">
        <v>62</v>
      </c>
      <c r="E8" s="1">
        <v>1</v>
      </c>
      <c r="F8" s="39" t="s">
        <v>3</v>
      </c>
      <c r="G8" s="1">
        <v>1</v>
      </c>
      <c r="H8" s="1">
        <v>400</v>
      </c>
      <c r="I8" s="1">
        <v>1.5</v>
      </c>
    </row>
    <row r="9" spans="3:9">
      <c r="C9" s="1">
        <v>2</v>
      </c>
      <c r="D9" s="1" t="s">
        <v>62</v>
      </c>
      <c r="E9" s="1">
        <v>1</v>
      </c>
      <c r="F9" s="35" t="s">
        <v>18</v>
      </c>
      <c r="G9" s="1">
        <v>20</v>
      </c>
      <c r="H9" s="1">
        <v>2000</v>
      </c>
      <c r="I9" s="1">
        <v>1.4</v>
      </c>
    </row>
    <row r="10" spans="3:9">
      <c r="C10" s="1">
        <v>3</v>
      </c>
      <c r="D10" s="1" t="s">
        <v>62</v>
      </c>
      <c r="E10" s="1">
        <v>1</v>
      </c>
      <c r="F10" s="35" t="s">
        <v>9</v>
      </c>
      <c r="G10" s="1">
        <v>75</v>
      </c>
      <c r="H10" s="28" t="s">
        <v>191</v>
      </c>
      <c r="I10" s="1">
        <v>1.3</v>
      </c>
    </row>
    <row r="11" spans="3:9">
      <c r="C11" s="1">
        <v>4</v>
      </c>
      <c r="D11" s="1" t="s">
        <v>62</v>
      </c>
      <c r="E11" s="1">
        <v>1</v>
      </c>
      <c r="F11" s="35" t="s">
        <v>14</v>
      </c>
      <c r="G11" s="1">
        <v>145</v>
      </c>
      <c r="H11" s="28" t="s">
        <v>192</v>
      </c>
      <c r="I11" s="1">
        <v>1.2</v>
      </c>
    </row>
    <row r="12" spans="3:9">
      <c r="C12" s="1">
        <v>5</v>
      </c>
      <c r="D12" s="1" t="s">
        <v>62</v>
      </c>
      <c r="E12" s="1">
        <v>1</v>
      </c>
      <c r="F12" s="35" t="s">
        <v>21</v>
      </c>
      <c r="G12" s="1">
        <v>220</v>
      </c>
      <c r="H12" s="28" t="s">
        <v>193</v>
      </c>
      <c r="I12" s="1">
        <v>1.1000000000000001</v>
      </c>
    </row>
    <row r="13" spans="3:9">
      <c r="C13" s="1">
        <v>6</v>
      </c>
      <c r="D13" s="1" t="s">
        <v>63</v>
      </c>
      <c r="E13" s="1">
        <v>2</v>
      </c>
      <c r="F13" s="35" t="s">
        <v>16</v>
      </c>
      <c r="G13" s="1">
        <v>350</v>
      </c>
      <c r="H13" s="28" t="s">
        <v>194</v>
      </c>
      <c r="I13" s="1">
        <v>1.05</v>
      </c>
    </row>
    <row r="14" spans="3:9">
      <c r="C14" s="1">
        <v>7</v>
      </c>
      <c r="D14" s="1" t="s">
        <v>63</v>
      </c>
      <c r="E14" s="1">
        <v>2</v>
      </c>
      <c r="F14" s="47" t="s">
        <v>26</v>
      </c>
      <c r="G14" s="1">
        <v>600</v>
      </c>
      <c r="H14" s="28" t="s">
        <v>195</v>
      </c>
      <c r="I14" s="1">
        <v>1.75</v>
      </c>
    </row>
    <row r="15" spans="3:9">
      <c r="C15" s="1">
        <v>8</v>
      </c>
      <c r="D15" s="1" t="s">
        <v>63</v>
      </c>
      <c r="E15" s="1">
        <v>2</v>
      </c>
      <c r="F15" s="35" t="s">
        <v>29</v>
      </c>
      <c r="G15" s="1">
        <v>1000</v>
      </c>
      <c r="H15" s="28" t="s">
        <v>196</v>
      </c>
      <c r="I15" s="1">
        <v>1.5</v>
      </c>
    </row>
    <row r="16" spans="3:9">
      <c r="C16" s="1">
        <v>9</v>
      </c>
      <c r="D16" s="1" t="s">
        <v>63</v>
      </c>
      <c r="E16" s="1">
        <v>2</v>
      </c>
      <c r="F16" s="35" t="s">
        <v>31</v>
      </c>
      <c r="G16" s="1">
        <v>2200</v>
      </c>
      <c r="H16" s="28" t="s">
        <v>197</v>
      </c>
      <c r="I16" s="1">
        <v>1.4</v>
      </c>
    </row>
    <row r="17" spans="3:9">
      <c r="C17" s="1">
        <v>10</v>
      </c>
      <c r="D17" s="1" t="s">
        <v>63</v>
      </c>
      <c r="E17" s="1">
        <v>2</v>
      </c>
      <c r="F17" s="35" t="s">
        <v>33</v>
      </c>
      <c r="G17" s="1">
        <v>3800</v>
      </c>
      <c r="H17" s="28" t="s">
        <v>198</v>
      </c>
      <c r="I17" s="1">
        <v>1.3</v>
      </c>
    </row>
    <row r="18" spans="3:9">
      <c r="C18" s="1">
        <v>11</v>
      </c>
      <c r="D18" s="1" t="s">
        <v>66</v>
      </c>
      <c r="E18" s="1">
        <v>3</v>
      </c>
      <c r="F18" s="35" t="s">
        <v>37</v>
      </c>
      <c r="G18" s="1">
        <v>7000</v>
      </c>
      <c r="H18" s="28" t="s">
        <v>199</v>
      </c>
      <c r="I18" s="1">
        <v>1.2</v>
      </c>
    </row>
    <row r="19" spans="3:9">
      <c r="C19" s="1">
        <v>12</v>
      </c>
      <c r="D19" s="1" t="s">
        <v>66</v>
      </c>
      <c r="E19" s="1">
        <v>3</v>
      </c>
      <c r="F19" s="35" t="s">
        <v>39</v>
      </c>
      <c r="G19" s="28" t="s">
        <v>200</v>
      </c>
      <c r="H19" s="28" t="s">
        <v>201</v>
      </c>
      <c r="I19" s="1">
        <v>1.1000000000000001</v>
      </c>
    </row>
    <row r="20" spans="3:9">
      <c r="C20" s="1">
        <v>13</v>
      </c>
      <c r="D20" s="1" t="s">
        <v>66</v>
      </c>
      <c r="E20" s="1">
        <v>3</v>
      </c>
      <c r="F20" s="35" t="s">
        <v>41</v>
      </c>
      <c r="G20" s="28" t="s">
        <v>202</v>
      </c>
      <c r="H20" s="28" t="s">
        <v>203</v>
      </c>
      <c r="I20" s="1">
        <v>1.05</v>
      </c>
    </row>
    <row r="21" spans="3:9">
      <c r="C21" s="1">
        <v>14</v>
      </c>
      <c r="D21" s="1" t="s">
        <v>66</v>
      </c>
      <c r="E21" s="1">
        <v>3</v>
      </c>
      <c r="F21" s="35" t="s">
        <v>45</v>
      </c>
      <c r="G21" s="28" t="s">
        <v>204</v>
      </c>
      <c r="H21" s="28" t="s">
        <v>205</v>
      </c>
      <c r="I21" s="1">
        <v>1.75</v>
      </c>
    </row>
    <row r="22" spans="3:9">
      <c r="C22" s="1">
        <v>15</v>
      </c>
      <c r="D22" s="1" t="s">
        <v>66</v>
      </c>
      <c r="E22" s="1">
        <v>3</v>
      </c>
      <c r="F22" s="35" t="s">
        <v>46</v>
      </c>
      <c r="G22" s="28" t="s">
        <v>206</v>
      </c>
      <c r="H22" s="28" t="s">
        <v>207</v>
      </c>
      <c r="I22" s="1">
        <v>1.5</v>
      </c>
    </row>
    <row r="23" spans="3:9">
      <c r="C23" s="1"/>
      <c r="D23" s="1"/>
      <c r="E23" s="1"/>
      <c r="F23" s="1"/>
      <c r="G23" s="28"/>
      <c r="H23" s="28"/>
      <c r="I23" s="1"/>
    </row>
    <row r="24" spans="3:9">
      <c r="C24" s="1"/>
      <c r="D24" s="1"/>
      <c r="E24" s="1"/>
      <c r="F24" s="1"/>
      <c r="G24" s="28"/>
      <c r="H24" s="28"/>
      <c r="I24" s="1"/>
    </row>
    <row r="25" spans="3:9">
      <c r="C25" s="1"/>
      <c r="D25" s="1"/>
      <c r="E25" s="1"/>
      <c r="F25" s="1"/>
      <c r="G25" s="28"/>
      <c r="H25" s="28"/>
      <c r="I25" s="1"/>
    </row>
    <row r="26" spans="3:9">
      <c r="C26" s="1"/>
      <c r="D26" s="1"/>
      <c r="E26" s="1"/>
      <c r="F26" s="1"/>
      <c r="G26" s="28"/>
      <c r="H26" s="28"/>
      <c r="I26" s="1"/>
    </row>
    <row r="27" spans="3:9">
      <c r="C27" s="1"/>
      <c r="D27" s="1"/>
      <c r="E27" s="1"/>
      <c r="F27" s="1"/>
      <c r="G27" s="28"/>
      <c r="H27" s="28"/>
      <c r="I27" s="1"/>
    </row>
    <row r="28" spans="3:9">
      <c r="C28" s="1"/>
      <c r="D28" s="1"/>
      <c r="E28" s="1"/>
      <c r="F28" s="1"/>
      <c r="G28" s="28"/>
      <c r="H28" s="28"/>
      <c r="I28" s="1"/>
    </row>
  </sheetData>
  <dataValidations count="1">
    <dataValidation type="list" allowBlank="1" showErrorMessage="1" sqref="D8:D28" xr:uid="{00000000-0002-0000-0400-000000000000}">
      <formula1>"Classic,Rare,Mythic"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C4:G36"/>
  <sheetViews>
    <sheetView zoomScale="145" zoomScaleNormal="145" workbookViewId="0">
      <selection activeCell="D36" sqref="D36"/>
    </sheetView>
  </sheetViews>
  <sheetFormatPr defaultColWidth="12.5703125" defaultRowHeight="15.75" customHeight="1"/>
  <cols>
    <col min="4" max="4" width="25.7109375" customWidth="1"/>
    <col min="5" max="5" width="26.85546875" customWidth="1"/>
  </cols>
  <sheetData>
    <row r="4" spans="3:7">
      <c r="C4" s="1" t="s">
        <v>20</v>
      </c>
    </row>
    <row r="6" spans="3:7">
      <c r="C6" s="1" t="s">
        <v>52</v>
      </c>
      <c r="D6" s="1" t="s">
        <v>55</v>
      </c>
      <c r="E6" s="1" t="s">
        <v>76</v>
      </c>
      <c r="F6" s="1" t="s">
        <v>135</v>
      </c>
      <c r="G6" s="1" t="s">
        <v>209</v>
      </c>
    </row>
    <row r="7" spans="3:7">
      <c r="C7" s="1">
        <v>1</v>
      </c>
      <c r="D7" t="s">
        <v>741</v>
      </c>
      <c r="G7" s="1">
        <v>1</v>
      </c>
    </row>
    <row r="8" spans="3:7">
      <c r="C8" s="1">
        <v>2</v>
      </c>
      <c r="D8" t="s">
        <v>434</v>
      </c>
      <c r="G8" s="1">
        <v>3</v>
      </c>
    </row>
    <row r="9" spans="3:7">
      <c r="C9" s="1">
        <v>3</v>
      </c>
      <c r="D9" t="s">
        <v>759</v>
      </c>
      <c r="G9" s="1">
        <v>8</v>
      </c>
    </row>
    <row r="10" spans="3:7">
      <c r="C10" s="1">
        <v>4</v>
      </c>
      <c r="D10" t="s">
        <v>435</v>
      </c>
      <c r="G10" s="1">
        <v>14</v>
      </c>
    </row>
    <row r="11" spans="3:7">
      <c r="C11" s="1">
        <v>5</v>
      </c>
      <c r="D11" t="s">
        <v>757</v>
      </c>
      <c r="G11" s="1">
        <v>35</v>
      </c>
    </row>
    <row r="12" spans="3:7">
      <c r="C12" s="1">
        <v>6</v>
      </c>
      <c r="D12" t="s">
        <v>415</v>
      </c>
      <c r="G12" s="1">
        <v>135</v>
      </c>
    </row>
    <row r="13" spans="3:7">
      <c r="C13" s="1">
        <v>7</v>
      </c>
      <c r="D13" t="s">
        <v>437</v>
      </c>
      <c r="G13" s="1">
        <v>220</v>
      </c>
    </row>
    <row r="14" spans="3:7">
      <c r="C14" s="1">
        <v>8</v>
      </c>
      <c r="D14" t="s">
        <v>758</v>
      </c>
      <c r="G14" s="1">
        <v>444</v>
      </c>
    </row>
    <row r="15" spans="3:7">
      <c r="C15" s="1">
        <v>9</v>
      </c>
      <c r="D15" t="s">
        <v>442</v>
      </c>
      <c r="G15" s="1">
        <v>666</v>
      </c>
    </row>
    <row r="16" spans="3:7">
      <c r="C16" s="1">
        <v>10</v>
      </c>
      <c r="D16" t="s">
        <v>436</v>
      </c>
      <c r="G16" s="1">
        <v>700</v>
      </c>
    </row>
    <row r="17" spans="3:7">
      <c r="C17" s="1">
        <v>11</v>
      </c>
      <c r="D17" t="s">
        <v>760</v>
      </c>
      <c r="G17" s="1">
        <v>1200</v>
      </c>
    </row>
    <row r="18" spans="3:7">
      <c r="C18" s="1">
        <v>12</v>
      </c>
      <c r="D18" t="s">
        <v>432</v>
      </c>
      <c r="G18" s="1">
        <v>3000</v>
      </c>
    </row>
    <row r="19" spans="3:7">
      <c r="C19" s="1">
        <v>13</v>
      </c>
      <c r="D19" t="s">
        <v>438</v>
      </c>
      <c r="G19" s="1">
        <v>5000</v>
      </c>
    </row>
    <row r="20" spans="3:7">
      <c r="C20" s="1">
        <v>14</v>
      </c>
      <c r="D20" t="s">
        <v>753</v>
      </c>
      <c r="G20" s="28" t="s">
        <v>210</v>
      </c>
    </row>
    <row r="21" spans="3:7">
      <c r="C21" s="1">
        <v>15</v>
      </c>
      <c r="D21" t="s">
        <v>431</v>
      </c>
      <c r="G21" s="28" t="s">
        <v>211</v>
      </c>
    </row>
    <row r="22" spans="3:7">
      <c r="C22" s="1">
        <v>16</v>
      </c>
      <c r="D22" t="s">
        <v>747</v>
      </c>
      <c r="G22" s="28" t="s">
        <v>212</v>
      </c>
    </row>
    <row r="23" spans="3:7">
      <c r="C23" s="1">
        <v>17</v>
      </c>
      <c r="D23" t="s">
        <v>439</v>
      </c>
      <c r="G23" s="28" t="s">
        <v>213</v>
      </c>
    </row>
    <row r="24" spans="3:7">
      <c r="C24" s="1">
        <v>18</v>
      </c>
      <c r="D24" t="s">
        <v>761</v>
      </c>
      <c r="G24" s="28" t="s">
        <v>214</v>
      </c>
    </row>
    <row r="25" spans="3:7">
      <c r="C25" s="1">
        <v>19</v>
      </c>
      <c r="D25" t="s">
        <v>754</v>
      </c>
      <c r="G25" s="28" t="s">
        <v>215</v>
      </c>
    </row>
    <row r="26" spans="3:7">
      <c r="C26" s="1">
        <v>20</v>
      </c>
      <c r="D26" t="s">
        <v>762</v>
      </c>
      <c r="G26" s="28" t="s">
        <v>216</v>
      </c>
    </row>
    <row r="27" spans="3:7">
      <c r="C27" s="1">
        <v>21</v>
      </c>
      <c r="D27" t="s">
        <v>440</v>
      </c>
      <c r="G27" s="28" t="s">
        <v>217</v>
      </c>
    </row>
    <row r="28" spans="3:7">
      <c r="C28" s="1">
        <v>22</v>
      </c>
      <c r="D28" t="s">
        <v>763</v>
      </c>
      <c r="G28" s="28" t="s">
        <v>218</v>
      </c>
    </row>
    <row r="29" spans="3:7">
      <c r="C29" s="1">
        <v>23</v>
      </c>
      <c r="D29" t="s">
        <v>755</v>
      </c>
      <c r="G29" s="28" t="s">
        <v>219</v>
      </c>
    </row>
    <row r="30" spans="3:7">
      <c r="C30" s="1">
        <v>24</v>
      </c>
      <c r="D30" t="s">
        <v>753</v>
      </c>
      <c r="G30" s="28" t="s">
        <v>208</v>
      </c>
    </row>
    <row r="31" spans="3:7">
      <c r="C31" s="1">
        <v>25</v>
      </c>
      <c r="D31" t="s">
        <v>752</v>
      </c>
      <c r="G31" s="28" t="s">
        <v>220</v>
      </c>
    </row>
    <row r="32" spans="3:7">
      <c r="C32" s="1">
        <v>26</v>
      </c>
      <c r="D32" t="s">
        <v>748</v>
      </c>
      <c r="G32" s="28" t="s">
        <v>221</v>
      </c>
    </row>
    <row r="33" spans="3:7">
      <c r="C33" s="1">
        <v>27</v>
      </c>
      <c r="D33" t="s">
        <v>749</v>
      </c>
      <c r="G33" s="28" t="s">
        <v>222</v>
      </c>
    </row>
    <row r="34" spans="3:7">
      <c r="C34" s="1">
        <v>28</v>
      </c>
      <c r="D34" t="s">
        <v>756</v>
      </c>
      <c r="G34" s="28" t="s">
        <v>223</v>
      </c>
    </row>
    <row r="35" spans="3:7">
      <c r="C35" s="1">
        <v>29</v>
      </c>
      <c r="D35" t="s">
        <v>770</v>
      </c>
      <c r="G35" s="28" t="s">
        <v>224</v>
      </c>
    </row>
    <row r="36" spans="3:7">
      <c r="C36" s="1">
        <v>30</v>
      </c>
      <c r="D36" t="s">
        <v>433</v>
      </c>
      <c r="G36" s="28" t="s">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C3:H9"/>
  <sheetViews>
    <sheetView workbookViewId="0">
      <selection activeCell="H15" sqref="H15"/>
    </sheetView>
  </sheetViews>
  <sheetFormatPr defaultColWidth="12.5703125" defaultRowHeight="15.75" customHeight="1"/>
  <cols>
    <col min="5" max="5" width="69.85546875" customWidth="1"/>
    <col min="8" max="8" width="39.42578125" customWidth="1"/>
  </cols>
  <sheetData>
    <row r="3" spans="3:8">
      <c r="C3" s="1" t="s">
        <v>226</v>
      </c>
    </row>
    <row r="5" spans="3:8">
      <c r="C5" s="1" t="s">
        <v>52</v>
      </c>
      <c r="D5" s="1" t="s">
        <v>55</v>
      </c>
      <c r="E5" s="1" t="s">
        <v>135</v>
      </c>
      <c r="F5" s="1" t="s">
        <v>227</v>
      </c>
      <c r="G5" s="1" t="s">
        <v>228</v>
      </c>
      <c r="H5" s="1" t="s">
        <v>444</v>
      </c>
    </row>
    <row r="6" spans="3:8">
      <c r="C6" s="1">
        <v>1</v>
      </c>
      <c r="D6" s="1" t="s">
        <v>229</v>
      </c>
      <c r="E6" t="s">
        <v>443</v>
      </c>
      <c r="H6" t="s">
        <v>445</v>
      </c>
    </row>
    <row r="7" spans="3:8">
      <c r="C7" s="1">
        <v>2</v>
      </c>
      <c r="D7" s="1" t="s">
        <v>230</v>
      </c>
    </row>
    <row r="8" spans="3:8">
      <c r="C8" s="1">
        <v>3</v>
      </c>
      <c r="D8" s="1" t="s">
        <v>231</v>
      </c>
    </row>
    <row r="9" spans="3:8">
      <c r="C9" s="1">
        <v>4</v>
      </c>
      <c r="D9" s="1" t="s">
        <v>232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C3:V105"/>
  <sheetViews>
    <sheetView workbookViewId="0">
      <selection activeCell="G24" sqref="G24"/>
    </sheetView>
  </sheetViews>
  <sheetFormatPr defaultColWidth="12.5703125" defaultRowHeight="15.75" customHeight="1"/>
  <cols>
    <col min="4" max="4" width="26.85546875" customWidth="1"/>
    <col min="7" max="7" width="21.28515625" customWidth="1"/>
    <col min="12" max="12" width="15" customWidth="1"/>
    <col min="13" max="13" width="26" customWidth="1"/>
  </cols>
  <sheetData>
    <row r="3" spans="3:22">
      <c r="C3" s="1" t="s">
        <v>233</v>
      </c>
      <c r="L3" s="1" t="s">
        <v>234</v>
      </c>
    </row>
    <row r="4" spans="3:22">
      <c r="O4" s="115" t="s">
        <v>235</v>
      </c>
      <c r="P4" s="116"/>
      <c r="Q4" s="116"/>
      <c r="R4" s="116"/>
      <c r="S4" s="116"/>
      <c r="T4" s="116"/>
      <c r="U4" s="116"/>
    </row>
    <row r="5" spans="3:22">
      <c r="C5" s="1" t="s">
        <v>52</v>
      </c>
      <c r="D5" s="1" t="s">
        <v>55</v>
      </c>
      <c r="E5" s="1" t="s">
        <v>76</v>
      </c>
      <c r="F5" s="1" t="s">
        <v>236</v>
      </c>
      <c r="G5" s="1" t="s">
        <v>135</v>
      </c>
      <c r="L5" s="1" t="s">
        <v>52</v>
      </c>
      <c r="M5" s="1" t="s">
        <v>55</v>
      </c>
      <c r="N5" s="1" t="s">
        <v>53</v>
      </c>
      <c r="O5" s="1" t="s">
        <v>237</v>
      </c>
      <c r="P5" s="1" t="s">
        <v>238</v>
      </c>
      <c r="Q5" s="1" t="s">
        <v>239</v>
      </c>
      <c r="R5" s="1" t="s">
        <v>240</v>
      </c>
      <c r="S5" s="1" t="s">
        <v>241</v>
      </c>
      <c r="T5" s="1" t="s">
        <v>242</v>
      </c>
      <c r="U5" s="1" t="s">
        <v>243</v>
      </c>
      <c r="V5" s="1" t="s">
        <v>135</v>
      </c>
    </row>
    <row r="6" spans="3:22">
      <c r="C6" s="1">
        <v>1</v>
      </c>
      <c r="D6" s="1" t="s">
        <v>145</v>
      </c>
      <c r="L6" s="1">
        <v>1</v>
      </c>
      <c r="M6" s="1" t="s">
        <v>244</v>
      </c>
    </row>
    <row r="7" spans="3:22">
      <c r="C7" s="1">
        <v>2</v>
      </c>
      <c r="D7" s="1" t="s">
        <v>146</v>
      </c>
      <c r="L7" s="1">
        <v>2</v>
      </c>
      <c r="M7" s="1" t="s">
        <v>245</v>
      </c>
    </row>
    <row r="8" spans="3:22">
      <c r="C8" s="1">
        <v>3</v>
      </c>
      <c r="D8" s="1" t="s">
        <v>147</v>
      </c>
      <c r="L8" s="1">
        <v>3</v>
      </c>
      <c r="M8" s="1" t="s">
        <v>246</v>
      </c>
    </row>
    <row r="9" spans="3:22">
      <c r="C9" s="1">
        <v>4</v>
      </c>
      <c r="D9" s="1" t="s">
        <v>148</v>
      </c>
      <c r="L9" s="1">
        <v>4</v>
      </c>
      <c r="M9" s="1" t="s">
        <v>247</v>
      </c>
      <c r="O9" s="1" t="s">
        <v>248</v>
      </c>
      <c r="P9" s="1" t="s">
        <v>249</v>
      </c>
      <c r="Q9" s="1">
        <v>1000</v>
      </c>
      <c r="R9" s="1">
        <v>5000</v>
      </c>
      <c r="S9" s="1">
        <v>25000</v>
      </c>
      <c r="T9" s="1">
        <v>50000</v>
      </c>
      <c r="U9" s="1">
        <v>100000</v>
      </c>
    </row>
    <row r="10" spans="3:22">
      <c r="C10" s="1">
        <v>5</v>
      </c>
      <c r="D10" s="1" t="s">
        <v>149</v>
      </c>
      <c r="G10" t="s">
        <v>416</v>
      </c>
      <c r="L10" s="1">
        <v>5</v>
      </c>
      <c r="M10" s="1" t="s">
        <v>250</v>
      </c>
    </row>
    <row r="11" spans="3:22">
      <c r="C11" s="1">
        <v>6</v>
      </c>
      <c r="D11" s="1" t="s">
        <v>150</v>
      </c>
      <c r="L11" s="1">
        <v>6</v>
      </c>
      <c r="M11" s="1" t="s">
        <v>251</v>
      </c>
    </row>
    <row r="12" spans="3:22">
      <c r="C12" s="1">
        <v>7</v>
      </c>
      <c r="D12" s="1" t="s">
        <v>151</v>
      </c>
      <c r="L12" s="1">
        <v>7</v>
      </c>
      <c r="M12" s="1" t="s">
        <v>252</v>
      </c>
    </row>
    <row r="13" spans="3:22">
      <c r="C13" s="1">
        <v>8</v>
      </c>
      <c r="D13" s="1" t="s">
        <v>152</v>
      </c>
      <c r="G13" t="s">
        <v>417</v>
      </c>
      <c r="L13" s="1">
        <v>8</v>
      </c>
      <c r="M13" s="1" t="s">
        <v>253</v>
      </c>
    </row>
    <row r="14" spans="3:22">
      <c r="C14" s="1">
        <v>9</v>
      </c>
      <c r="D14" s="2" t="s">
        <v>153</v>
      </c>
      <c r="G14" t="s">
        <v>420</v>
      </c>
      <c r="L14" s="1">
        <v>9</v>
      </c>
      <c r="M14" s="1" t="s">
        <v>254</v>
      </c>
    </row>
    <row r="15" spans="3:22">
      <c r="C15" s="1">
        <v>10</v>
      </c>
      <c r="D15" s="1" t="s">
        <v>154</v>
      </c>
      <c r="L15" s="1">
        <v>10</v>
      </c>
      <c r="M15" s="1" t="s">
        <v>255</v>
      </c>
    </row>
    <row r="16" spans="3:22">
      <c r="C16" s="1">
        <v>11</v>
      </c>
      <c r="D16" s="1" t="s">
        <v>155</v>
      </c>
      <c r="L16" s="1">
        <v>11</v>
      </c>
      <c r="M16" s="1" t="s">
        <v>256</v>
      </c>
    </row>
    <row r="17" spans="3:13">
      <c r="C17" s="1">
        <v>12</v>
      </c>
      <c r="D17" s="1" t="s">
        <v>156</v>
      </c>
      <c r="L17" s="1">
        <v>12</v>
      </c>
      <c r="M17" s="1" t="s">
        <v>257</v>
      </c>
    </row>
    <row r="18" spans="3:13">
      <c r="C18" s="1">
        <v>13</v>
      </c>
      <c r="D18" s="1" t="s">
        <v>157</v>
      </c>
      <c r="L18" s="1">
        <v>13</v>
      </c>
      <c r="M18" s="1" t="s">
        <v>258</v>
      </c>
    </row>
    <row r="19" spans="3:13">
      <c r="C19" s="1">
        <v>14</v>
      </c>
      <c r="D19" s="1" t="s">
        <v>158</v>
      </c>
      <c r="L19" s="1">
        <v>14</v>
      </c>
      <c r="M19" s="1" t="s">
        <v>259</v>
      </c>
    </row>
    <row r="20" spans="3:13">
      <c r="C20" s="1">
        <v>15</v>
      </c>
      <c r="D20" s="1" t="s">
        <v>159</v>
      </c>
      <c r="L20" s="1">
        <v>15</v>
      </c>
      <c r="M20" s="1" t="s">
        <v>260</v>
      </c>
    </row>
    <row r="21" spans="3:13">
      <c r="C21" s="1">
        <v>16</v>
      </c>
      <c r="D21" s="1" t="s">
        <v>160</v>
      </c>
      <c r="L21" s="1">
        <v>16</v>
      </c>
      <c r="M21" s="1" t="s">
        <v>261</v>
      </c>
    </row>
    <row r="22" spans="3:13">
      <c r="C22" s="1">
        <v>17</v>
      </c>
      <c r="D22" s="1" t="s">
        <v>161</v>
      </c>
      <c r="L22" s="1">
        <v>17</v>
      </c>
      <c r="M22" s="1" t="s">
        <v>262</v>
      </c>
    </row>
    <row r="23" spans="3:13">
      <c r="C23" s="1">
        <v>18</v>
      </c>
      <c r="D23" s="1" t="s">
        <v>162</v>
      </c>
      <c r="L23" s="1">
        <v>18</v>
      </c>
      <c r="M23" s="1" t="s">
        <v>263</v>
      </c>
    </row>
    <row r="24" spans="3:13">
      <c r="C24" s="1">
        <v>19</v>
      </c>
      <c r="D24" s="1" t="s">
        <v>163</v>
      </c>
      <c r="L24" s="1">
        <v>19</v>
      </c>
      <c r="M24" s="1" t="s">
        <v>264</v>
      </c>
    </row>
    <row r="25" spans="3:13">
      <c r="C25" s="1">
        <v>20</v>
      </c>
      <c r="D25" s="1" t="s">
        <v>164</v>
      </c>
      <c r="L25" s="1">
        <v>20</v>
      </c>
      <c r="M25" s="1" t="s">
        <v>265</v>
      </c>
    </row>
    <row r="26" spans="3:13">
      <c r="C26" s="1">
        <v>21</v>
      </c>
      <c r="D26" s="1" t="s">
        <v>266</v>
      </c>
    </row>
    <row r="27" spans="3:13">
      <c r="C27" s="1">
        <v>22</v>
      </c>
      <c r="D27" s="1" t="s">
        <v>267</v>
      </c>
    </row>
    <row r="28" spans="3:13">
      <c r="C28" s="1">
        <v>23</v>
      </c>
      <c r="D28" s="1" t="s">
        <v>268</v>
      </c>
    </row>
    <row r="29" spans="3:13">
      <c r="C29" s="1">
        <v>24</v>
      </c>
      <c r="D29" s="1" t="s">
        <v>269</v>
      </c>
    </row>
    <row r="30" spans="3:13">
      <c r="C30" s="1">
        <v>25</v>
      </c>
      <c r="D30" s="1" t="s">
        <v>270</v>
      </c>
    </row>
    <row r="31" spans="3:13">
      <c r="C31" s="1">
        <v>26</v>
      </c>
      <c r="D31" s="1" t="s">
        <v>271</v>
      </c>
    </row>
    <row r="32" spans="3:13">
      <c r="C32" s="1">
        <v>27</v>
      </c>
      <c r="D32" s="1" t="s">
        <v>272</v>
      </c>
    </row>
    <row r="33" spans="3:7">
      <c r="C33" s="1">
        <v>28</v>
      </c>
      <c r="D33" s="1" t="s">
        <v>273</v>
      </c>
    </row>
    <row r="34" spans="3:7">
      <c r="C34" s="1">
        <v>29</v>
      </c>
      <c r="D34" s="1" t="s">
        <v>274</v>
      </c>
    </row>
    <row r="35" spans="3:7">
      <c r="C35" s="1">
        <v>30</v>
      </c>
      <c r="D35" s="1" t="s">
        <v>275</v>
      </c>
    </row>
    <row r="36" spans="3:7">
      <c r="C36" s="1">
        <v>31</v>
      </c>
      <c r="D36" s="1" t="s">
        <v>276</v>
      </c>
    </row>
    <row r="37" spans="3:7">
      <c r="C37" s="1">
        <v>32</v>
      </c>
      <c r="D37" s="1" t="s">
        <v>277</v>
      </c>
    </row>
    <row r="38" spans="3:7">
      <c r="C38" s="1">
        <v>33</v>
      </c>
      <c r="D38" s="1" t="s">
        <v>278</v>
      </c>
    </row>
    <row r="39" spans="3:7">
      <c r="C39" s="1">
        <v>34</v>
      </c>
      <c r="D39" s="1" t="s">
        <v>418</v>
      </c>
      <c r="G39" t="s">
        <v>419</v>
      </c>
    </row>
    <row r="40" spans="3:7">
      <c r="C40" s="1">
        <v>35</v>
      </c>
    </row>
    <row r="41" spans="3:7">
      <c r="C41" s="1">
        <v>36</v>
      </c>
    </row>
    <row r="42" spans="3:7">
      <c r="C42" s="1">
        <v>37</v>
      </c>
    </row>
    <row r="43" spans="3:7">
      <c r="C43" s="1">
        <v>38</v>
      </c>
    </row>
    <row r="44" spans="3:7">
      <c r="C44" s="1">
        <v>39</v>
      </c>
    </row>
    <row r="45" spans="3:7">
      <c r="C45" s="1">
        <v>40</v>
      </c>
    </row>
    <row r="46" spans="3:7">
      <c r="C46" s="1">
        <v>41</v>
      </c>
    </row>
    <row r="47" spans="3:7">
      <c r="C47" s="1">
        <v>42</v>
      </c>
    </row>
    <row r="48" spans="3:7">
      <c r="C48" s="1">
        <v>43</v>
      </c>
    </row>
    <row r="49" spans="3:3">
      <c r="C49" s="1">
        <v>44</v>
      </c>
    </row>
    <row r="50" spans="3:3">
      <c r="C50" s="1">
        <v>45</v>
      </c>
    </row>
    <row r="51" spans="3:3">
      <c r="C51" s="1">
        <v>46</v>
      </c>
    </row>
    <row r="52" spans="3:3">
      <c r="C52" s="1">
        <v>47</v>
      </c>
    </row>
    <row r="53" spans="3:3">
      <c r="C53" s="1">
        <v>48</v>
      </c>
    </row>
    <row r="54" spans="3:3">
      <c r="C54" s="1">
        <v>49</v>
      </c>
    </row>
    <row r="55" spans="3:3">
      <c r="C55" s="1">
        <v>50</v>
      </c>
    </row>
    <row r="56" spans="3:3">
      <c r="C56" s="1">
        <v>51</v>
      </c>
    </row>
    <row r="57" spans="3:3">
      <c r="C57" s="1">
        <v>52</v>
      </c>
    </row>
    <row r="58" spans="3:3">
      <c r="C58" s="1">
        <v>53</v>
      </c>
    </row>
    <row r="59" spans="3:3">
      <c r="C59" s="1">
        <v>54</v>
      </c>
    </row>
    <row r="60" spans="3:3">
      <c r="C60" s="1">
        <v>55</v>
      </c>
    </row>
    <row r="61" spans="3:3">
      <c r="C61" s="1">
        <v>56</v>
      </c>
    </row>
    <row r="62" spans="3:3">
      <c r="C62" s="1">
        <v>57</v>
      </c>
    </row>
    <row r="63" spans="3:3">
      <c r="C63" s="1">
        <v>58</v>
      </c>
    </row>
    <row r="64" spans="3:3">
      <c r="C64" s="1">
        <v>59</v>
      </c>
    </row>
    <row r="65" spans="3:3">
      <c r="C65" s="1">
        <v>60</v>
      </c>
    </row>
    <row r="66" spans="3:3">
      <c r="C66" s="1">
        <v>61</v>
      </c>
    </row>
    <row r="67" spans="3:3">
      <c r="C67" s="1">
        <v>62</v>
      </c>
    </row>
    <row r="68" spans="3:3">
      <c r="C68" s="1">
        <v>63</v>
      </c>
    </row>
    <row r="69" spans="3:3">
      <c r="C69" s="1">
        <v>64</v>
      </c>
    </row>
    <row r="70" spans="3:3">
      <c r="C70" s="1">
        <v>65</v>
      </c>
    </row>
    <row r="71" spans="3:3">
      <c r="C71" s="1">
        <v>66</v>
      </c>
    </row>
    <row r="72" spans="3:3">
      <c r="C72" s="1">
        <v>67</v>
      </c>
    </row>
    <row r="73" spans="3:3">
      <c r="C73" s="1">
        <v>68</v>
      </c>
    </row>
    <row r="74" spans="3:3">
      <c r="C74" s="1">
        <v>69</v>
      </c>
    </row>
    <row r="75" spans="3:3">
      <c r="C75" s="1">
        <v>70</v>
      </c>
    </row>
    <row r="76" spans="3:3">
      <c r="C76" s="1">
        <v>71</v>
      </c>
    </row>
    <row r="77" spans="3:3">
      <c r="C77" s="1">
        <v>72</v>
      </c>
    </row>
    <row r="78" spans="3:3">
      <c r="C78" s="1">
        <v>73</v>
      </c>
    </row>
    <row r="79" spans="3:3">
      <c r="C79" s="1">
        <v>74</v>
      </c>
    </row>
    <row r="80" spans="3:3">
      <c r="C80" s="1">
        <v>75</v>
      </c>
    </row>
    <row r="81" spans="3:3">
      <c r="C81" s="1">
        <v>76</v>
      </c>
    </row>
    <row r="82" spans="3:3">
      <c r="C82" s="1">
        <v>77</v>
      </c>
    </row>
    <row r="83" spans="3:3">
      <c r="C83" s="1">
        <v>78</v>
      </c>
    </row>
    <row r="84" spans="3:3">
      <c r="C84" s="1">
        <v>79</v>
      </c>
    </row>
    <row r="85" spans="3:3">
      <c r="C85" s="1">
        <v>80</v>
      </c>
    </row>
    <row r="86" spans="3:3">
      <c r="C86" s="1">
        <v>81</v>
      </c>
    </row>
    <row r="87" spans="3:3">
      <c r="C87" s="1">
        <v>82</v>
      </c>
    </row>
    <row r="88" spans="3:3">
      <c r="C88" s="1">
        <v>83</v>
      </c>
    </row>
    <row r="89" spans="3:3">
      <c r="C89" s="1">
        <v>84</v>
      </c>
    </row>
    <row r="90" spans="3:3">
      <c r="C90" s="1">
        <v>85</v>
      </c>
    </row>
    <row r="91" spans="3:3">
      <c r="C91" s="1">
        <v>86</v>
      </c>
    </row>
    <row r="92" spans="3:3">
      <c r="C92" s="1">
        <v>87</v>
      </c>
    </row>
    <row r="93" spans="3:3">
      <c r="C93" s="1">
        <v>88</v>
      </c>
    </row>
    <row r="94" spans="3:3">
      <c r="C94" s="1">
        <v>89</v>
      </c>
    </row>
    <row r="95" spans="3:3">
      <c r="C95" s="1">
        <v>90</v>
      </c>
    </row>
    <row r="96" spans="3:3">
      <c r="C96" s="1">
        <v>91</v>
      </c>
    </row>
    <row r="97" spans="3:3">
      <c r="C97" s="1">
        <v>92</v>
      </c>
    </row>
    <row r="98" spans="3:3">
      <c r="C98" s="1">
        <v>93</v>
      </c>
    </row>
    <row r="99" spans="3:3">
      <c r="C99" s="1">
        <v>94</v>
      </c>
    </row>
    <row r="100" spans="3:3">
      <c r="C100" s="1">
        <v>95</v>
      </c>
    </row>
    <row r="101" spans="3:3">
      <c r="C101" s="1">
        <v>96</v>
      </c>
    </row>
    <row r="102" spans="3:3">
      <c r="C102" s="1">
        <v>97</v>
      </c>
    </row>
    <row r="103" spans="3:3">
      <c r="C103" s="1">
        <v>98</v>
      </c>
    </row>
    <row r="104" spans="3:3">
      <c r="C104" s="1">
        <v>99</v>
      </c>
    </row>
    <row r="105" spans="3:3">
      <c r="C105" s="1">
        <v>100</v>
      </c>
    </row>
  </sheetData>
  <mergeCells count="1">
    <mergeCell ref="O4:U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C3:T62"/>
  <sheetViews>
    <sheetView topLeftCell="B8" zoomScale="130" zoomScaleNormal="130" workbookViewId="0">
      <selection activeCell="J12" sqref="J12"/>
    </sheetView>
  </sheetViews>
  <sheetFormatPr defaultColWidth="12.5703125" defaultRowHeight="15.75" customHeight="1"/>
  <cols>
    <col min="4" max="4" width="20.42578125" customWidth="1"/>
    <col min="6" max="6" width="17.140625" customWidth="1"/>
    <col min="7" max="7" width="13.42578125" customWidth="1"/>
    <col min="10" max="10" width="19.140625" customWidth="1"/>
    <col min="11" max="11" width="51.85546875" customWidth="1"/>
    <col min="15" max="15" width="22" customWidth="1"/>
    <col min="16" max="16" width="24.28515625" customWidth="1"/>
    <col min="17" max="17" width="19.140625" customWidth="1"/>
    <col min="18" max="18" width="29.42578125" customWidth="1"/>
    <col min="19" max="19" width="13" customWidth="1"/>
    <col min="20" max="20" width="10.85546875" customWidth="1"/>
    <col min="21" max="21" width="3.5703125" customWidth="1"/>
    <col min="22" max="22" width="2.140625" customWidth="1"/>
    <col min="25" max="25" width="14.7109375" customWidth="1"/>
  </cols>
  <sheetData>
    <row r="3" spans="3:20">
      <c r="C3" s="1" t="s">
        <v>279</v>
      </c>
      <c r="D3" s="45" t="s">
        <v>899</v>
      </c>
      <c r="I3" s="1" t="s">
        <v>280</v>
      </c>
    </row>
    <row r="4" spans="3:20">
      <c r="E4" s="1" t="s">
        <v>51</v>
      </c>
    </row>
    <row r="5" spans="3:20">
      <c r="C5" s="1" t="s">
        <v>52</v>
      </c>
      <c r="D5" s="1" t="s">
        <v>282</v>
      </c>
      <c r="E5" s="1" t="s">
        <v>283</v>
      </c>
      <c r="F5" s="1" t="s">
        <v>135</v>
      </c>
      <c r="G5" s="46" t="s">
        <v>885</v>
      </c>
      <c r="I5" s="1" t="s">
        <v>52</v>
      </c>
      <c r="J5" s="1" t="s">
        <v>55</v>
      </c>
      <c r="K5" s="1" t="s">
        <v>135</v>
      </c>
      <c r="L5" s="1" t="s">
        <v>881</v>
      </c>
      <c r="M5" s="1" t="s">
        <v>284</v>
      </c>
      <c r="N5" s="46" t="s">
        <v>900</v>
      </c>
      <c r="O5" s="46" t="s">
        <v>901</v>
      </c>
      <c r="P5" s="1" t="s">
        <v>281</v>
      </c>
    </row>
    <row r="6" spans="3:20">
      <c r="C6" s="1">
        <v>1</v>
      </c>
      <c r="D6" s="46" t="s">
        <v>888</v>
      </c>
      <c r="E6" s="1" t="s">
        <v>286</v>
      </c>
      <c r="F6" s="46" t="s">
        <v>884</v>
      </c>
      <c r="I6" s="1">
        <v>1</v>
      </c>
      <c r="J6" s="1" t="s">
        <v>789</v>
      </c>
      <c r="K6" t="s">
        <v>792</v>
      </c>
      <c r="N6">
        <v>0</v>
      </c>
      <c r="O6" s="45" t="s">
        <v>906</v>
      </c>
    </row>
    <row r="7" spans="3:20">
      <c r="C7" s="1">
        <v>2</v>
      </c>
      <c r="D7" s="46" t="s">
        <v>889</v>
      </c>
      <c r="E7" s="1" t="s">
        <v>211</v>
      </c>
      <c r="F7" s="31">
        <v>0.1</v>
      </c>
      <c r="I7" s="1">
        <v>2</v>
      </c>
      <c r="J7" t="s">
        <v>788</v>
      </c>
      <c r="K7" t="s">
        <v>790</v>
      </c>
      <c r="N7">
        <v>0</v>
      </c>
      <c r="P7" s="1" t="s">
        <v>52</v>
      </c>
      <c r="Q7" s="1" t="s">
        <v>55</v>
      </c>
      <c r="R7" s="1" t="s">
        <v>285</v>
      </c>
      <c r="S7" s="1" t="s">
        <v>56</v>
      </c>
      <c r="T7" s="1" t="s">
        <v>76</v>
      </c>
    </row>
    <row r="8" spans="3:20">
      <c r="C8" s="1">
        <v>3</v>
      </c>
      <c r="D8" s="46" t="s">
        <v>895</v>
      </c>
      <c r="E8" s="1" t="s">
        <v>289</v>
      </c>
      <c r="F8" s="1">
        <v>20</v>
      </c>
      <c r="I8" s="1">
        <v>3</v>
      </c>
      <c r="J8" s="1" t="s">
        <v>302</v>
      </c>
      <c r="K8" t="s">
        <v>817</v>
      </c>
      <c r="N8">
        <v>5</v>
      </c>
      <c r="P8" s="1">
        <v>1</v>
      </c>
      <c r="Q8" s="1" t="s">
        <v>287</v>
      </c>
      <c r="R8" s="1" t="s">
        <v>288</v>
      </c>
      <c r="S8" s="29"/>
    </row>
    <row r="9" spans="3:20">
      <c r="C9" s="1">
        <v>4</v>
      </c>
      <c r="D9" s="46" t="s">
        <v>894</v>
      </c>
      <c r="E9" s="1" t="s">
        <v>292</v>
      </c>
      <c r="F9" s="1">
        <v>35</v>
      </c>
      <c r="I9" s="1">
        <v>4</v>
      </c>
      <c r="J9" s="1" t="s">
        <v>818</v>
      </c>
      <c r="K9" t="s">
        <v>819</v>
      </c>
      <c r="N9">
        <v>0</v>
      </c>
      <c r="P9" s="1">
        <v>2</v>
      </c>
      <c r="Q9" s="1" t="s">
        <v>834</v>
      </c>
      <c r="R9" s="50" t="s">
        <v>883</v>
      </c>
      <c r="S9" s="30"/>
    </row>
    <row r="10" spans="3:20">
      <c r="C10" s="1">
        <v>5</v>
      </c>
      <c r="D10" s="46" t="s">
        <v>890</v>
      </c>
      <c r="E10" s="1" t="s">
        <v>294</v>
      </c>
      <c r="F10" s="1">
        <v>55</v>
      </c>
      <c r="I10" s="1">
        <v>5</v>
      </c>
      <c r="J10" t="s">
        <v>797</v>
      </c>
      <c r="K10" t="s">
        <v>794</v>
      </c>
      <c r="N10">
        <v>0</v>
      </c>
      <c r="P10" s="1">
        <v>3</v>
      </c>
      <c r="Q10" s="1" t="s">
        <v>290</v>
      </c>
      <c r="R10" s="1" t="s">
        <v>291</v>
      </c>
      <c r="S10" s="32"/>
    </row>
    <row r="11" spans="3:20">
      <c r="C11" s="1">
        <v>6</v>
      </c>
      <c r="D11" s="46" t="s">
        <v>896</v>
      </c>
      <c r="E11" s="1" t="s">
        <v>297</v>
      </c>
      <c r="F11" s="1">
        <v>80</v>
      </c>
      <c r="I11" s="1">
        <v>6</v>
      </c>
      <c r="J11" t="s">
        <v>807</v>
      </c>
      <c r="K11" t="s">
        <v>809</v>
      </c>
      <c r="N11">
        <v>10</v>
      </c>
      <c r="P11" s="1">
        <v>4</v>
      </c>
      <c r="Q11" s="1" t="s">
        <v>293</v>
      </c>
      <c r="R11" s="1" t="s">
        <v>85</v>
      </c>
      <c r="S11" s="33"/>
    </row>
    <row r="12" spans="3:20">
      <c r="C12" s="1">
        <v>7</v>
      </c>
      <c r="D12" s="46" t="s">
        <v>886</v>
      </c>
      <c r="E12" s="46" t="s">
        <v>898</v>
      </c>
      <c r="F12" s="1">
        <v>100</v>
      </c>
      <c r="G12" s="45" t="s">
        <v>887</v>
      </c>
      <c r="I12" s="1">
        <v>7</v>
      </c>
      <c r="J12" t="s">
        <v>808</v>
      </c>
      <c r="K12" t="s">
        <v>810</v>
      </c>
      <c r="N12">
        <v>20</v>
      </c>
      <c r="P12" s="1">
        <v>5</v>
      </c>
      <c r="Q12" s="1" t="s">
        <v>295</v>
      </c>
      <c r="R12" s="1" t="s">
        <v>296</v>
      </c>
      <c r="S12" s="34"/>
    </row>
    <row r="13" spans="3:20">
      <c r="C13" s="1">
        <v>8</v>
      </c>
      <c r="D13" s="46" t="s">
        <v>897</v>
      </c>
      <c r="E13" s="1" t="s">
        <v>298</v>
      </c>
      <c r="F13" s="1">
        <v>110</v>
      </c>
      <c r="I13" s="1">
        <v>8</v>
      </c>
      <c r="J13" s="1" t="s">
        <v>793</v>
      </c>
      <c r="K13" t="s">
        <v>802</v>
      </c>
      <c r="N13">
        <v>55</v>
      </c>
    </row>
    <row r="14" spans="3:20">
      <c r="C14" s="1">
        <v>9</v>
      </c>
      <c r="D14" s="46" t="s">
        <v>893</v>
      </c>
      <c r="E14" s="1" t="s">
        <v>299</v>
      </c>
      <c r="F14" s="1">
        <v>145</v>
      </c>
      <c r="I14" s="1">
        <v>9</v>
      </c>
      <c r="J14" s="1" t="s">
        <v>796</v>
      </c>
      <c r="K14" t="s">
        <v>798</v>
      </c>
      <c r="N14">
        <v>5</v>
      </c>
    </row>
    <row r="15" spans="3:20">
      <c r="C15" s="1">
        <v>10</v>
      </c>
      <c r="D15" s="112" t="s">
        <v>892</v>
      </c>
      <c r="E15" s="1" t="s">
        <v>300</v>
      </c>
      <c r="F15" s="1">
        <v>185</v>
      </c>
      <c r="I15" s="1">
        <v>10</v>
      </c>
      <c r="J15" s="1" t="s">
        <v>803</v>
      </c>
      <c r="K15" t="s">
        <v>805</v>
      </c>
      <c r="N15">
        <v>20</v>
      </c>
    </row>
    <row r="16" spans="3:20">
      <c r="C16" s="1">
        <v>11</v>
      </c>
      <c r="D16" s="46" t="s">
        <v>891</v>
      </c>
      <c r="E16" s="1" t="s">
        <v>301</v>
      </c>
      <c r="F16" s="46">
        <v>230</v>
      </c>
      <c r="I16" s="1">
        <v>11</v>
      </c>
      <c r="J16" s="1" t="s">
        <v>804</v>
      </c>
      <c r="K16" t="s">
        <v>806</v>
      </c>
      <c r="N16">
        <v>35</v>
      </c>
    </row>
    <row r="17" spans="3:14">
      <c r="C17" s="1">
        <v>12</v>
      </c>
      <c r="D17" s="1"/>
      <c r="E17" s="1"/>
      <c r="F17" s="1"/>
      <c r="I17" s="1">
        <v>12</v>
      </c>
      <c r="J17" s="1" t="s">
        <v>795</v>
      </c>
      <c r="K17" t="s">
        <v>841</v>
      </c>
      <c r="N17">
        <v>100</v>
      </c>
    </row>
    <row r="18" spans="3:14">
      <c r="C18" s="1">
        <v>13</v>
      </c>
      <c r="D18" s="1"/>
      <c r="E18" s="1"/>
      <c r="F18" s="1"/>
      <c r="I18" s="1">
        <v>13</v>
      </c>
      <c r="J18" s="1" t="s">
        <v>799</v>
      </c>
      <c r="K18" t="s">
        <v>800</v>
      </c>
      <c r="N18">
        <v>80</v>
      </c>
    </row>
    <row r="19" spans="3:14">
      <c r="C19" s="1">
        <v>14</v>
      </c>
      <c r="D19" s="1"/>
      <c r="E19" s="1"/>
      <c r="F19" s="1"/>
      <c r="I19" s="1">
        <v>14</v>
      </c>
      <c r="J19" s="1" t="s">
        <v>801</v>
      </c>
      <c r="K19" t="s">
        <v>816</v>
      </c>
      <c r="N19">
        <v>0</v>
      </c>
    </row>
    <row r="20" spans="3:14">
      <c r="C20" s="1">
        <v>15</v>
      </c>
      <c r="D20" s="1"/>
      <c r="E20" s="1"/>
      <c r="F20" s="1"/>
      <c r="I20" s="1">
        <v>15</v>
      </c>
      <c r="J20" s="1" t="s">
        <v>811</v>
      </c>
      <c r="K20" s="1" t="s">
        <v>812</v>
      </c>
      <c r="N20">
        <v>185</v>
      </c>
    </row>
    <row r="21" spans="3:14">
      <c r="C21" s="1">
        <v>16</v>
      </c>
      <c r="D21" s="1"/>
      <c r="E21" s="1"/>
      <c r="F21" s="1"/>
      <c r="I21" s="1">
        <v>16</v>
      </c>
      <c r="J21" s="1" t="s">
        <v>828</v>
      </c>
      <c r="K21" s="1" t="s">
        <v>813</v>
      </c>
      <c r="N21">
        <v>110</v>
      </c>
    </row>
    <row r="22" spans="3:14">
      <c r="C22" s="1">
        <v>17</v>
      </c>
      <c r="D22" s="1"/>
      <c r="E22" s="1"/>
      <c r="F22" s="1"/>
      <c r="I22" s="1">
        <v>17</v>
      </c>
      <c r="J22" s="1" t="s">
        <v>814</v>
      </c>
      <c r="K22" s="1" t="s">
        <v>815</v>
      </c>
      <c r="N22">
        <v>230</v>
      </c>
    </row>
    <row r="23" spans="3:14">
      <c r="C23" s="1">
        <v>18</v>
      </c>
      <c r="D23" s="1"/>
      <c r="E23" s="1"/>
      <c r="F23" s="1"/>
      <c r="I23" s="1">
        <v>18</v>
      </c>
      <c r="J23" s="1" t="s">
        <v>820</v>
      </c>
      <c r="K23" s="1" t="s">
        <v>821</v>
      </c>
      <c r="N23">
        <v>55</v>
      </c>
    </row>
    <row r="24" spans="3:14">
      <c r="C24" s="1">
        <v>19</v>
      </c>
      <c r="D24" s="1"/>
      <c r="E24" s="1"/>
      <c r="F24" s="1"/>
      <c r="I24" s="1">
        <v>19</v>
      </c>
      <c r="J24" s="1" t="s">
        <v>822</v>
      </c>
      <c r="K24" s="1" t="s">
        <v>823</v>
      </c>
      <c r="N24">
        <v>35</v>
      </c>
    </row>
    <row r="25" spans="3:14">
      <c r="C25" s="1">
        <v>20</v>
      </c>
      <c r="D25" s="1"/>
      <c r="E25" s="1"/>
      <c r="F25" s="1"/>
      <c r="I25" s="1">
        <v>20</v>
      </c>
      <c r="J25" s="1" t="s">
        <v>824</v>
      </c>
      <c r="K25" s="1" t="s">
        <v>825</v>
      </c>
      <c r="N25">
        <v>110</v>
      </c>
    </row>
    <row r="26" spans="3:14">
      <c r="C26" s="1">
        <v>21</v>
      </c>
      <c r="D26" s="1"/>
      <c r="E26" s="1"/>
      <c r="F26" s="1"/>
      <c r="I26" s="1">
        <v>21</v>
      </c>
      <c r="J26" s="1" t="s">
        <v>826</v>
      </c>
      <c r="K26" s="1" t="s">
        <v>827</v>
      </c>
      <c r="N26">
        <v>145</v>
      </c>
    </row>
    <row r="27" spans="3:14">
      <c r="I27" s="1">
        <v>22</v>
      </c>
      <c r="J27" s="1" t="s">
        <v>829</v>
      </c>
      <c r="K27" s="1" t="s">
        <v>830</v>
      </c>
      <c r="N27">
        <v>55</v>
      </c>
    </row>
    <row r="28" spans="3:14">
      <c r="I28" s="1">
        <v>23</v>
      </c>
      <c r="J28" s="1" t="s">
        <v>833</v>
      </c>
      <c r="K28" s="1" t="s">
        <v>882</v>
      </c>
      <c r="N28">
        <v>10</v>
      </c>
    </row>
    <row r="29" spans="3:14">
      <c r="I29" s="1">
        <v>24</v>
      </c>
      <c r="J29" s="1" t="s">
        <v>835</v>
      </c>
      <c r="K29" s="1" t="s">
        <v>847</v>
      </c>
      <c r="N29">
        <v>20</v>
      </c>
    </row>
    <row r="30" spans="3:14">
      <c r="I30" s="1">
        <v>25</v>
      </c>
      <c r="J30" s="1" t="s">
        <v>836</v>
      </c>
      <c r="K30" s="1" t="s">
        <v>844</v>
      </c>
      <c r="N30">
        <v>35</v>
      </c>
    </row>
    <row r="31" spans="3:14">
      <c r="I31" s="1">
        <v>26</v>
      </c>
      <c r="J31" s="1" t="s">
        <v>831</v>
      </c>
      <c r="K31" s="1" t="s">
        <v>832</v>
      </c>
      <c r="N31">
        <v>80</v>
      </c>
    </row>
    <row r="32" spans="3:14">
      <c r="I32" s="1">
        <v>27</v>
      </c>
      <c r="J32" s="1" t="s">
        <v>837</v>
      </c>
      <c r="K32" s="1" t="s">
        <v>838</v>
      </c>
      <c r="N32">
        <v>185</v>
      </c>
    </row>
    <row r="33" spans="9:14">
      <c r="I33" s="1">
        <v>28</v>
      </c>
      <c r="J33" s="1" t="s">
        <v>839</v>
      </c>
      <c r="K33" s="1" t="s">
        <v>840</v>
      </c>
      <c r="N33">
        <v>20</v>
      </c>
    </row>
    <row r="34" spans="9:14">
      <c r="I34" s="1">
        <v>29</v>
      </c>
      <c r="J34" s="1" t="s">
        <v>842</v>
      </c>
      <c r="K34" s="1" t="s">
        <v>843</v>
      </c>
      <c r="N34">
        <v>145</v>
      </c>
    </row>
    <row r="35" spans="9:14">
      <c r="I35" s="1">
        <v>30</v>
      </c>
      <c r="J35" s="1" t="s">
        <v>845</v>
      </c>
      <c r="K35" s="1" t="s">
        <v>846</v>
      </c>
      <c r="N35">
        <v>80</v>
      </c>
    </row>
    <row r="36" spans="9:14">
      <c r="I36" s="1">
        <v>31</v>
      </c>
      <c r="J36" s="1" t="s">
        <v>848</v>
      </c>
      <c r="K36" s="1" t="s">
        <v>880</v>
      </c>
      <c r="N36">
        <v>230</v>
      </c>
    </row>
    <row r="37" spans="9:14">
      <c r="I37" s="1">
        <v>32</v>
      </c>
      <c r="J37" s="1" t="s">
        <v>849</v>
      </c>
      <c r="K37" s="1" t="s">
        <v>791</v>
      </c>
      <c r="N37">
        <v>100</v>
      </c>
    </row>
    <row r="38" spans="9:14">
      <c r="I38" s="1">
        <v>33</v>
      </c>
      <c r="J38" s="39" t="s">
        <v>850</v>
      </c>
      <c r="K38" s="1" t="s">
        <v>865</v>
      </c>
      <c r="N38">
        <v>0</v>
      </c>
    </row>
    <row r="39" spans="9:14">
      <c r="I39" s="1">
        <v>34</v>
      </c>
      <c r="J39" s="35" t="s">
        <v>851</v>
      </c>
      <c r="K39" s="1" t="s">
        <v>866</v>
      </c>
      <c r="N39">
        <v>5</v>
      </c>
    </row>
    <row r="40" spans="9:14">
      <c r="I40" s="1">
        <v>35</v>
      </c>
      <c r="J40" s="35" t="s">
        <v>852</v>
      </c>
      <c r="K40" s="1" t="s">
        <v>867</v>
      </c>
      <c r="N40">
        <v>5</v>
      </c>
    </row>
    <row r="41" spans="9:14">
      <c r="I41" s="1">
        <v>36</v>
      </c>
      <c r="J41" s="35" t="s">
        <v>853</v>
      </c>
      <c r="K41" s="1" t="s">
        <v>868</v>
      </c>
      <c r="N41">
        <v>10</v>
      </c>
    </row>
    <row r="42" spans="9:14">
      <c r="I42" s="1">
        <v>37</v>
      </c>
      <c r="J42" s="35" t="s">
        <v>854</v>
      </c>
      <c r="K42" s="1" t="s">
        <v>869</v>
      </c>
      <c r="N42">
        <v>10</v>
      </c>
    </row>
    <row r="43" spans="9:14">
      <c r="I43" s="1">
        <v>38</v>
      </c>
      <c r="J43" s="35" t="s">
        <v>855</v>
      </c>
      <c r="K43" s="1" t="s">
        <v>870</v>
      </c>
      <c r="N43">
        <v>20</v>
      </c>
    </row>
    <row r="44" spans="9:14">
      <c r="I44" s="1">
        <v>39</v>
      </c>
      <c r="J44" s="47" t="s">
        <v>856</v>
      </c>
      <c r="K44" s="1" t="s">
        <v>871</v>
      </c>
      <c r="N44">
        <v>20</v>
      </c>
    </row>
    <row r="45" spans="9:14">
      <c r="I45" s="1">
        <v>40</v>
      </c>
      <c r="J45" s="35" t="s">
        <v>857</v>
      </c>
      <c r="K45" s="1" t="s">
        <v>872</v>
      </c>
      <c r="N45">
        <v>35</v>
      </c>
    </row>
    <row r="46" spans="9:14">
      <c r="I46" s="1">
        <v>41</v>
      </c>
      <c r="J46" s="35" t="s">
        <v>858</v>
      </c>
      <c r="K46" s="1" t="s">
        <v>873</v>
      </c>
      <c r="N46">
        <v>55</v>
      </c>
    </row>
    <row r="47" spans="9:14">
      <c r="I47" s="1">
        <v>42</v>
      </c>
      <c r="J47" s="35" t="s">
        <v>859</v>
      </c>
      <c r="K47" s="1" t="s">
        <v>874</v>
      </c>
      <c r="N47">
        <v>80</v>
      </c>
    </row>
    <row r="48" spans="9:14">
      <c r="I48" s="1">
        <v>43</v>
      </c>
      <c r="J48" s="35" t="s">
        <v>860</v>
      </c>
      <c r="K48" s="1" t="s">
        <v>875</v>
      </c>
      <c r="N48">
        <v>100</v>
      </c>
    </row>
    <row r="49" spans="9:14">
      <c r="I49" s="1">
        <v>44</v>
      </c>
      <c r="J49" s="35" t="s">
        <v>861</v>
      </c>
      <c r="K49" s="1" t="s">
        <v>876</v>
      </c>
      <c r="N49">
        <v>110</v>
      </c>
    </row>
    <row r="50" spans="9:14">
      <c r="I50" s="1">
        <v>45</v>
      </c>
      <c r="J50" s="35" t="s">
        <v>862</v>
      </c>
      <c r="K50" s="1" t="s">
        <v>877</v>
      </c>
      <c r="N50">
        <v>145</v>
      </c>
    </row>
    <row r="51" spans="9:14">
      <c r="I51" s="1">
        <v>46</v>
      </c>
      <c r="J51" s="35" t="s">
        <v>863</v>
      </c>
      <c r="K51" s="1" t="s">
        <v>878</v>
      </c>
      <c r="N51">
        <v>185</v>
      </c>
    </row>
    <row r="52" spans="9:14">
      <c r="I52" s="1">
        <v>47</v>
      </c>
      <c r="J52" s="35" t="s">
        <v>864</v>
      </c>
      <c r="K52" s="1" t="s">
        <v>879</v>
      </c>
      <c r="N52">
        <v>230</v>
      </c>
    </row>
    <row r="53" spans="9:14">
      <c r="I53" s="1">
        <v>48</v>
      </c>
      <c r="J53" s="113" t="s">
        <v>902</v>
      </c>
      <c r="K53" s="46" t="s">
        <v>903</v>
      </c>
      <c r="N53">
        <v>230</v>
      </c>
    </row>
    <row r="54" spans="9:14">
      <c r="I54" s="1">
        <v>49</v>
      </c>
      <c r="J54" s="113" t="s">
        <v>904</v>
      </c>
      <c r="K54" s="46" t="s">
        <v>905</v>
      </c>
      <c r="N54">
        <v>145</v>
      </c>
    </row>
    <row r="55" spans="9:14">
      <c r="I55" s="1">
        <v>50</v>
      </c>
      <c r="K55" s="1"/>
    </row>
    <row r="56" spans="9:14">
      <c r="I56" s="1">
        <v>51</v>
      </c>
      <c r="K56" s="1"/>
    </row>
    <row r="57" spans="9:14">
      <c r="I57" s="1">
        <v>52</v>
      </c>
      <c r="K57" s="1"/>
    </row>
    <row r="58" spans="9:14">
      <c r="I58" s="1">
        <v>53</v>
      </c>
      <c r="K58" s="1"/>
    </row>
    <row r="59" spans="9:14">
      <c r="I59" s="1">
        <v>54</v>
      </c>
      <c r="K59" s="1"/>
    </row>
    <row r="60" spans="9:14">
      <c r="I60" s="1">
        <v>55</v>
      </c>
      <c r="K60" s="1"/>
    </row>
    <row r="61" spans="9:14">
      <c r="I61" s="1">
        <v>56</v>
      </c>
      <c r="K61" s="1"/>
    </row>
    <row r="62" spans="9:14">
      <c r="I62" s="1">
        <v>57</v>
      </c>
      <c r="K62" s="1"/>
    </row>
  </sheetData>
  <phoneticPr fontId="1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76D2E-FEA3-454F-BC35-ED3E32220B6F}">
  <dimension ref="C3:F46"/>
  <sheetViews>
    <sheetView tabSelected="1" workbookViewId="0">
      <selection activeCell="H63" sqref="H63"/>
    </sheetView>
  </sheetViews>
  <sheetFormatPr defaultRowHeight="12.75"/>
  <cols>
    <col min="4" max="4" width="57" customWidth="1"/>
    <col min="5" max="5" width="36" customWidth="1"/>
    <col min="6" max="6" width="35.85546875" customWidth="1"/>
  </cols>
  <sheetData>
    <row r="3" spans="3:6">
      <c r="D3" t="s">
        <v>907</v>
      </c>
    </row>
    <row r="4" spans="3:6">
      <c r="C4" t="s">
        <v>908</v>
      </c>
      <c r="D4" t="s">
        <v>909</v>
      </c>
      <c r="E4" t="s">
        <v>911</v>
      </c>
      <c r="F4" t="s">
        <v>910</v>
      </c>
    </row>
    <row r="5" spans="3:6">
      <c r="C5">
        <v>1</v>
      </c>
      <c r="D5">
        <f>2^C5 + 2 * (C5^2) + 1 * (C5+ 1) * 7 + 2</f>
        <v>20</v>
      </c>
      <c r="E5">
        <f>3^C5 + 2 * (C5^2) + 1 * (C5+ 1) * 7 + 2</f>
        <v>21</v>
      </c>
      <c r="F5">
        <f>2^C5 + 2 * (C5^3) + 1 * (C5 + 1) * 7 + 2</f>
        <v>20</v>
      </c>
    </row>
    <row r="6" spans="3:6">
      <c r="C6">
        <v>2</v>
      </c>
      <c r="D6">
        <f t="shared" ref="D6:D46" si="0">2^C6 + 2 * (C6^2) + 1 * (C6+ 1) * 7 + 2</f>
        <v>35</v>
      </c>
      <c r="E6">
        <f t="shared" ref="E6:E46" si="1">3^C6 + 2 * (C6^2) + 1 * (C6+ 1) * 7 + 2</f>
        <v>40</v>
      </c>
      <c r="F6">
        <f t="shared" ref="F6:F46" si="2">2^C6 + 2 * (C6^3) + 1 * (C6 + 1) * 7 + 2</f>
        <v>43</v>
      </c>
    </row>
    <row r="7" spans="3:6">
      <c r="C7">
        <v>3</v>
      </c>
      <c r="D7">
        <f t="shared" si="0"/>
        <v>56</v>
      </c>
      <c r="E7">
        <f t="shared" si="1"/>
        <v>75</v>
      </c>
      <c r="F7">
        <f t="shared" si="2"/>
        <v>92</v>
      </c>
    </row>
    <row r="8" spans="3:6">
      <c r="C8">
        <v>4</v>
      </c>
      <c r="D8">
        <f t="shared" si="0"/>
        <v>85</v>
      </c>
      <c r="E8">
        <f t="shared" si="1"/>
        <v>150</v>
      </c>
      <c r="F8">
        <f t="shared" si="2"/>
        <v>181</v>
      </c>
    </row>
    <row r="9" spans="3:6">
      <c r="C9">
        <v>5</v>
      </c>
      <c r="D9">
        <f t="shared" si="0"/>
        <v>126</v>
      </c>
      <c r="E9">
        <f t="shared" si="1"/>
        <v>337</v>
      </c>
      <c r="F9">
        <f t="shared" si="2"/>
        <v>326</v>
      </c>
    </row>
    <row r="10" spans="3:6">
      <c r="C10">
        <v>6</v>
      </c>
      <c r="D10">
        <f t="shared" si="0"/>
        <v>187</v>
      </c>
      <c r="E10">
        <f t="shared" si="1"/>
        <v>852</v>
      </c>
      <c r="F10">
        <f t="shared" si="2"/>
        <v>547</v>
      </c>
    </row>
    <row r="11" spans="3:6">
      <c r="C11">
        <v>7</v>
      </c>
      <c r="D11">
        <f t="shared" si="0"/>
        <v>284</v>
      </c>
      <c r="E11">
        <f t="shared" si="1"/>
        <v>2343</v>
      </c>
      <c r="F11">
        <f t="shared" si="2"/>
        <v>872</v>
      </c>
    </row>
    <row r="12" spans="3:6">
      <c r="C12">
        <v>8</v>
      </c>
      <c r="D12">
        <f t="shared" si="0"/>
        <v>449</v>
      </c>
      <c r="E12">
        <f t="shared" si="1"/>
        <v>6754</v>
      </c>
      <c r="F12">
        <f t="shared" si="2"/>
        <v>1345</v>
      </c>
    </row>
    <row r="13" spans="3:6">
      <c r="C13">
        <v>9</v>
      </c>
      <c r="D13">
        <f t="shared" si="0"/>
        <v>746</v>
      </c>
      <c r="E13">
        <f t="shared" si="1"/>
        <v>19917</v>
      </c>
      <c r="F13">
        <f t="shared" si="2"/>
        <v>2042</v>
      </c>
    </row>
    <row r="14" spans="3:6">
      <c r="C14">
        <v>10</v>
      </c>
      <c r="D14">
        <f t="shared" si="0"/>
        <v>1303</v>
      </c>
      <c r="E14">
        <f t="shared" si="1"/>
        <v>59328</v>
      </c>
      <c r="F14">
        <f t="shared" si="2"/>
        <v>3103</v>
      </c>
    </row>
    <row r="15" spans="3:6">
      <c r="C15">
        <v>11</v>
      </c>
      <c r="D15">
        <f t="shared" si="0"/>
        <v>2376</v>
      </c>
      <c r="E15">
        <f t="shared" si="1"/>
        <v>177475</v>
      </c>
      <c r="F15">
        <f t="shared" si="2"/>
        <v>4796</v>
      </c>
    </row>
    <row r="16" spans="3:6">
      <c r="C16">
        <v>12</v>
      </c>
      <c r="D16">
        <f t="shared" si="0"/>
        <v>4477</v>
      </c>
      <c r="E16">
        <f t="shared" si="1"/>
        <v>531822</v>
      </c>
      <c r="F16">
        <f t="shared" si="2"/>
        <v>7645</v>
      </c>
    </row>
    <row r="17" spans="3:6">
      <c r="C17">
        <v>13</v>
      </c>
      <c r="D17">
        <f t="shared" si="0"/>
        <v>8630</v>
      </c>
      <c r="E17">
        <f t="shared" si="1"/>
        <v>1594761</v>
      </c>
      <c r="F17">
        <f t="shared" si="2"/>
        <v>12686</v>
      </c>
    </row>
    <row r="18" spans="3:6">
      <c r="C18">
        <v>14</v>
      </c>
      <c r="D18">
        <f t="shared" si="0"/>
        <v>16883</v>
      </c>
      <c r="E18">
        <f t="shared" si="1"/>
        <v>4783468</v>
      </c>
      <c r="F18">
        <f t="shared" si="2"/>
        <v>21979</v>
      </c>
    </row>
    <row r="19" spans="3:6">
      <c r="C19">
        <v>15</v>
      </c>
      <c r="D19">
        <f t="shared" si="0"/>
        <v>33332</v>
      </c>
      <c r="E19">
        <f t="shared" si="1"/>
        <v>14349471</v>
      </c>
      <c r="F19">
        <f t="shared" si="2"/>
        <v>39632</v>
      </c>
    </row>
    <row r="20" spans="3:6">
      <c r="C20">
        <v>16</v>
      </c>
      <c r="D20">
        <f t="shared" si="0"/>
        <v>66169</v>
      </c>
      <c r="E20">
        <f t="shared" si="1"/>
        <v>43047354</v>
      </c>
      <c r="F20">
        <f t="shared" si="2"/>
        <v>73849</v>
      </c>
    </row>
    <row r="21" spans="3:6">
      <c r="C21">
        <v>17</v>
      </c>
      <c r="D21">
        <f t="shared" si="0"/>
        <v>131778</v>
      </c>
      <c r="E21">
        <f t="shared" si="1"/>
        <v>129140869</v>
      </c>
      <c r="F21">
        <f t="shared" si="2"/>
        <v>141026</v>
      </c>
    </row>
    <row r="22" spans="3:6">
      <c r="C22">
        <v>18</v>
      </c>
      <c r="D22">
        <f t="shared" si="0"/>
        <v>262927</v>
      </c>
      <c r="E22">
        <f t="shared" si="1"/>
        <v>387421272</v>
      </c>
      <c r="F22">
        <f t="shared" si="2"/>
        <v>273943</v>
      </c>
    </row>
    <row r="23" spans="3:6">
      <c r="C23">
        <v>19</v>
      </c>
      <c r="D23">
        <f t="shared" si="0"/>
        <v>525152</v>
      </c>
      <c r="E23">
        <f t="shared" si="1"/>
        <v>1162262331</v>
      </c>
      <c r="F23">
        <f t="shared" si="2"/>
        <v>538148</v>
      </c>
    </row>
    <row r="24" spans="3:6">
      <c r="C24">
        <v>20</v>
      </c>
      <c r="D24">
        <f t="shared" si="0"/>
        <v>1049525</v>
      </c>
      <c r="E24">
        <f t="shared" si="1"/>
        <v>3486785350</v>
      </c>
      <c r="F24">
        <f t="shared" si="2"/>
        <v>1064725</v>
      </c>
    </row>
    <row r="25" spans="3:6">
      <c r="C25">
        <v>21</v>
      </c>
      <c r="D25">
        <f t="shared" si="0"/>
        <v>2098190</v>
      </c>
      <c r="E25">
        <f t="shared" si="1"/>
        <v>10460354241</v>
      </c>
      <c r="F25">
        <f t="shared" si="2"/>
        <v>2115830</v>
      </c>
    </row>
    <row r="26" spans="3:6">
      <c r="C26">
        <v>22</v>
      </c>
      <c r="D26">
        <f t="shared" si="0"/>
        <v>4195435</v>
      </c>
      <c r="E26">
        <f t="shared" si="1"/>
        <v>31381060740</v>
      </c>
      <c r="F26">
        <f t="shared" si="2"/>
        <v>4215763</v>
      </c>
    </row>
    <row r="27" spans="3:6">
      <c r="C27">
        <v>23</v>
      </c>
      <c r="D27">
        <f t="shared" si="0"/>
        <v>8389836</v>
      </c>
      <c r="E27">
        <f t="shared" si="1"/>
        <v>94143180055</v>
      </c>
      <c r="F27">
        <f t="shared" si="2"/>
        <v>8413112</v>
      </c>
    </row>
    <row r="28" spans="3:6">
      <c r="C28">
        <v>24</v>
      </c>
      <c r="D28">
        <f t="shared" si="0"/>
        <v>16778545</v>
      </c>
      <c r="E28">
        <f t="shared" si="1"/>
        <v>282429537810</v>
      </c>
      <c r="F28">
        <f t="shared" si="2"/>
        <v>16805041</v>
      </c>
    </row>
    <row r="29" spans="3:6">
      <c r="C29">
        <v>25</v>
      </c>
      <c r="D29">
        <f t="shared" si="0"/>
        <v>33555866</v>
      </c>
      <c r="E29">
        <f t="shared" si="1"/>
        <v>847288610877</v>
      </c>
      <c r="F29">
        <f t="shared" si="2"/>
        <v>33585866</v>
      </c>
    </row>
    <row r="30" spans="3:6">
      <c r="C30">
        <v>26</v>
      </c>
      <c r="D30">
        <f t="shared" si="0"/>
        <v>67110407</v>
      </c>
      <c r="E30">
        <f t="shared" si="1"/>
        <v>2541865829872</v>
      </c>
      <c r="F30">
        <f t="shared" si="2"/>
        <v>67144207</v>
      </c>
    </row>
    <row r="31" spans="3:6">
      <c r="C31">
        <v>27</v>
      </c>
      <c r="D31">
        <f t="shared" si="0"/>
        <v>134219384</v>
      </c>
      <c r="E31">
        <f t="shared" si="1"/>
        <v>7625597486643</v>
      </c>
      <c r="F31">
        <f t="shared" si="2"/>
        <v>134257292</v>
      </c>
    </row>
    <row r="32" spans="3:6">
      <c r="C32">
        <v>28</v>
      </c>
      <c r="D32">
        <f t="shared" si="0"/>
        <v>268437229</v>
      </c>
      <c r="E32">
        <f t="shared" si="1"/>
        <v>22876792456734</v>
      </c>
      <c r="F32">
        <f t="shared" si="2"/>
        <v>268479565</v>
      </c>
    </row>
    <row r="33" spans="3:6">
      <c r="C33">
        <v>29</v>
      </c>
      <c r="D33">
        <f t="shared" si="0"/>
        <v>536872806</v>
      </c>
      <c r="E33">
        <f t="shared" si="1"/>
        <v>68630377366777</v>
      </c>
      <c r="F33">
        <f t="shared" si="2"/>
        <v>536919902</v>
      </c>
    </row>
    <row r="34" spans="3:6">
      <c r="C34">
        <v>30</v>
      </c>
      <c r="D34">
        <f t="shared" si="0"/>
        <v>1073743843</v>
      </c>
      <c r="E34">
        <f t="shared" si="1"/>
        <v>205891132096668</v>
      </c>
      <c r="F34">
        <f t="shared" si="2"/>
        <v>1073796043</v>
      </c>
    </row>
    <row r="35" spans="3:6">
      <c r="C35">
        <v>31</v>
      </c>
      <c r="D35">
        <f t="shared" si="0"/>
        <v>2147485796</v>
      </c>
      <c r="E35">
        <f t="shared" si="1"/>
        <v>617673396286095</v>
      </c>
      <c r="F35">
        <f t="shared" si="2"/>
        <v>2147543456</v>
      </c>
    </row>
    <row r="36" spans="3:6">
      <c r="C36">
        <v>32</v>
      </c>
      <c r="D36">
        <f t="shared" si="0"/>
        <v>4294969577</v>
      </c>
      <c r="E36">
        <f t="shared" si="1"/>
        <v>1853020188854122</v>
      </c>
      <c r="F36">
        <f t="shared" si="2"/>
        <v>4295033065</v>
      </c>
    </row>
    <row r="37" spans="3:6">
      <c r="C37">
        <v>33</v>
      </c>
      <c r="D37">
        <f t="shared" si="0"/>
        <v>8589937010</v>
      </c>
      <c r="E37">
        <f t="shared" si="1"/>
        <v>5559060566557941</v>
      </c>
      <c r="F37">
        <f t="shared" si="2"/>
        <v>8590006706</v>
      </c>
    </row>
    <row r="38" spans="3:6">
      <c r="C38">
        <v>34</v>
      </c>
      <c r="D38">
        <f t="shared" si="0"/>
        <v>17179871743</v>
      </c>
      <c r="E38">
        <f t="shared" si="1"/>
        <v>1.6677181699669126E+16</v>
      </c>
      <c r="F38">
        <f t="shared" si="2"/>
        <v>17179948039</v>
      </c>
    </row>
    <row r="39" spans="3:6">
      <c r="C39">
        <v>35</v>
      </c>
      <c r="D39">
        <f t="shared" si="0"/>
        <v>34359741072</v>
      </c>
      <c r="E39">
        <f t="shared" si="1"/>
        <v>5.00315450990024E+16</v>
      </c>
      <c r="F39">
        <f t="shared" si="2"/>
        <v>34359824372</v>
      </c>
    </row>
    <row r="40" spans="3:6">
      <c r="C40">
        <v>36</v>
      </c>
      <c r="D40">
        <f t="shared" si="0"/>
        <v>68719479589</v>
      </c>
      <c r="E40">
        <f t="shared" si="1"/>
        <v>1.5009463529700198E+17</v>
      </c>
      <c r="F40">
        <f t="shared" si="2"/>
        <v>68719570309</v>
      </c>
    </row>
    <row r="41" spans="3:6">
      <c r="C41">
        <v>37</v>
      </c>
      <c r="D41">
        <f t="shared" si="0"/>
        <v>137438956478</v>
      </c>
      <c r="E41">
        <f t="shared" si="1"/>
        <v>4.5028390589100038E+17</v>
      </c>
      <c r="F41">
        <f t="shared" si="2"/>
        <v>137439055046</v>
      </c>
    </row>
    <row r="42" spans="3:6">
      <c r="C42">
        <v>38</v>
      </c>
      <c r="D42">
        <f t="shared" si="0"/>
        <v>274877910107</v>
      </c>
      <c r="E42">
        <f t="shared" si="1"/>
        <v>1.3508517176729951E+18</v>
      </c>
      <c r="F42">
        <f t="shared" si="2"/>
        <v>274878016963</v>
      </c>
    </row>
    <row r="43" spans="3:6">
      <c r="C43">
        <v>39</v>
      </c>
      <c r="D43">
        <f t="shared" si="0"/>
        <v>549755817212</v>
      </c>
      <c r="E43">
        <f t="shared" si="1"/>
        <v>4.0525551530189798E+18</v>
      </c>
      <c r="F43">
        <f t="shared" si="2"/>
        <v>549755932808</v>
      </c>
    </row>
    <row r="44" spans="3:6">
      <c r="C44">
        <v>40</v>
      </c>
      <c r="D44">
        <f t="shared" si="0"/>
        <v>1099511631265</v>
      </c>
      <c r="E44">
        <f t="shared" si="1"/>
        <v>1.2157665459056933E+19</v>
      </c>
      <c r="F44">
        <f t="shared" si="2"/>
        <v>1099511756065</v>
      </c>
    </row>
    <row r="45" spans="3:6">
      <c r="C45">
        <v>41</v>
      </c>
      <c r="D45">
        <f t="shared" si="0"/>
        <v>2199023259210</v>
      </c>
      <c r="E45">
        <f t="shared" si="1"/>
        <v>3.6472996377170792E+19</v>
      </c>
      <c r="F45">
        <f t="shared" si="2"/>
        <v>2199023393690</v>
      </c>
    </row>
    <row r="46" spans="3:6">
      <c r="C46">
        <v>42</v>
      </c>
      <c r="D46">
        <f t="shared" si="0"/>
        <v>4398046514935</v>
      </c>
      <c r="E46">
        <f t="shared" si="1"/>
        <v>1.0941898913151237E+20</v>
      </c>
      <c r="F46">
        <f t="shared" si="2"/>
        <v>4398046659583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GeneralValues</vt:lpstr>
      <vt:lpstr>WoodTypes</vt:lpstr>
      <vt:lpstr>Upgrades</vt:lpstr>
      <vt:lpstr>Research</vt:lpstr>
      <vt:lpstr>Market</vt:lpstr>
      <vt:lpstr>Magic</vt:lpstr>
      <vt:lpstr>Dam</vt:lpstr>
      <vt:lpstr>Achievements</vt:lpstr>
      <vt:lpstr>Fishing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Mārtiņš Dāvis Bernhards</dc:creator>
  <cp:lastModifiedBy>Mārtiņš Dāvis Bernhards</cp:lastModifiedBy>
  <dcterms:created xsi:type="dcterms:W3CDTF">2024-11-07T23:52:01Z</dcterms:created>
  <dcterms:modified xsi:type="dcterms:W3CDTF">2024-12-06T20:55:44Z</dcterms:modified>
</cp:coreProperties>
</file>