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25" i="2" l="1"/>
  <c r="M325" i="2"/>
  <c r="N325" i="2"/>
  <c r="O325" i="2"/>
  <c r="P325" i="2"/>
  <c r="Q325" i="2"/>
  <c r="R325" i="2"/>
  <c r="T325" i="2"/>
  <c r="U325" i="2"/>
  <c r="V325" i="2"/>
  <c r="W325" i="2"/>
  <c r="X325" i="2"/>
  <c r="Y325" i="2"/>
  <c r="Z325" i="2"/>
  <c r="AA325" i="2"/>
  <c r="L326" i="2"/>
  <c r="M326" i="2"/>
  <c r="N326" i="2"/>
  <c r="O326" i="2"/>
  <c r="P326" i="2" s="1"/>
  <c r="Q326" i="2"/>
  <c r="R326" i="2"/>
  <c r="T326" i="2"/>
  <c r="U326" i="2"/>
  <c r="V326" i="2"/>
  <c r="W326" i="2"/>
  <c r="X326" i="2"/>
  <c r="Y326" i="2"/>
  <c r="Z326" i="2"/>
  <c r="AA326" i="2"/>
  <c r="L327" i="2"/>
  <c r="M327" i="2"/>
  <c r="N327" i="2"/>
  <c r="O327" i="2"/>
  <c r="P327" i="2" s="1"/>
  <c r="Q327" i="2"/>
  <c r="R327" i="2" s="1"/>
  <c r="T327" i="2"/>
  <c r="U327" i="2"/>
  <c r="V327" i="2"/>
  <c r="W327" i="2"/>
  <c r="X327" i="2"/>
  <c r="Y327" i="2"/>
  <c r="Z327" i="2"/>
  <c r="AA327" i="2"/>
  <c r="L328" i="2"/>
  <c r="O328" i="2" s="1"/>
  <c r="P328" i="2" s="1"/>
  <c r="M328" i="2"/>
  <c r="N328" i="2"/>
  <c r="Q328" i="2"/>
  <c r="R328" i="2"/>
  <c r="T328" i="2"/>
  <c r="U328" i="2"/>
  <c r="V328" i="2"/>
  <c r="W328" i="2"/>
  <c r="X328" i="2"/>
  <c r="Y328" i="2"/>
  <c r="Z328" i="2"/>
  <c r="AA328" i="2"/>
  <c r="L329" i="2"/>
  <c r="M329" i="2"/>
  <c r="N329" i="2"/>
  <c r="O329" i="2"/>
  <c r="P329" i="2" s="1"/>
  <c r="Q329" i="2"/>
  <c r="R329" i="2" s="1"/>
  <c r="T329" i="2"/>
  <c r="U329" i="2"/>
  <c r="V329" i="2"/>
  <c r="W329" i="2"/>
  <c r="X329" i="2"/>
  <c r="Y329" i="2"/>
  <c r="Z329" i="2"/>
  <c r="AA329" i="2"/>
  <c r="L330" i="2"/>
  <c r="O330" i="2" s="1"/>
  <c r="P330" i="2" s="1"/>
  <c r="M330" i="2"/>
  <c r="N330" i="2"/>
  <c r="Q330" i="2"/>
  <c r="R330" i="2"/>
  <c r="T330" i="2"/>
  <c r="U330" i="2"/>
  <c r="V330" i="2"/>
  <c r="W330" i="2"/>
  <c r="X330" i="2"/>
  <c r="Y330" i="2"/>
  <c r="Z330" i="2"/>
  <c r="AA330" i="2"/>
  <c r="L331" i="2"/>
  <c r="M331" i="2"/>
  <c r="N331" i="2"/>
  <c r="O331" i="2"/>
  <c r="P331" i="2" s="1"/>
  <c r="Q331" i="2"/>
  <c r="R331" i="2" s="1"/>
  <c r="T331" i="2"/>
  <c r="U331" i="2"/>
  <c r="V331" i="2"/>
  <c r="W331" i="2"/>
  <c r="X331" i="2"/>
  <c r="Y331" i="2"/>
  <c r="Z331" i="2"/>
  <c r="AA331" i="2"/>
  <c r="L332" i="2"/>
  <c r="O332" i="2" s="1"/>
  <c r="P332" i="2" s="1"/>
  <c r="M332" i="2"/>
  <c r="N332" i="2"/>
  <c r="Q332" i="2"/>
  <c r="R332" i="2"/>
  <c r="T332" i="2"/>
  <c r="U332" i="2"/>
  <c r="V332" i="2"/>
  <c r="W332" i="2"/>
  <c r="X332" i="2"/>
  <c r="Y332" i="2"/>
  <c r="Z332" i="2"/>
  <c r="AA332" i="2"/>
  <c r="L317" i="2" l="1"/>
  <c r="M317" i="2"/>
  <c r="N317" i="2"/>
  <c r="O317" i="2"/>
  <c r="P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P318" i="2" s="1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P319" i="2" s="1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<sst xmlns="http://schemas.openxmlformats.org/spreadsheetml/2006/main" count="38" uniqueCount="36">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</sst>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Summary!$E$2:$E$324</c:f>
              <c:numCache>
                <c:formatCode>_-* #,##0_-;\-* #,##0_-;_-* "-"??_-;_-@_-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Summary!$H$2:$H$324</c:f>
              <c:numCache>
                <c:formatCode>_-* #,##0_-;\-* #,##0_-;_-* "-"??_-;_-@_-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Summary!$T$2:$T$324</c:f>
              <c:numCache>
                <c:formatCode>_-* #,##0_-;\-* #,##0_-;_-* "-"??_-;_-@_-</c:formatCode>
                <c:ptCount val="323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Summary!$U$2:$U$324</c:f>
              <c:numCache>
                <c:formatCode>_-* #,##0_-;\-* #,##0_-;_-* "-"??_-;_-@_-</c:formatCode>
                <c:ptCount val="323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76992"/>
        <c:axId val="573466496"/>
      </c:lineChart>
      <c:dateAx>
        <c:axId val="56027699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73466496"/>
        <c:crosses val="autoZero"/>
        <c:auto val="1"/>
        <c:lblOffset val="100"/>
        <c:baseTimeUnit val="days"/>
      </c:dateAx>
      <c:valAx>
        <c:axId val="573466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6027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Summary!$B$2:$B$332</c:f>
              <c:numCache>
                <c:formatCode>_-* #,##0_-;\-* #,##0_-;_-* "-"??_-;_-@_-</c:formatCode>
                <c:ptCount val="331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  <c:pt idx="315">
                  <c:v>64530525</c:v>
                </c:pt>
                <c:pt idx="316">
                  <c:v>65221064</c:v>
                </c:pt>
                <c:pt idx="317">
                  <c:v>65899408</c:v>
                </c:pt>
                <c:pt idx="318">
                  <c:v>66540007</c:v>
                </c:pt>
                <c:pt idx="319">
                  <c:v>67073702</c:v>
                </c:pt>
                <c:pt idx="320">
                  <c:v>67591311</c:v>
                </c:pt>
                <c:pt idx="321">
                  <c:v>68225723</c:v>
                </c:pt>
                <c:pt idx="322">
                  <c:v>68894596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Summary!$N$2:$N$332</c:f>
              <c:numCache>
                <c:formatCode>_-* #,##0_-;\-* #,##0_-;_-* "-"??_-;_-@_-</c:formatCode>
                <c:ptCount val="331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  <c:pt idx="315">
                  <c:v>21540474</c:v>
                </c:pt>
                <c:pt idx="316">
                  <c:v>21782722</c:v>
                </c:pt>
                <c:pt idx="317">
                  <c:v>22028726</c:v>
                </c:pt>
                <c:pt idx="318">
                  <c:v>22221269</c:v>
                </c:pt>
                <c:pt idx="319">
                  <c:v>22433828</c:v>
                </c:pt>
                <c:pt idx="320">
                  <c:v>22531328</c:v>
                </c:pt>
                <c:pt idx="321">
                  <c:v>22712715</c:v>
                </c:pt>
                <c:pt idx="322">
                  <c:v>22943093</c:v>
                </c:pt>
                <c:pt idx="323">
                  <c:v>24012869</c:v>
                </c:pt>
                <c:pt idx="324">
                  <c:v>24219880</c:v>
                </c:pt>
                <c:pt idx="325">
                  <c:v>23325592</c:v>
                </c:pt>
                <c:pt idx="326">
                  <c:v>23473811</c:v>
                </c:pt>
                <c:pt idx="327">
                  <c:v>23581143</c:v>
                </c:pt>
                <c:pt idx="328">
                  <c:v>30234079</c:v>
                </c:pt>
                <c:pt idx="329">
                  <c:v>30593263</c:v>
                </c:pt>
                <c:pt idx="330">
                  <c:v>30942962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Summary!$O$2:$O$332</c:f>
              <c:numCache>
                <c:formatCode>_-* #,##0_-;\-* #,##0_-;_-* "-"??_-;_-@_-</c:formatCode>
                <c:ptCount val="331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  <c:pt idx="315">
                  <c:v>2242190.6627657874</c:v>
                </c:pt>
                <c:pt idx="316">
                  <c:v>2261592.1813861127</c:v>
                </c:pt>
                <c:pt idx="317">
                  <c:v>2281236.203438825</c:v>
                </c:pt>
                <c:pt idx="318">
                  <c:v>2295435.8691817666</c:v>
                </c:pt>
                <c:pt idx="319">
                  <c:v>2308001.4814918605</c:v>
                </c:pt>
                <c:pt idx="320">
                  <c:v>2316843.8115356592</c:v>
                </c:pt>
                <c:pt idx="321">
                  <c:v>2333753.1380255511</c:v>
                </c:pt>
                <c:pt idx="322">
                  <c:v>2352945.6197091965</c:v>
                </c:pt>
                <c:pt idx="323">
                  <c:v>2399747.2003241875</c:v>
                </c:pt>
                <c:pt idx="324">
                  <c:v>2417711.4932652819</c:v>
                </c:pt>
                <c:pt idx="325">
                  <c:v>2377666.0207408741</c:v>
                </c:pt>
                <c:pt idx="326">
                  <c:v>2387145.3293994237</c:v>
                </c:pt>
                <c:pt idx="327">
                  <c:v>2397367.81938711</c:v>
                </c:pt>
                <c:pt idx="328">
                  <c:v>2778629.1549562314</c:v>
                </c:pt>
                <c:pt idx="329">
                  <c:v>2805298.9454539595</c:v>
                </c:pt>
                <c:pt idx="330">
                  <c:v>2830820.1215876993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29472"/>
        <c:axId val="560331008"/>
      </c:lineChart>
      <c:dateAx>
        <c:axId val="56032947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60331008"/>
        <c:crosses val="autoZero"/>
        <c:auto val="1"/>
        <c:lblOffset val="100"/>
        <c:baseTimeUnit val="days"/>
        <c:majorUnit val="2"/>
        <c:majorTimeUnit val="days"/>
      </c:dateAx>
      <c:valAx>
        <c:axId val="560331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603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Summary!$X$2:$X$332</c:f>
              <c:numCache>
                <c:formatCode>0.0%</c:formatCode>
                <c:ptCount val="331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  <c:pt idx="323" formatCode="0.00%">
                  <c:v>1.0804210584482339</c:v>
                </c:pt>
                <c:pt idx="324" formatCode="0.00%">
                  <c:v>1.0798986236720063</c:v>
                </c:pt>
                <c:pt idx="325" formatCode="0.00%">
                  <c:v>1.0788641636301601</c:v>
                </c:pt>
                <c:pt idx="326" formatCode="0.00%">
                  <c:v>1.0784499415284996</c:v>
                </c:pt>
                <c:pt idx="327" formatCode="0.00%">
                  <c:v>1.0779386569377238</c:v>
                </c:pt>
                <c:pt idx="328" formatCode="0.00%">
                  <c:v>1.0770890035126488</c:v>
                </c:pt>
                <c:pt idx="329" formatCode="0.00%">
                  <c:v>1.0772912580835803</c:v>
                </c:pt>
                <c:pt idx="330" formatCode="0.00%">
                  <c:v>1.0637035812809632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Summary!$Y$2:$Y$332</c:f>
              <c:numCache>
                <c:formatCode>_-* #,##0_-;\-* #,##0_-;_-* "-"??_-;_-@_-</c:formatCode>
                <c:ptCount val="331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  <c:pt idx="323" formatCode="0.00%">
                  <c:v>1.1096433430372792</c:v>
                </c:pt>
                <c:pt idx="324" formatCode="0.00%">
                  <c:v>1.1083414529675684</c:v>
                </c:pt>
                <c:pt idx="325" formatCode="0.00%">
                  <c:v>1.1071165857571996</c:v>
                </c:pt>
                <c:pt idx="326" formatCode="0.00%">
                  <c:v>1.1068903519703419</c:v>
                </c:pt>
                <c:pt idx="327" formatCode="0.00%">
                  <c:v>1.105541908423586</c:v>
                </c:pt>
                <c:pt idx="328" formatCode="0.00%">
                  <c:v>1.1029111533933234</c:v>
                </c:pt>
                <c:pt idx="329" formatCode="0.00%">
                  <c:v>1.1031298609786904</c:v>
                </c:pt>
                <c:pt idx="330" formatCode="0.00%">
                  <c:v>1.096856052129765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Summary!$Z$2:$Z$332</c:f>
              <c:numCache>
                <c:formatCode>_-* #,##0_-;\-* #,##0_-;_-* "-"??_-;_-@_-</c:formatCode>
                <c:ptCount val="331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  <c:pt idx="323" formatCode="0.00%">
                  <c:v>1.1152112464667183</c:v>
                </c:pt>
                <c:pt idx="324" formatCode="0.00%">
                  <c:v>1.1141192892963621</c:v>
                </c:pt>
                <c:pt idx="325" formatCode="0.00%">
                  <c:v>1.1114647442812022</c:v>
                </c:pt>
                <c:pt idx="326" formatCode="0.00%">
                  <c:v>1.1088581060432423</c:v>
                </c:pt>
                <c:pt idx="327" formatCode="0.00%">
                  <c:v>1.1084178052005289</c:v>
                </c:pt>
                <c:pt idx="328" formatCode="0.00%">
                  <c:v>1.1070404373958678</c:v>
                </c:pt>
                <c:pt idx="329" formatCode="0.00%">
                  <c:v>1.1057380072960454</c:v>
                </c:pt>
                <c:pt idx="330" formatCode="0.00%">
                  <c:v>1.1048700395668285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Summary!$AA$2:$AA$332</c:f>
              <c:numCache>
                <c:formatCode>_-* #,##0_-;\-* #,##0_-;_-* "-"??_-;_-@_-</c:formatCode>
                <c:ptCount val="331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  <c:pt idx="323" formatCode="0.00%">
                  <c:v>1.106170098935584</c:v>
                </c:pt>
                <c:pt idx="324" formatCode="0.00%">
                  <c:v>1.1037520648155432</c:v>
                </c:pt>
                <c:pt idx="325" formatCode="0.00%">
                  <c:v>1.1021264060404505</c:v>
                </c:pt>
                <c:pt idx="326" formatCode="0.00%">
                  <c:v>1.0985858493303402</c:v>
                </c:pt>
                <c:pt idx="327" formatCode="0.00%">
                  <c:v>1.10043243731919</c:v>
                </c:pt>
                <c:pt idx="328" formatCode="0.00%">
                  <c:v>1.1012443817094462</c:v>
                </c:pt>
                <c:pt idx="329" formatCode="0.00%">
                  <c:v>1.1015307579118441</c:v>
                </c:pt>
                <c:pt idx="330" formatCode="0.00%">
                  <c:v>1.1037255737065885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91200"/>
        <c:axId val="561892736"/>
      </c:lineChart>
      <c:dateAx>
        <c:axId val="561891200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61892736"/>
        <c:crosses val="autoZero"/>
        <c:auto val="1"/>
        <c:lblOffset val="100"/>
        <c:baseTimeUnit val="days"/>
        <c:majorUnit val="7"/>
        <c:majorTimeUnit val="days"/>
      </c:dateAx>
      <c:valAx>
        <c:axId val="561892736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61891200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Summary!$V$2:$V$332</c:f>
              <c:numCache>
                <c:formatCode>_-* #,##0_-;\-* #,##0_-;_-* "-"??_-;_-@_-</c:formatCode>
                <c:ptCount val="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  <c:pt idx="323">
                  <c:v>1899.4285714285713</c:v>
                </c:pt>
                <c:pt idx="324">
                  <c:v>1884.2857142857142</c:v>
                </c:pt>
                <c:pt idx="325">
                  <c:v>1882</c:v>
                </c:pt>
                <c:pt idx="326">
                  <c:v>1844.4285714285713</c:v>
                </c:pt>
                <c:pt idx="327">
                  <c:v>1904.4285714285713</c:v>
                </c:pt>
                <c:pt idx="328">
                  <c:v>1946.8571428571429</c:v>
                </c:pt>
                <c:pt idx="329">
                  <c:v>1981.2857142857142</c:v>
                </c:pt>
                <c:pt idx="330">
                  <c:v>2052.7142857142858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Summary!$A$2:$A$332</c:f>
              <c:numCache>
                <c:formatCode>m/d/yyyy</c:formatCode>
                <c:ptCount val="33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</c:numCache>
            </c:numRef>
          </c:cat>
          <c:val>
            <c:numRef>
              <c:f>Summary!$W$2:$W$332</c:f>
              <c:numCache>
                <c:formatCode>_-* #,##0_-;\-* #,##0_-;_-* "-"??_-;_-@_-</c:formatCode>
                <c:ptCount val="3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  <c:pt idx="323">
                  <c:v>6579.7142857142853</c:v>
                </c:pt>
                <c:pt idx="324">
                  <c:v>6622</c:v>
                </c:pt>
                <c:pt idx="325">
                  <c:v>6569.1428571428569</c:v>
                </c:pt>
                <c:pt idx="326">
                  <c:v>6513.5714285714284</c:v>
                </c:pt>
                <c:pt idx="327">
                  <c:v>6606.8571428571431</c:v>
                </c:pt>
                <c:pt idx="328">
                  <c:v>6617.2857142857147</c:v>
                </c:pt>
                <c:pt idx="329">
                  <c:v>6633.4285714285716</c:v>
                </c:pt>
                <c:pt idx="330">
                  <c:v>6679.1428571428569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23808"/>
        <c:axId val="561625344"/>
      </c:lineChart>
      <c:dateAx>
        <c:axId val="561623808"/>
        <c:scaling>
          <c:orientation val="minMax"/>
          <c:min val="4390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61625344"/>
        <c:crosses val="autoZero"/>
        <c:auto val="1"/>
        <c:lblOffset val="100"/>
        <c:baseTimeUnit val="days"/>
        <c:majorUnit val="4"/>
        <c:majorTimeUnit val="days"/>
      </c:dateAx>
      <c:valAx>
        <c:axId val="561625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61623808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53</xdr:row>
      <xdr:rowOff>133350</xdr:rowOff>
    </xdr:from>
    <xdr:to>
      <xdr:col>16</xdr:col>
      <xdr:colOff>600075</xdr:colOff>
      <xdr:row>75</xdr:row>
      <xdr:rowOff>133350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0.75721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85" y="76192"/>
          <a:ext cx="5095865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December</a:t>
          </a:r>
          <a:r>
            <a:rPr lang="en-US" sz="1600" b="1" baseline="0"/>
            <a:t> 17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0.47046</cdr:y>
    </cdr:from>
    <cdr:to>
      <cdr:x>1</cdr:x>
      <cdr:y>0.54091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1971690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106.37% World</a:t>
          </a:r>
        </a:p>
      </cdr:txBody>
    </cdr:sp>
  </cdr:relSizeAnchor>
  <cdr:relSizeAnchor xmlns:cdr="http://schemas.openxmlformats.org/drawingml/2006/chartDrawing">
    <cdr:from>
      <cdr:x>0.85023</cdr:x>
      <cdr:y>0.38182</cdr:y>
    </cdr:from>
    <cdr:to>
      <cdr:x>1</cdr:x>
      <cdr:y>0.43864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1600219"/>
          <a:ext cx="1533551" cy="238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109.69%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0.26135</cdr:y>
    </cdr:from>
    <cdr:to>
      <cdr:x>1</cdr:x>
      <cdr:y>0.32954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824" y="1095337"/>
          <a:ext cx="1533551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110.49%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0.32045</cdr:y>
    </cdr:from>
    <cdr:to>
      <cdr:x>1</cdr:x>
      <cdr:y>0.39091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1343021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110.37% Ontario  </a:t>
          </a:r>
          <a:endParaRPr lang="en-US" sz="12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2"/>
  <sheetViews>
    <sheetView workbookViewId="0">
      <pane xSplit="1" ySplit="1" topLeftCell="H309" activePane="bottomRight" state="frozen"/>
      <selection pane="topRight" activeCell="B1" sqref="B1"/>
      <selection pane="bottomLeft" activeCell="A2" sqref="A2"/>
      <selection pane="bottomRight" activeCell="AA333" sqref="AA333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10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4">
        <f t="shared" ref="X310:X316" si="341">B310/B303</f>
        <v>1.0741403789479655</v>
      </c>
      <c r="Y310" s="18">
        <f t="shared" ref="Y310:Y316" si="342">K310/K303</f>
        <v>1.1066252376324144</v>
      </c>
      <c r="Z310" s="22">
        <f t="shared" ref="Z310:Z316" si="343">E310/E303</f>
        <v>1.1161318225617183</v>
      </c>
      <c r="AA310" s="12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10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4">
        <f t="shared" si="341"/>
        <v>1.0720769657330331</v>
      </c>
      <c r="Y311" s="18">
        <f t="shared" si="342"/>
        <v>1.0983222518699782</v>
      </c>
      <c r="Z311" s="22">
        <f t="shared" si="343"/>
        <v>1.1171600672833262</v>
      </c>
      <c r="AA311" s="12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10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4">
        <f t="shared" si="341"/>
        <v>1.0713455603966886</v>
      </c>
      <c r="Y312" s="18">
        <f t="shared" si="342"/>
        <v>1.0975067916970032</v>
      </c>
      <c r="Z312" s="22">
        <f t="shared" si="343"/>
        <v>1.1183404578175022</v>
      </c>
      <c r="AA312" s="12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10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4">
        <f t="shared" si="341"/>
        <v>1.070841753979201</v>
      </c>
      <c r="Y313" s="18">
        <f t="shared" si="342"/>
        <v>1.094215299496895</v>
      </c>
      <c r="Z313" s="22">
        <f t="shared" si="343"/>
        <v>1.1187395767198982</v>
      </c>
      <c r="AA313" s="12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10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4">
        <f t="shared" si="341"/>
        <v>1.0703069968237851</v>
      </c>
      <c r="Y314" s="18">
        <f t="shared" si="342"/>
        <v>1.0928044187338928</v>
      </c>
      <c r="Z314" s="22">
        <f t="shared" si="343"/>
        <v>1.1189629150495903</v>
      </c>
      <c r="AA314" s="12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10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4">
        <f t="shared" si="341"/>
        <v>1.0694248125748191</v>
      </c>
      <c r="Y315" s="18">
        <f t="shared" si="342"/>
        <v>1.0904310180164192</v>
      </c>
      <c r="Z315" s="22">
        <f t="shared" si="343"/>
        <v>1.1198188600391512</v>
      </c>
      <c r="AA315" s="12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10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4">
        <f t="shared" si="341"/>
        <v>1.0682657888636071</v>
      </c>
      <c r="Y316" s="18">
        <f t="shared" si="342"/>
        <v>1.0897566809356689</v>
      </c>
      <c r="Z316" s="22">
        <f t="shared" si="343"/>
        <v>1.1186053703184562</v>
      </c>
      <c r="AA316" s="12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10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4">
        <f t="shared" ref="X317:X324" si="356">B317/B310</f>
        <v>1.0677872246494846</v>
      </c>
      <c r="Y317" s="18">
        <f t="shared" ref="Y317:Y324" si="357">K317/K310</f>
        <v>1.0899794271401564</v>
      </c>
      <c r="Z317" s="22">
        <f t="shared" ref="Z317:Z324" si="358">E317/E310</f>
        <v>1.1211923492254345</v>
      </c>
      <c r="AA317" s="12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10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4">
        <f t="shared" si="356"/>
        <v>1.0689306254527045</v>
      </c>
      <c r="Y318" s="18">
        <f t="shared" si="357"/>
        <v>1.0975176011296517</v>
      </c>
      <c r="Z318" s="22">
        <f t="shared" si="358"/>
        <v>1.1209028459273798</v>
      </c>
      <c r="AA318" s="12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10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4">
        <f t="shared" si="356"/>
        <v>1.0682817632565516</v>
      </c>
      <c r="Y319" s="18">
        <f t="shared" si="357"/>
        <v>1.0976876374121092</v>
      </c>
      <c r="Z319" s="22">
        <f t="shared" si="358"/>
        <v>1.1201999977937365</v>
      </c>
      <c r="AA319" s="12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10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4">
        <f t="shared" si="356"/>
        <v>1.0682958889027621</v>
      </c>
      <c r="Y320" s="18">
        <f t="shared" si="357"/>
        <v>1.1009407209090443</v>
      </c>
      <c r="Z320" s="22">
        <f t="shared" si="358"/>
        <v>1.1201914852598167</v>
      </c>
      <c r="AA320" s="12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10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4">
        <f t="shared" si="356"/>
        <v>1.0685148654282435</v>
      </c>
      <c r="Y321" s="18">
        <f t="shared" si="357"/>
        <v>1.1026398531903892</v>
      </c>
      <c r="Z321" s="22">
        <f t="shared" si="358"/>
        <v>1.1209274692101419</v>
      </c>
      <c r="AA321" s="12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10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4">
        <f t="shared" si="356"/>
        <v>1.0681472637873859</v>
      </c>
      <c r="Y322" s="18">
        <f t="shared" si="357"/>
        <v>1.1039932809604096</v>
      </c>
      <c r="Z322" s="22">
        <f t="shared" si="358"/>
        <v>1.117977130546681</v>
      </c>
      <c r="AA322" s="12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10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4">
        <f t="shared" si="356"/>
        <v>1.0687150240378835</v>
      </c>
      <c r="Y323" s="18">
        <f t="shared" si="357"/>
        <v>1.1052371553024407</v>
      </c>
      <c r="Z323" s="22">
        <f t="shared" si="358"/>
        <v>1.11804873763732</v>
      </c>
      <c r="AA323" s="12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10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4">
        <f t="shared" si="356"/>
        <v>1.0676280101548841</v>
      </c>
      <c r="Y324" s="18">
        <f t="shared" si="357"/>
        <v>1.105203309110397</v>
      </c>
      <c r="Z324" s="22">
        <f t="shared" si="358"/>
        <v>1.1159728187117859</v>
      </c>
      <c r="AA324" s="12">
        <f t="shared" si="359"/>
        <v>1.1048212942518139</v>
      </c>
    </row>
    <row r="325" spans="1:27" x14ac:dyDescent="0.25">
      <c r="A325" s="2">
        <v>44175</v>
      </c>
      <c r="B325" s="3">
        <v>70466211</v>
      </c>
      <c r="C325" s="3">
        <v>1581982</v>
      </c>
      <c r="D325" s="3">
        <v>44871360</v>
      </c>
      <c r="E325" s="3">
        <v>445828</v>
      </c>
      <c r="F325" s="3">
        <v>13130</v>
      </c>
      <c r="G325" s="3">
        <v>361020</v>
      </c>
      <c r="H325" s="3">
        <v>138529</v>
      </c>
      <c r="I325" s="3">
        <v>3891</v>
      </c>
      <c r="J325" s="3">
        <v>119951</v>
      </c>
      <c r="K325" s="3">
        <v>15689923</v>
      </c>
      <c r="L325" s="1">
        <f t="shared" ref="L325:L332" si="360">C325/(C325+D325)</f>
        <v>3.4055289283599875E-2</v>
      </c>
      <c r="M325" s="1">
        <f t="shared" ref="M325:M332" si="361">C325/B299</f>
        <v>2.928006172055524E-2</v>
      </c>
      <c r="N325" s="4">
        <f t="shared" ref="N325:N332" si="362">B325-C325-D325</f>
        <v>24012869</v>
      </c>
      <c r="O325" s="3">
        <f t="shared" ref="O325:O332" si="363">L325*B325</f>
        <v>2399747.2003241875</v>
      </c>
      <c r="P325" s="4">
        <f t="shared" ref="P325:P332" si="364">(O325+O324)/2-O323</f>
        <v>42593.27199114114</v>
      </c>
      <c r="Q325">
        <f t="shared" ref="Q325:Q332" si="365">B325-B324</f>
        <v>1571615</v>
      </c>
      <c r="R325" s="10">
        <f t="shared" ref="R325:R332" si="366">Q325/B324</f>
        <v>2.2811876275462883E-2</v>
      </c>
      <c r="S325" s="4"/>
      <c r="T325" s="3">
        <f t="shared" ref="T325:T332" si="367">B325/$S$2</f>
        <v>704662.11</v>
      </c>
      <c r="U325" s="3">
        <f t="shared" ref="U325:U332" si="368">K324/100</f>
        <v>153865.62</v>
      </c>
      <c r="V325" s="4">
        <f t="shared" ref="V325:V332" si="369">(H325-H318)/7</f>
        <v>1899.4285714285713</v>
      </c>
      <c r="W325" s="4">
        <f t="shared" ref="W325:W332" si="370">(E325-E318)/7</f>
        <v>6579.7142857142853</v>
      </c>
      <c r="X325" s="14">
        <f t="shared" ref="X325:X332" si="371">B325/B318</f>
        <v>1.0804210584482339</v>
      </c>
      <c r="Y325" s="18">
        <f t="shared" ref="Y325:Y332" si="372">K325/K318</f>
        <v>1.1096433430372792</v>
      </c>
      <c r="Z325" s="22">
        <f t="shared" ref="Z325:Z332" si="373">E325/E318</f>
        <v>1.1152112464667183</v>
      </c>
      <c r="AA325" s="12">
        <f t="shared" ref="AA325:AA332" si="374">H325/H318</f>
        <v>1.106170098935584</v>
      </c>
    </row>
    <row r="326" spans="1:27" x14ac:dyDescent="0.25">
      <c r="A326" s="2">
        <v>44176</v>
      </c>
      <c r="B326" s="3">
        <v>71164680</v>
      </c>
      <c r="C326" s="3">
        <v>1594878</v>
      </c>
      <c r="D326" s="3">
        <v>45349922</v>
      </c>
      <c r="E326" s="3">
        <v>452543</v>
      </c>
      <c r="F326" s="3">
        <v>13267</v>
      </c>
      <c r="G326" s="3">
        <v>367837</v>
      </c>
      <c r="H326" s="3">
        <v>140320</v>
      </c>
      <c r="I326" s="3">
        <v>3931</v>
      </c>
      <c r="J326" s="3">
        <v>121956</v>
      </c>
      <c r="K326" s="3">
        <v>15924026</v>
      </c>
      <c r="L326" s="1">
        <f t="shared" si="360"/>
        <v>3.3973475230483462E-2</v>
      </c>
      <c r="M326" s="1">
        <f t="shared" si="361"/>
        <v>2.9263923904307907E-2</v>
      </c>
      <c r="N326" s="4">
        <f t="shared" si="362"/>
        <v>24219880</v>
      </c>
      <c r="O326" s="3">
        <f t="shared" si="363"/>
        <v>2417711.4932652819</v>
      </c>
      <c r="P326" s="4">
        <f t="shared" si="364"/>
        <v>55783.727085538208</v>
      </c>
      <c r="Q326">
        <f t="shared" si="365"/>
        <v>698469</v>
      </c>
      <c r="R326" s="10">
        <f t="shared" si="366"/>
        <v>9.9121123455892923E-3</v>
      </c>
      <c r="S326" s="4"/>
      <c r="T326" s="3">
        <f t="shared" si="367"/>
        <v>711646.8</v>
      </c>
      <c r="U326" s="3">
        <f t="shared" si="368"/>
        <v>156899.23000000001</v>
      </c>
      <c r="V326" s="4">
        <f t="shared" si="369"/>
        <v>1884.2857142857142</v>
      </c>
      <c r="W326" s="4">
        <f t="shared" si="370"/>
        <v>6622</v>
      </c>
      <c r="X326" s="14">
        <f t="shared" si="371"/>
        <v>1.0798986236720063</v>
      </c>
      <c r="Y326" s="18">
        <f t="shared" si="372"/>
        <v>1.1083414529675684</v>
      </c>
      <c r="Z326" s="22">
        <f t="shared" si="373"/>
        <v>1.1141192892963621</v>
      </c>
      <c r="AA326" s="12">
        <f t="shared" si="374"/>
        <v>1.1037520648155432</v>
      </c>
    </row>
    <row r="327" spans="1:27" x14ac:dyDescent="0.25">
      <c r="A327" s="2">
        <v>44177</v>
      </c>
      <c r="B327" s="3">
        <v>71787629</v>
      </c>
      <c r="C327" s="3">
        <v>1605103</v>
      </c>
      <c r="D327" s="3">
        <v>46856934</v>
      </c>
      <c r="E327" s="3">
        <v>458527</v>
      </c>
      <c r="F327" s="3">
        <v>13367</v>
      </c>
      <c r="G327" s="3">
        <v>373898</v>
      </c>
      <c r="H327" s="3">
        <v>142171</v>
      </c>
      <c r="I327" s="3">
        <v>3949</v>
      </c>
      <c r="J327" s="3">
        <v>123761</v>
      </c>
      <c r="K327" s="3">
        <v>16143219</v>
      </c>
      <c r="L327" s="1">
        <f t="shared" si="360"/>
        <v>3.312083229188241E-2</v>
      </c>
      <c r="M327" s="1">
        <f t="shared" si="361"/>
        <v>2.9167764249164892E-2</v>
      </c>
      <c r="N327" s="4">
        <f t="shared" si="362"/>
        <v>23325592</v>
      </c>
      <c r="O327" s="3">
        <f t="shared" si="363"/>
        <v>2377666.0207408741</v>
      </c>
      <c r="P327" s="4">
        <f t="shared" si="364"/>
        <v>-2058.4433211092837</v>
      </c>
      <c r="Q327">
        <f t="shared" si="365"/>
        <v>622949</v>
      </c>
      <c r="R327" s="10">
        <f t="shared" si="366"/>
        <v>8.7536260965411488E-3</v>
      </c>
      <c r="S327" s="4"/>
      <c r="T327" s="3">
        <f t="shared" si="367"/>
        <v>717876.29</v>
      </c>
      <c r="U327" s="3">
        <f t="shared" si="368"/>
        <v>159240.26</v>
      </c>
      <c r="V327" s="4">
        <f t="shared" si="369"/>
        <v>1882</v>
      </c>
      <c r="W327" s="4">
        <f t="shared" si="370"/>
        <v>6569.1428571428569</v>
      </c>
      <c r="X327" s="14">
        <f t="shared" si="371"/>
        <v>1.0788641636301601</v>
      </c>
      <c r="Y327" s="18">
        <f t="shared" si="372"/>
        <v>1.1071165857571996</v>
      </c>
      <c r="Z327" s="22">
        <f t="shared" si="373"/>
        <v>1.1114647442812022</v>
      </c>
      <c r="AA327" s="12">
        <f t="shared" si="374"/>
        <v>1.1021264060404505</v>
      </c>
    </row>
    <row r="328" spans="1:27" x14ac:dyDescent="0.25">
      <c r="A328" s="2">
        <v>44178</v>
      </c>
      <c r="B328" s="3">
        <v>72335630</v>
      </c>
      <c r="C328" s="3">
        <v>1612487</v>
      </c>
      <c r="D328" s="3">
        <v>47249332</v>
      </c>
      <c r="E328" s="3">
        <v>464443</v>
      </c>
      <c r="F328" s="3">
        <v>13451</v>
      </c>
      <c r="G328" s="3">
        <v>378653</v>
      </c>
      <c r="H328" s="3">
        <v>143873</v>
      </c>
      <c r="I328" s="3">
        <v>3968</v>
      </c>
      <c r="J328" s="3">
        <v>125415</v>
      </c>
      <c r="K328" s="3">
        <v>16334361</v>
      </c>
      <c r="L328" s="1">
        <f t="shared" si="360"/>
        <v>3.300096134366181E-2</v>
      </c>
      <c r="M328" s="1">
        <f t="shared" si="361"/>
        <v>2.8981297126328003E-2</v>
      </c>
      <c r="N328" s="4">
        <f t="shared" si="362"/>
        <v>23473811</v>
      </c>
      <c r="O328" s="3">
        <f t="shared" si="363"/>
        <v>2387145.3293994237</v>
      </c>
      <c r="P328" s="4">
        <f t="shared" si="364"/>
        <v>-35305.818195133004</v>
      </c>
      <c r="Q328">
        <f t="shared" si="365"/>
        <v>548001</v>
      </c>
      <c r="R328" s="10">
        <f t="shared" si="366"/>
        <v>7.633641166780978E-3</v>
      </c>
      <c r="S328" s="4"/>
      <c r="T328" s="3">
        <f t="shared" si="367"/>
        <v>723356.3</v>
      </c>
      <c r="U328" s="3">
        <f t="shared" si="368"/>
        <v>161432.19</v>
      </c>
      <c r="V328" s="4">
        <f t="shared" si="369"/>
        <v>1844.4285714285713</v>
      </c>
      <c r="W328" s="4">
        <f t="shared" si="370"/>
        <v>6513.5714285714284</v>
      </c>
      <c r="X328" s="14">
        <f t="shared" si="371"/>
        <v>1.0784499415284996</v>
      </c>
      <c r="Y328" s="18">
        <f t="shared" si="372"/>
        <v>1.1068903519703419</v>
      </c>
      <c r="Z328" s="22">
        <f t="shared" si="373"/>
        <v>1.1088581060432423</v>
      </c>
      <c r="AA328" s="12">
        <f t="shared" si="374"/>
        <v>1.0985858493303402</v>
      </c>
    </row>
    <row r="329" spans="1:27" x14ac:dyDescent="0.25">
      <c r="A329" s="2">
        <v>44179</v>
      </c>
      <c r="B329" s="3">
        <v>72859287</v>
      </c>
      <c r="C329" s="3">
        <v>1621452</v>
      </c>
      <c r="D329" s="3">
        <v>47656692</v>
      </c>
      <c r="E329" s="3">
        <v>472820</v>
      </c>
      <c r="F329" s="3">
        <v>13570</v>
      </c>
      <c r="G329" s="3">
        <v>385021</v>
      </c>
      <c r="H329" s="3">
        <v>146067</v>
      </c>
      <c r="I329" s="3">
        <v>3988</v>
      </c>
      <c r="J329" s="3">
        <v>127104</v>
      </c>
      <c r="K329" s="3">
        <v>16527207</v>
      </c>
      <c r="L329" s="1">
        <f t="shared" si="360"/>
        <v>3.2904080153668122E-2</v>
      </c>
      <c r="M329" s="1">
        <f t="shared" si="361"/>
        <v>2.8819381871988639E-2</v>
      </c>
      <c r="N329" s="4">
        <f t="shared" si="362"/>
        <v>23581143</v>
      </c>
      <c r="O329" s="3">
        <f t="shared" si="363"/>
        <v>2397367.81938711</v>
      </c>
      <c r="P329" s="4">
        <f t="shared" si="364"/>
        <v>14590.5536523927</v>
      </c>
      <c r="Q329">
        <f t="shared" si="365"/>
        <v>523657</v>
      </c>
      <c r="R329" s="10">
        <f t="shared" si="366"/>
        <v>7.2392678407584201E-3</v>
      </c>
      <c r="S329" s="4"/>
      <c r="T329" s="3">
        <f t="shared" si="367"/>
        <v>728592.87</v>
      </c>
      <c r="U329" s="3">
        <f t="shared" si="368"/>
        <v>163343.60999999999</v>
      </c>
      <c r="V329" s="4">
        <f t="shared" si="369"/>
        <v>1904.4285714285713</v>
      </c>
      <c r="W329" s="4">
        <f t="shared" si="370"/>
        <v>6606.8571428571431</v>
      </c>
      <c r="X329" s="14">
        <f t="shared" si="371"/>
        <v>1.0779386569377238</v>
      </c>
      <c r="Y329" s="18">
        <f t="shared" si="372"/>
        <v>1.105541908423586</v>
      </c>
      <c r="Z329" s="22">
        <f t="shared" si="373"/>
        <v>1.1084178052005289</v>
      </c>
      <c r="AA329" s="12">
        <f t="shared" si="374"/>
        <v>1.10043243731919</v>
      </c>
    </row>
    <row r="330" spans="1:27" x14ac:dyDescent="0.25">
      <c r="A330" s="2">
        <v>44180</v>
      </c>
      <c r="B330" s="3">
        <v>73485176</v>
      </c>
      <c r="C330" s="3">
        <v>1635415</v>
      </c>
      <c r="D330" s="3">
        <v>41615682</v>
      </c>
      <c r="E330" s="3">
        <v>479064</v>
      </c>
      <c r="F330" s="3">
        <v>13685</v>
      </c>
      <c r="G330" s="3">
        <v>391435</v>
      </c>
      <c r="H330" s="3">
        <v>148233</v>
      </c>
      <c r="I330" s="3">
        <v>4017</v>
      </c>
      <c r="J330" s="3">
        <v>128820</v>
      </c>
      <c r="K330" s="3">
        <v>16725973</v>
      </c>
      <c r="L330" s="1">
        <f t="shared" si="360"/>
        <v>3.7812104511476319E-2</v>
      </c>
      <c r="M330" s="1">
        <f t="shared" si="361"/>
        <v>2.8735289859350532E-2</v>
      </c>
      <c r="N330" s="4">
        <f t="shared" si="362"/>
        <v>30234079</v>
      </c>
      <c r="O330" s="3">
        <f t="shared" si="363"/>
        <v>2778629.1549562314</v>
      </c>
      <c r="P330" s="4">
        <f t="shared" si="364"/>
        <v>200853.15777224675</v>
      </c>
      <c r="Q330">
        <f t="shared" si="365"/>
        <v>625889</v>
      </c>
      <c r="R330" s="10">
        <f t="shared" si="366"/>
        <v>8.5903805234876923E-3</v>
      </c>
      <c r="S330" s="4"/>
      <c r="T330" s="3">
        <f t="shared" si="367"/>
        <v>734851.76</v>
      </c>
      <c r="U330" s="3">
        <f t="shared" si="368"/>
        <v>165272.07</v>
      </c>
      <c r="V330" s="4">
        <f t="shared" si="369"/>
        <v>1946.8571428571429</v>
      </c>
      <c r="W330" s="4">
        <f t="shared" si="370"/>
        <v>6617.2857142857147</v>
      </c>
      <c r="X330" s="14">
        <f t="shared" si="371"/>
        <v>1.0770890035126488</v>
      </c>
      <c r="Y330" s="18">
        <f t="shared" si="372"/>
        <v>1.1029111533933234</v>
      </c>
      <c r="Z330" s="22">
        <f t="shared" si="373"/>
        <v>1.1070404373958678</v>
      </c>
      <c r="AA330" s="12">
        <f t="shared" si="374"/>
        <v>1.1012443817094462</v>
      </c>
    </row>
    <row r="331" spans="1:27" x14ac:dyDescent="0.25">
      <c r="A331" s="2">
        <v>44181</v>
      </c>
      <c r="B331" s="3">
        <v>74219546</v>
      </c>
      <c r="C331" s="3">
        <v>1648956</v>
      </c>
      <c r="D331" s="3">
        <v>41977327</v>
      </c>
      <c r="E331" s="3">
        <v>485576</v>
      </c>
      <c r="F331" s="3">
        <v>13815</v>
      </c>
      <c r="G331" s="3">
        <v>397217</v>
      </c>
      <c r="H331" s="3">
        <v>150468</v>
      </c>
      <c r="I331" s="3">
        <v>4050</v>
      </c>
      <c r="J331" s="3">
        <v>130674</v>
      </c>
      <c r="K331" s="3">
        <v>16973376</v>
      </c>
      <c r="L331" s="1">
        <f t="shared" si="360"/>
        <v>3.7797306729065137E-2</v>
      </c>
      <c r="M331" s="1">
        <f t="shared" si="361"/>
        <v>2.8638017025086775E-2</v>
      </c>
      <c r="N331" s="4">
        <f t="shared" si="362"/>
        <v>30593263</v>
      </c>
      <c r="O331" s="3">
        <f t="shared" si="363"/>
        <v>2805298.9454539595</v>
      </c>
      <c r="P331" s="4">
        <f t="shared" si="364"/>
        <v>394596.23081798572</v>
      </c>
      <c r="Q331">
        <f t="shared" si="365"/>
        <v>734370</v>
      </c>
      <c r="R331" s="10">
        <f t="shared" si="366"/>
        <v>9.993444119940598E-3</v>
      </c>
      <c r="S331" s="4"/>
      <c r="T331" s="3">
        <f t="shared" si="367"/>
        <v>742195.46</v>
      </c>
      <c r="U331" s="3">
        <f t="shared" si="368"/>
        <v>167259.73000000001</v>
      </c>
      <c r="V331" s="4">
        <f t="shared" si="369"/>
        <v>1981.2857142857142</v>
      </c>
      <c r="W331" s="4">
        <f t="shared" si="370"/>
        <v>6633.4285714285716</v>
      </c>
      <c r="X331" s="14">
        <f t="shared" si="371"/>
        <v>1.0772912580835803</v>
      </c>
      <c r="Y331" s="18">
        <f t="shared" si="372"/>
        <v>1.1031298609786904</v>
      </c>
      <c r="Z331" s="22">
        <f t="shared" si="373"/>
        <v>1.1057380072960454</v>
      </c>
      <c r="AA331" s="12">
        <f t="shared" si="374"/>
        <v>1.1015307579118441</v>
      </c>
    </row>
    <row r="332" spans="1:27" x14ac:dyDescent="0.25">
      <c r="A332" s="2">
        <v>44182</v>
      </c>
      <c r="B332" s="3">
        <v>74955161</v>
      </c>
      <c r="C332" s="3">
        <v>1662202</v>
      </c>
      <c r="D332" s="3">
        <v>42349997</v>
      </c>
      <c r="E332" s="3">
        <v>492582</v>
      </c>
      <c r="F332" s="3">
        <v>13940</v>
      </c>
      <c r="G332" s="3">
        <v>403667</v>
      </c>
      <c r="H332" s="3">
        <v>152898</v>
      </c>
      <c r="I332" s="3">
        <v>4081</v>
      </c>
      <c r="J332" s="3">
        <v>132667</v>
      </c>
      <c r="K332" s="3">
        <v>17209587</v>
      </c>
      <c r="L332" s="1">
        <f t="shared" si="360"/>
        <v>3.7766847323397773E-2</v>
      </c>
      <c r="M332" s="1">
        <f t="shared" si="361"/>
        <v>2.8577077470400444E-2</v>
      </c>
      <c r="N332" s="4">
        <f t="shared" si="362"/>
        <v>30942962</v>
      </c>
      <c r="O332" s="3">
        <f t="shared" si="363"/>
        <v>2830820.1215876993</v>
      </c>
      <c r="P332" s="4">
        <f t="shared" si="364"/>
        <v>39430.378564598039</v>
      </c>
      <c r="Q332">
        <f t="shared" si="365"/>
        <v>735615</v>
      </c>
      <c r="R332" s="10">
        <f t="shared" si="366"/>
        <v>9.9113379109055724E-3</v>
      </c>
      <c r="S332" s="4"/>
      <c r="T332" s="3">
        <f t="shared" si="367"/>
        <v>749551.61</v>
      </c>
      <c r="U332" s="3">
        <f t="shared" si="368"/>
        <v>169733.76000000001</v>
      </c>
      <c r="V332" s="4">
        <f t="shared" si="369"/>
        <v>2052.7142857142858</v>
      </c>
      <c r="W332" s="4">
        <f t="shared" si="370"/>
        <v>6679.1428571428569</v>
      </c>
      <c r="X332" s="14">
        <f t="shared" si="371"/>
        <v>1.0637035812809632</v>
      </c>
      <c r="Y332" s="18">
        <f t="shared" si="372"/>
        <v>1.096856052129765</v>
      </c>
      <c r="Z332" s="22">
        <f t="shared" si="373"/>
        <v>1.1048700395668285</v>
      </c>
      <c r="AA332" s="12">
        <f t="shared" si="374"/>
        <v>1.1037255737065885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5" workbookViewId="0">
      <selection activeCell="T57" sqref="T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2020-12-19T02:56:14Z</dcterms:modified>
</cp:coreProperties>
</file>