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0245"/>
  </bookViews>
  <sheets>
    <sheet name="Converter" sheetId="4" r:id="rId1"/>
  </sheets>
  <calcPr calcId="145621"/>
</workbook>
</file>

<file path=xl/calcChain.xml><?xml version="1.0" encoding="utf-8"?>
<calcChain xmlns="http://schemas.openxmlformats.org/spreadsheetml/2006/main">
  <c r="G3" i="4" l="1"/>
  <c r="H3" i="4"/>
  <c r="F3" i="4"/>
  <c r="D5" i="4"/>
  <c r="H5" i="4" s="1"/>
  <c r="H4" i="4" s="1"/>
  <c r="C5" i="4"/>
  <c r="G5" i="4" s="1"/>
  <c r="G4" i="4" s="1"/>
  <c r="B5" i="4"/>
  <c r="F5" i="4" s="1"/>
  <c r="F4" i="4" s="1"/>
  <c r="F10" i="4" a="1"/>
  <c r="H12" i="4" s="1"/>
  <c r="F10" i="4" l="1"/>
  <c r="G10" i="4"/>
  <c r="H10" i="4"/>
  <c r="F11" i="4"/>
  <c r="G11" i="4"/>
  <c r="H11" i="4"/>
  <c r="F12" i="4"/>
  <c r="G12" i="4"/>
  <c r="J5" i="4" l="1" a="1"/>
  <c r="J3" i="4" a="1"/>
  <c r="J3" i="4" l="1"/>
  <c r="K3" i="4"/>
  <c r="L3" i="4"/>
  <c r="L5" i="4"/>
  <c r="L4" i="4" s="1"/>
  <c r="J5" i="4"/>
  <c r="J4" i="4" s="1"/>
  <c r="K5" i="4"/>
  <c r="K4" i="4" s="1"/>
  <c r="P5" i="4" l="1"/>
  <c r="O5" i="4"/>
  <c r="N5" i="4"/>
  <c r="P3" i="4"/>
  <c r="O3" i="4"/>
  <c r="N3" i="4"/>
  <c r="N4" i="4" l="1"/>
  <c r="O4" i="4"/>
  <c r="P4" i="4"/>
</calcChain>
</file>

<file path=xl/sharedStrings.xml><?xml version="1.0" encoding="utf-8"?>
<sst xmlns="http://schemas.openxmlformats.org/spreadsheetml/2006/main" count="22" uniqueCount="18">
  <si>
    <t>x</t>
  </si>
  <si>
    <t>y</t>
  </si>
  <si>
    <t>R</t>
  </si>
  <si>
    <t>G</t>
  </si>
  <si>
    <t>B</t>
  </si>
  <si>
    <t>Y</t>
  </si>
  <si>
    <t>X</t>
  </si>
  <si>
    <t>Z</t>
  </si>
  <si>
    <t>Color to correct:</t>
  </si>
  <si>
    <t>XYZ:</t>
  </si>
  <si>
    <t>xyY:</t>
  </si>
  <si>
    <t>Corrected color:</t>
  </si>
  <si>
    <t>Linear RGB (Rec. 709):</t>
  </si>
  <si>
    <t>Correction delta:</t>
  </si>
  <si>
    <t>Matrices:</t>
  </si>
  <si>
    <t>CIE XYZ to sRGB</t>
  </si>
  <si>
    <t>Inverse</t>
  </si>
  <si>
    <t>RGB: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</si>
</sst>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3" fillId="2" borderId="0" xfId="0" applyFont="1" applyFill="1" applyBorder="1"/>
    <xf numFmtId="0" fontId="0" fillId="5" borderId="0" xfId="0" applyFill="1" applyBorder="1"/>
    <xf numFmtId="10" fontId="0" fillId="5" borderId="0" xfId="1" applyNumberFormat="1" applyFont="1" applyFill="1" applyBorder="1"/>
    <xf numFmtId="10" fontId="0" fillId="5" borderId="0" xfId="0" applyNumberFormat="1" applyFill="1" applyBorder="1"/>
    <xf numFmtId="168" fontId="0" fillId="5" borderId="0" xfId="0" applyNumberFormat="1" applyFill="1" applyBorder="1"/>
    <xf numFmtId="10" fontId="0" fillId="3" borderId="0" xfId="1" applyNumberFormat="1" applyFont="1" applyFill="1" applyBorder="1" applyProtection="1">
      <protection locked="0"/>
    </xf>
    <xf numFmtId="168" fontId="0" fillId="4" borderId="0" xfId="0" applyNumberFormat="1" applyFill="1" applyBorder="1"/>
    <xf numFmtId="0" fontId="4" fillId="2" borderId="0" xfId="0" applyFont="1" applyFill="1" applyBorder="1"/>
    <xf numFmtId="0" fontId="5" fillId="2" borderId="0" xfId="0" applyFont="1" applyFill="1" applyBorder="1"/>
    <xf numFmtId="0" fontId="6" fillId="2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9.5703125" style="3" customWidth="1"/>
    <col min="3" max="3" width="9.5703125" style="3" bestFit="1" customWidth="1"/>
    <col min="4" max="16384" width="9.140625" style="3"/>
  </cols>
  <sheetData>
    <row r="1" spans="1:18" x14ac:dyDescent="0.25">
      <c r="A1" s="2"/>
      <c r="B1" s="1" t="s">
        <v>17</v>
      </c>
      <c r="C1" s="2"/>
      <c r="D1" s="2"/>
      <c r="E1" s="2"/>
      <c r="F1" s="1" t="s">
        <v>12</v>
      </c>
      <c r="G1" s="2"/>
      <c r="H1" s="2"/>
      <c r="I1" s="2"/>
      <c r="J1" s="1" t="s">
        <v>9</v>
      </c>
      <c r="K1" s="2"/>
      <c r="L1" s="2"/>
      <c r="M1" s="2"/>
      <c r="N1" s="1" t="s">
        <v>10</v>
      </c>
      <c r="O1" s="2"/>
      <c r="P1" s="2"/>
    </row>
    <row r="2" spans="1:18" x14ac:dyDescent="0.25">
      <c r="A2" s="2"/>
      <c r="B2" s="11" t="s">
        <v>2</v>
      </c>
      <c r="C2" s="12" t="s">
        <v>3</v>
      </c>
      <c r="D2" s="13" t="s">
        <v>4</v>
      </c>
      <c r="E2" s="4"/>
      <c r="F2" s="11" t="s">
        <v>2</v>
      </c>
      <c r="G2" s="12" t="s">
        <v>3</v>
      </c>
      <c r="H2" s="13" t="s">
        <v>4</v>
      </c>
      <c r="I2" s="4"/>
      <c r="J2" s="4" t="s">
        <v>6</v>
      </c>
      <c r="K2" s="4" t="s">
        <v>5</v>
      </c>
      <c r="L2" s="4" t="s">
        <v>7</v>
      </c>
      <c r="M2" s="4"/>
      <c r="N2" s="4" t="s">
        <v>0</v>
      </c>
      <c r="O2" s="4" t="s">
        <v>1</v>
      </c>
      <c r="P2" s="4" t="s">
        <v>5</v>
      </c>
      <c r="R2" s="2"/>
    </row>
    <row r="3" spans="1:18" x14ac:dyDescent="0.25">
      <c r="A3" s="1" t="s">
        <v>8</v>
      </c>
      <c r="B3" s="9">
        <v>0.4</v>
      </c>
      <c r="C3" s="9">
        <v>0.4</v>
      </c>
      <c r="D3" s="9">
        <v>0.4</v>
      </c>
      <c r="E3" s="2"/>
      <c r="F3" s="6">
        <f>IF(B3&lt;0.081,B3/4.5,POWER((B3+0.099)/1.099, 1/0.45))</f>
        <v>0.17298416137017622</v>
      </c>
      <c r="G3" s="6">
        <f t="shared" ref="G3:H3" si="0">IF(C3&lt;0.081,C3/4.5,POWER((C3+0.099)/1.099, 1/0.45))</f>
        <v>0.17298416137017622</v>
      </c>
      <c r="H3" s="6">
        <f t="shared" si="0"/>
        <v>0.17298416137017622</v>
      </c>
      <c r="I3" s="2"/>
      <c r="J3" s="8">
        <f t="array" ref="J3:L3">MMULT(F3:H3, TRANSPOSE($F$10:$H$12))</f>
        <v>0.16441654424162627</v>
      </c>
      <c r="K3" s="8">
        <v>0.17297672878260778</v>
      </c>
      <c r="L3" s="8">
        <v>0.18837598157764393</v>
      </c>
      <c r="M3" s="2"/>
      <c r="N3" s="8">
        <f>J3/SUM(J3:L3)</f>
        <v>0.31271616360702847</v>
      </c>
      <c r="O3" s="8">
        <f>K3/SUM(J3:L3)</f>
        <v>0.32899742095720091</v>
      </c>
      <c r="P3" s="8">
        <f>K3</f>
        <v>0.17297672878260778</v>
      </c>
      <c r="R3" s="2"/>
    </row>
    <row r="4" spans="1:18" x14ac:dyDescent="0.25">
      <c r="A4" s="1" t="s">
        <v>13</v>
      </c>
      <c r="B4" s="9">
        <v>1.7999999999999999E-2</v>
      </c>
      <c r="C4" s="9">
        <v>4.0000000000000001E-3</v>
      </c>
      <c r="D4" s="9">
        <v>-5.0999999999999997E-2</v>
      </c>
      <c r="E4" s="2"/>
      <c r="F4" s="7">
        <f>F5-F3</f>
        <v>1.4172950543583862E-2</v>
      </c>
      <c r="G4" s="7">
        <f>G5-G3</f>
        <v>3.0965407951777102E-3</v>
      </c>
      <c r="H4" s="7">
        <f>H5-H3</f>
        <v>-3.685340104650206E-2</v>
      </c>
      <c r="I4" s="2"/>
      <c r="J4" s="8">
        <f>J5-J3</f>
        <v>3.0036604796404576E-4</v>
      </c>
      <c r="K4" s="8">
        <f>K5-K3</f>
        <v>2.5666942238281032E-3</v>
      </c>
      <c r="L4" s="8">
        <f>L5-L3</f>
        <v>-3.4386495566426423E-2</v>
      </c>
      <c r="M4" s="2"/>
      <c r="N4" s="10">
        <f>N5-N3</f>
        <v>2.0550342226929696E-2</v>
      </c>
      <c r="O4" s="10">
        <f>O5-O3</f>
        <v>2.6174025038435689E-2</v>
      </c>
      <c r="P4" s="10">
        <f>P5-P3</f>
        <v>2.5666942238281032E-3</v>
      </c>
      <c r="R4" s="2"/>
    </row>
    <row r="5" spans="1:18" x14ac:dyDescent="0.25">
      <c r="A5" s="1" t="s">
        <v>11</v>
      </c>
      <c r="B5" s="7">
        <f>B3+B4</f>
        <v>0.41800000000000004</v>
      </c>
      <c r="C5" s="7">
        <f>C3+C4</f>
        <v>0.40400000000000003</v>
      </c>
      <c r="D5" s="7">
        <f>D3+D4</f>
        <v>0.34900000000000003</v>
      </c>
      <c r="E5" s="2"/>
      <c r="F5" s="6">
        <f>IF(B5&lt;0.081,B5/4.5,POWER((B5+0.099)/1.099, 1/0.45))</f>
        <v>0.18715711191376008</v>
      </c>
      <c r="G5" s="6">
        <f t="shared" ref="G5" si="1">IF(C5&lt;0.081,C5/4.5,POWER((C5+0.099)/1.099, 1/0.45))</f>
        <v>0.17608070216535393</v>
      </c>
      <c r="H5" s="6">
        <f t="shared" ref="H5" si="2">IF(D5&lt;0.081,D5/4.5,POWER((D5+0.099)/1.099, 1/0.45))</f>
        <v>0.13613076032367416</v>
      </c>
      <c r="I5" s="2"/>
      <c r="J5" s="8">
        <f t="array" ref="J5:L5">MMULT(F5:H5, TRANSPOSE($F$10:$H$12))</f>
        <v>0.16471691028959032</v>
      </c>
      <c r="K5" s="8">
        <v>0.17554342300643588</v>
      </c>
      <c r="L5" s="8">
        <v>0.15398948601121751</v>
      </c>
      <c r="M5" s="2"/>
      <c r="N5" s="8">
        <f>J5/SUM(J5:L5)</f>
        <v>0.33326650583395817</v>
      </c>
      <c r="O5" s="8">
        <f>K5/SUM(J5:L5)</f>
        <v>0.3551714459956366</v>
      </c>
      <c r="P5" s="8">
        <f>K5</f>
        <v>0.17554342300643588</v>
      </c>
      <c r="R5" s="2"/>
    </row>
    <row r="6" spans="1:18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R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R8" s="2"/>
    </row>
    <row r="9" spans="1:18" x14ac:dyDescent="0.25">
      <c r="A9" s="2"/>
      <c r="B9" s="1" t="s">
        <v>15</v>
      </c>
      <c r="C9" s="2"/>
      <c r="D9" s="2"/>
      <c r="E9" s="2"/>
      <c r="F9" s="1" t="s">
        <v>16</v>
      </c>
      <c r="G9" s="2"/>
      <c r="H9" s="2"/>
      <c r="I9" s="2"/>
      <c r="J9" s="2"/>
      <c r="K9" s="2"/>
      <c r="L9" s="2"/>
      <c r="M9" s="2"/>
      <c r="N9" s="2"/>
      <c r="O9" s="2"/>
      <c r="P9" s="2"/>
      <c r="R9" s="2"/>
    </row>
    <row r="10" spans="1:18" x14ac:dyDescent="0.25">
      <c r="A10" s="1" t="s">
        <v>14</v>
      </c>
      <c r="B10" s="5">
        <v>3.2406000000000001</v>
      </c>
      <c r="C10" s="5">
        <v>-1.5371999999999999</v>
      </c>
      <c r="D10" s="5">
        <v>-0.49859999999999999</v>
      </c>
      <c r="E10" s="2"/>
      <c r="F10" s="5">
        <f t="array" ref="F10:H12">MINVERSE(B10:D12)</f>
        <v>0.41239558896741418</v>
      </c>
      <c r="G10" s="5">
        <v>0.35758343076371479</v>
      </c>
      <c r="H10" s="5">
        <v>0.18049264738170154</v>
      </c>
      <c r="I10" s="2"/>
      <c r="J10" s="2"/>
      <c r="K10" s="2"/>
      <c r="L10" s="2"/>
      <c r="M10" s="2"/>
      <c r="N10" s="2"/>
      <c r="O10" s="2"/>
      <c r="P10" s="2"/>
      <c r="R10" s="2"/>
    </row>
    <row r="11" spans="1:18" x14ac:dyDescent="0.25">
      <c r="A11" s="1"/>
      <c r="B11" s="5">
        <v>-0.96889999999999998</v>
      </c>
      <c r="C11" s="5">
        <v>1.8757999999999999</v>
      </c>
      <c r="D11" s="5">
        <v>4.1500000000000002E-2</v>
      </c>
      <c r="E11" s="2"/>
      <c r="F11" s="5">
        <v>0.21258623078559552</v>
      </c>
      <c r="G11" s="5">
        <v>0.71517030370341084</v>
      </c>
      <c r="H11" s="5">
        <v>7.2200498643336206E-2</v>
      </c>
      <c r="I11" s="2"/>
      <c r="J11" s="2"/>
      <c r="K11" s="2"/>
      <c r="L11" s="2"/>
      <c r="M11" s="2"/>
      <c r="N11" s="2"/>
      <c r="O11" s="2"/>
      <c r="P11" s="2"/>
      <c r="R11" s="2"/>
    </row>
    <row r="12" spans="1:18" x14ac:dyDescent="0.25">
      <c r="A12" s="2"/>
      <c r="B12" s="5">
        <v>5.57E-2</v>
      </c>
      <c r="C12" s="5">
        <v>-0.20399999999999999</v>
      </c>
      <c r="D12" s="5">
        <v>1.0569999999999999</v>
      </c>
      <c r="E12" s="2"/>
      <c r="F12" s="5">
        <v>1.9297215491746938E-2</v>
      </c>
      <c r="G12" s="5">
        <v>0.11918386458084852</v>
      </c>
      <c r="H12" s="5">
        <v>0.9504971251315798</v>
      </c>
      <c r="I12" s="2"/>
      <c r="J12" s="2"/>
      <c r="K12" s="2"/>
      <c r="L12" s="2"/>
      <c r="M12" s="2"/>
      <c r="N12" s="2"/>
      <c r="O12" s="2"/>
      <c r="P12" s="2"/>
      <c r="R12" s="2"/>
    </row>
    <row r="13" spans="1:18" x14ac:dyDescent="0.25">
      <c r="R13" s="2"/>
    </row>
    <row r="14" spans="1:18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</sheetData>
  <sheetProtection sheet="1" objects="1" scenarios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 Hoog</dc:creator>
  <cp:lastModifiedBy>Michael de Hoog</cp:lastModifiedBy>
  <dcterms:created xsi:type="dcterms:W3CDTF">2017-01-02T02:42:17Z</dcterms:created>
  <dcterms:modified xsi:type="dcterms:W3CDTF">2017-01-04T11:17:13Z</dcterms:modified>
</cp:coreProperties>
</file>