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Carlos Catalán\Práctica\Práctica 3\"/>
    </mc:Choice>
  </mc:AlternateContent>
  <xr:revisionPtr revIDLastSave="0" documentId="13_ncr:1_{C82FF616-33E5-4956-AE71-BFBC3FAC887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puts 1" sheetId="1" r:id="rId1"/>
    <sheet name="Sheet1" sheetId="4" r:id="rId2"/>
    <sheet name="Inputs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4" l="1"/>
  <c r="O30" i="4"/>
  <c r="Q28" i="4"/>
  <c r="P28" i="4"/>
  <c r="O28" i="4"/>
  <c r="N13" i="4"/>
  <c r="O13" i="4"/>
  <c r="Q13" i="4"/>
  <c r="R13" i="4"/>
  <c r="M13" i="4"/>
  <c r="P22" i="4" a="1"/>
  <c r="P22" i="4" s="1"/>
  <c r="O22" i="4" a="1"/>
  <c r="O22" i="4" s="1"/>
  <c r="B17" i="4"/>
  <c r="O26" i="4" s="1"/>
  <c r="P19" i="4" a="1"/>
  <c r="P19" i="4" s="1"/>
  <c r="Q19" i="4" a="1"/>
  <c r="Q19" i="4" s="1"/>
  <c r="O19" i="4" a="1"/>
  <c r="O19" i="4" s="1"/>
  <c r="L20" i="4"/>
  <c r="L34" i="4" s="1"/>
  <c r="L21" i="4"/>
  <c r="L35" i="4" s="1"/>
  <c r="L22" i="4"/>
  <c r="L36" i="4" s="1"/>
  <c r="L23" i="4"/>
  <c r="L37" i="4" s="1"/>
  <c r="L24" i="4"/>
  <c r="L38" i="4" s="1"/>
  <c r="L25" i="4"/>
  <c r="L39" i="4" s="1"/>
  <c r="L26" i="4"/>
  <c r="L40" i="4" s="1"/>
  <c r="L27" i="4"/>
  <c r="L41" i="4" s="1"/>
  <c r="L28" i="4"/>
  <c r="L42" i="4" s="1"/>
  <c r="L19" i="4"/>
  <c r="L33" i="4" s="1"/>
  <c r="K20" i="4"/>
  <c r="K34" i="4" s="1"/>
  <c r="K21" i="4"/>
  <c r="K35" i="4" s="1"/>
  <c r="K22" i="4"/>
  <c r="K36" i="4" s="1"/>
  <c r="K23" i="4"/>
  <c r="K37" i="4" s="1"/>
  <c r="K24" i="4"/>
  <c r="K38" i="4" s="1"/>
  <c r="K25" i="4"/>
  <c r="K39" i="4" s="1"/>
  <c r="K26" i="4"/>
  <c r="K40" i="4" s="1"/>
  <c r="K27" i="4"/>
  <c r="K41" i="4" s="1"/>
  <c r="K28" i="4"/>
  <c r="K42" i="4" s="1"/>
  <c r="K19" i="4"/>
  <c r="K33" i="4" s="1"/>
  <c r="J20" i="4"/>
  <c r="J34" i="4" s="1"/>
  <c r="J21" i="4"/>
  <c r="J35" i="4" s="1"/>
  <c r="J22" i="4"/>
  <c r="J36" i="4" s="1"/>
  <c r="J23" i="4"/>
  <c r="J37" i="4" s="1"/>
  <c r="J24" i="4"/>
  <c r="J38" i="4" s="1"/>
  <c r="J25" i="4"/>
  <c r="J39" i="4" s="1"/>
  <c r="J26" i="4"/>
  <c r="J40" i="4" s="1"/>
  <c r="J27" i="4"/>
  <c r="J41" i="4" s="1"/>
  <c r="J28" i="4"/>
  <c r="J42" i="4" s="1"/>
  <c r="J19" i="4"/>
  <c r="J33" i="4" s="1"/>
  <c r="I20" i="4"/>
  <c r="I34" i="4" s="1"/>
  <c r="I21" i="4"/>
  <c r="I35" i="4" s="1"/>
  <c r="I22" i="4"/>
  <c r="I36" i="4" s="1"/>
  <c r="I23" i="4"/>
  <c r="I37" i="4" s="1"/>
  <c r="I24" i="4"/>
  <c r="I38" i="4" s="1"/>
  <c r="I25" i="4"/>
  <c r="I39" i="4" s="1"/>
  <c r="I26" i="4"/>
  <c r="I40" i="4" s="1"/>
  <c r="I27" i="4"/>
  <c r="I41" i="4" s="1"/>
  <c r="I28" i="4"/>
  <c r="I42" i="4" s="1"/>
  <c r="I19" i="4"/>
  <c r="I33" i="4" s="1"/>
  <c r="H20" i="4"/>
  <c r="H34" i="4" s="1"/>
  <c r="H21" i="4"/>
  <c r="H35" i="4" s="1"/>
  <c r="H22" i="4"/>
  <c r="H36" i="4" s="1"/>
  <c r="H23" i="4"/>
  <c r="H37" i="4" s="1"/>
  <c r="H24" i="4"/>
  <c r="H38" i="4" s="1"/>
  <c r="H25" i="4"/>
  <c r="H39" i="4" s="1"/>
  <c r="H26" i="4"/>
  <c r="H40" i="4" s="1"/>
  <c r="H27" i="4"/>
  <c r="H41" i="4" s="1"/>
  <c r="H28" i="4"/>
  <c r="H42" i="4" s="1"/>
  <c r="H19" i="4"/>
  <c r="H33" i="4" s="1"/>
  <c r="G20" i="4"/>
  <c r="G34" i="4" s="1"/>
  <c r="G21" i="4"/>
  <c r="G35" i="4" s="1"/>
  <c r="G22" i="4"/>
  <c r="G36" i="4" s="1"/>
  <c r="G23" i="4"/>
  <c r="G37" i="4" s="1"/>
  <c r="G24" i="4"/>
  <c r="G38" i="4" s="1"/>
  <c r="G25" i="4"/>
  <c r="G39" i="4" s="1"/>
  <c r="G26" i="4"/>
  <c r="G40" i="4" s="1"/>
  <c r="G27" i="4"/>
  <c r="G41" i="4" s="1"/>
  <c r="G28" i="4"/>
  <c r="G42" i="4" s="1"/>
  <c r="G19" i="4"/>
  <c r="G33" i="4" s="1"/>
  <c r="F20" i="4"/>
  <c r="F34" i="4" s="1"/>
  <c r="F21" i="4"/>
  <c r="F35" i="4" s="1"/>
  <c r="F22" i="4"/>
  <c r="F36" i="4" s="1"/>
  <c r="F23" i="4"/>
  <c r="F37" i="4" s="1"/>
  <c r="F24" i="4"/>
  <c r="F38" i="4" s="1"/>
  <c r="F25" i="4"/>
  <c r="F39" i="4" s="1"/>
  <c r="F26" i="4"/>
  <c r="F40" i="4" s="1"/>
  <c r="F27" i="4"/>
  <c r="F41" i="4" s="1"/>
  <c r="F28" i="4"/>
  <c r="F42" i="4" s="1"/>
  <c r="F19" i="4"/>
  <c r="F33" i="4" s="1"/>
  <c r="E20" i="4"/>
  <c r="E34" i="4" s="1"/>
  <c r="E21" i="4"/>
  <c r="E35" i="4" s="1"/>
  <c r="E22" i="4"/>
  <c r="E36" i="4" s="1"/>
  <c r="E23" i="4"/>
  <c r="E37" i="4" s="1"/>
  <c r="E24" i="4"/>
  <c r="E38" i="4" s="1"/>
  <c r="E25" i="4"/>
  <c r="E39" i="4" s="1"/>
  <c r="E26" i="4"/>
  <c r="E40" i="4" s="1"/>
  <c r="E27" i="4"/>
  <c r="E41" i="4" s="1"/>
  <c r="E28" i="4"/>
  <c r="E42" i="4" s="1"/>
  <c r="E19" i="4"/>
  <c r="E33" i="4" s="1"/>
  <c r="D20" i="4"/>
  <c r="D34" i="4" s="1"/>
  <c r="D21" i="4"/>
  <c r="D35" i="4" s="1"/>
  <c r="D22" i="4"/>
  <c r="D36" i="4" s="1"/>
  <c r="D23" i="4"/>
  <c r="D37" i="4" s="1"/>
  <c r="D24" i="4"/>
  <c r="D38" i="4" s="1"/>
  <c r="D25" i="4"/>
  <c r="D39" i="4" s="1"/>
  <c r="D26" i="4"/>
  <c r="D40" i="4" s="1"/>
  <c r="D27" i="4"/>
  <c r="D41" i="4" s="1"/>
  <c r="D28" i="4"/>
  <c r="D42" i="4" s="1"/>
  <c r="D19" i="4"/>
  <c r="D33" i="4" s="1"/>
  <c r="C20" i="4"/>
  <c r="C34" i="4" s="1"/>
  <c r="C21" i="4"/>
  <c r="C35" i="4" s="1"/>
  <c r="C22" i="4"/>
  <c r="C36" i="4" s="1"/>
  <c r="C23" i="4"/>
  <c r="C37" i="4" s="1"/>
  <c r="C24" i="4"/>
  <c r="C38" i="4" s="1"/>
  <c r="C25" i="4"/>
  <c r="C39" i="4" s="1"/>
  <c r="C26" i="4"/>
  <c r="C40" i="4" s="1"/>
  <c r="C27" i="4"/>
  <c r="C41" i="4" s="1"/>
  <c r="C28" i="4"/>
  <c r="C42" i="4" s="1"/>
  <c r="C19" i="4"/>
  <c r="O3" i="4"/>
  <c r="Q3" i="4"/>
  <c r="R3" i="4"/>
  <c r="O4" i="4"/>
  <c r="Q4" i="4"/>
  <c r="R4" i="4"/>
  <c r="O5" i="4"/>
  <c r="Q5" i="4"/>
  <c r="R5" i="4"/>
  <c r="O6" i="4"/>
  <c r="Q6" i="4"/>
  <c r="R6" i="4"/>
  <c r="O7" i="4"/>
  <c r="Q7" i="4"/>
  <c r="R7" i="4"/>
  <c r="O8" i="4"/>
  <c r="Q8" i="4"/>
  <c r="R8" i="4"/>
  <c r="O9" i="4"/>
  <c r="Q9" i="4"/>
  <c r="R9" i="4"/>
  <c r="O10" i="4"/>
  <c r="Q10" i="4"/>
  <c r="R10" i="4"/>
  <c r="O11" i="4"/>
  <c r="Q11" i="4"/>
  <c r="R11" i="4"/>
  <c r="O12" i="4"/>
  <c r="Q12" i="4"/>
  <c r="R12" i="4"/>
  <c r="N4" i="4"/>
  <c r="N5" i="4"/>
  <c r="N6" i="4"/>
  <c r="N7" i="4"/>
  <c r="N8" i="4"/>
  <c r="N9" i="4"/>
  <c r="N10" i="4"/>
  <c r="N11" i="4"/>
  <c r="N12" i="4"/>
  <c r="N3" i="4"/>
  <c r="M4" i="4"/>
  <c r="M3" i="4"/>
  <c r="M5" i="4"/>
  <c r="M6" i="4"/>
  <c r="M7" i="4"/>
  <c r="M8" i="4"/>
  <c r="M9" i="4"/>
  <c r="M10" i="4"/>
  <c r="M11" i="4"/>
  <c r="M12" i="4"/>
  <c r="Q22" i="4" l="1" a="1"/>
  <c r="Q22" i="4" s="1"/>
  <c r="P26" i="4"/>
  <c r="C33" i="4"/>
  <c r="S22" i="4" s="1" a="1"/>
  <c r="S22" i="4" s="1"/>
  <c r="U19" i="4" a="1"/>
  <c r="U19" i="4" s="1"/>
  <c r="V19" i="4" a="1"/>
  <c r="V19" i="4" s="1"/>
  <c r="R26" i="4"/>
  <c r="R22" i="4" a="1"/>
  <c r="R22" i="4" s="1"/>
  <c r="S26" i="4"/>
  <c r="T19" i="4" a="1"/>
  <c r="T19" i="4" s="1"/>
  <c r="T26" i="4"/>
  <c r="W19" i="4" a="1"/>
  <c r="W19" i="4" s="1"/>
  <c r="S19" i="4" a="1"/>
  <c r="S19" i="4" s="1"/>
  <c r="R19" i="4" a="1"/>
  <c r="R19" i="4" s="1"/>
  <c r="Q26" i="4"/>
  <c r="T22" i="4" l="1"/>
  <c r="X19" i="4"/>
  <c r="U26" i="4"/>
  <c r="D264" i="3"/>
  <c r="E264" i="3"/>
  <c r="F264" i="3"/>
  <c r="G264" i="3"/>
  <c r="H264" i="3"/>
  <c r="D265" i="3"/>
  <c r="E265" i="3"/>
  <c r="F265" i="3"/>
  <c r="G265" i="3"/>
  <c r="H265" i="3"/>
  <c r="D266" i="3"/>
  <c r="E266" i="3"/>
  <c r="F266" i="3"/>
  <c r="G266" i="3"/>
  <c r="H266" i="3"/>
  <c r="D267" i="3"/>
  <c r="E267" i="3"/>
  <c r="F267" i="3"/>
  <c r="G267" i="3"/>
  <c r="H267" i="3"/>
  <c r="D268" i="3"/>
  <c r="E268" i="3"/>
  <c r="F268" i="3"/>
  <c r="G268" i="3"/>
  <c r="H268" i="3"/>
  <c r="C268" i="3"/>
  <c r="C267" i="3"/>
  <c r="C266" i="3"/>
  <c r="C265" i="3"/>
  <c r="C264" i="3"/>
  <c r="M44" i="3"/>
  <c r="N44" i="3" s="1"/>
  <c r="O32" i="4" l="1"/>
  <c r="M45" i="3"/>
  <c r="N45" i="3" s="1"/>
  <c r="M48" i="3"/>
  <c r="N48" i="3" s="1"/>
  <c r="M47" i="3"/>
  <c r="N47" i="3" s="1"/>
  <c r="M43" i="3"/>
  <c r="N43" i="3" s="1"/>
  <c r="M34" i="3"/>
  <c r="N34" i="3" s="1"/>
  <c r="M42" i="3"/>
  <c r="N42" i="3" s="1"/>
  <c r="M52" i="3"/>
  <c r="N52" i="3" s="1"/>
  <c r="M37" i="3"/>
  <c r="N37" i="3" s="1"/>
  <c r="M32" i="3"/>
  <c r="N32" i="3" s="1"/>
  <c r="M38" i="3"/>
  <c r="N38" i="3" s="1"/>
  <c r="M31" i="3"/>
  <c r="N31" i="3" s="1"/>
  <c r="M49" i="3"/>
  <c r="N49" i="3" s="1"/>
  <c r="M33" i="3"/>
  <c r="N33" i="3" s="1"/>
  <c r="M50" i="3"/>
  <c r="N50" i="3" s="1"/>
  <c r="M36" i="3"/>
  <c r="N36" i="3" s="1"/>
  <c r="M41" i="3"/>
  <c r="N41" i="3" s="1"/>
  <c r="M39" i="3"/>
  <c r="N39" i="3" s="1"/>
  <c r="M35" i="3"/>
  <c r="N35" i="3" s="1"/>
  <c r="M46" i="3"/>
  <c r="N46" i="3" s="1"/>
  <c r="M40" i="3"/>
  <c r="N40" i="3" s="1"/>
  <c r="M51" i="3"/>
  <c r="N51" i="3" s="1"/>
  <c r="O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Katash Abe</author>
  </authors>
  <commentList>
    <comment ref="C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Sensibilidades Zero Coupon</t>
        </r>
      </text>
    </comment>
    <comment ref="C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Valor Zero Coupon</t>
        </r>
      </text>
    </comment>
  </commentList>
</comments>
</file>

<file path=xl/sharedStrings.xml><?xml version="1.0" encoding="utf-8"?>
<sst xmlns="http://schemas.openxmlformats.org/spreadsheetml/2006/main" count="387" uniqueCount="340">
  <si>
    <t>Risk Class</t>
  </si>
  <si>
    <t>Interest Rate</t>
  </si>
  <si>
    <t>Bucket</t>
  </si>
  <si>
    <t>EUR</t>
  </si>
  <si>
    <t>0.25Y</t>
  </si>
  <si>
    <t>0.5Y</t>
  </si>
  <si>
    <t>USD</t>
  </si>
  <si>
    <t>1Y</t>
  </si>
  <si>
    <t>3Y</t>
  </si>
  <si>
    <t>5Y</t>
  </si>
  <si>
    <t>EUR-6M</t>
  </si>
  <si>
    <t>USD-3M</t>
  </si>
  <si>
    <t>USD-OIS</t>
  </si>
  <si>
    <t>EUR-OIS</t>
  </si>
  <si>
    <t>EUR-3M</t>
  </si>
  <si>
    <t>2Y</t>
  </si>
  <si>
    <t>10Y</t>
  </si>
  <si>
    <t>15Y</t>
  </si>
  <si>
    <t>20Y</t>
  </si>
  <si>
    <t>30Y</t>
  </si>
  <si>
    <t>Sensitivities</t>
  </si>
  <si>
    <t>Curve</t>
  </si>
  <si>
    <t>Risk Factor 1</t>
  </si>
  <si>
    <t>Risk Factor 2</t>
  </si>
  <si>
    <t>Risk Factor 3</t>
  </si>
  <si>
    <t>Risk Factor 4</t>
  </si>
  <si>
    <t>Risk Factor 6</t>
  </si>
  <si>
    <t>Risk Factor 7</t>
  </si>
  <si>
    <t>IR</t>
  </si>
  <si>
    <t>FX</t>
  </si>
  <si>
    <t>EQ</t>
  </si>
  <si>
    <t>LH</t>
  </si>
  <si>
    <t>Sensitivity</t>
  </si>
  <si>
    <t>Sensitivity type</t>
  </si>
  <si>
    <t>Delta/Multiplicativa</t>
  </si>
  <si>
    <t>Delta/Aditiva</t>
  </si>
  <si>
    <t>Fecha t - 1</t>
  </si>
  <si>
    <t>Fecha t - 2</t>
  </si>
  <si>
    <t>Fecha t - 3</t>
  </si>
  <si>
    <t>Fecha t - 4</t>
  </si>
  <si>
    <t>Fecha t - 5</t>
  </si>
  <si>
    <t>Fecha t - 6</t>
  </si>
  <si>
    <t>Fecha t - 7</t>
  </si>
  <si>
    <t>Fecha t - 8</t>
  </si>
  <si>
    <t>Fecha t - 9</t>
  </si>
  <si>
    <t>Fecha t - 10</t>
  </si>
  <si>
    <t>Fecha t - 11</t>
  </si>
  <si>
    <t>Fecha t - 12</t>
  </si>
  <si>
    <t>Fecha t - 13</t>
  </si>
  <si>
    <t>Fecha t - 14</t>
  </si>
  <si>
    <t>Fecha t - 15</t>
  </si>
  <si>
    <t>Fecha t - 16</t>
  </si>
  <si>
    <t>Fecha t - 17</t>
  </si>
  <si>
    <t>Fecha t - 18</t>
  </si>
  <si>
    <t>Fecha t - 19</t>
  </si>
  <si>
    <t>Fecha t - 20</t>
  </si>
  <si>
    <t>Fecha t - 21</t>
  </si>
  <si>
    <t>Fecha t - 22</t>
  </si>
  <si>
    <t>Fecha t - 23</t>
  </si>
  <si>
    <t>Fecha t - 24</t>
  </si>
  <si>
    <t>Fecha t - 25</t>
  </si>
  <si>
    <t>Fecha t - 26</t>
  </si>
  <si>
    <t>Fecha t - 27</t>
  </si>
  <si>
    <t>Fecha t - 28</t>
  </si>
  <si>
    <t>Fecha t - 29</t>
  </si>
  <si>
    <t>Fecha t - 30</t>
  </si>
  <si>
    <t>Fecha t - 31</t>
  </si>
  <si>
    <t>Fecha t - 32</t>
  </si>
  <si>
    <t>Fecha t - 33</t>
  </si>
  <si>
    <t>Fecha t - 34</t>
  </si>
  <si>
    <t>Fecha t - 35</t>
  </si>
  <si>
    <t>Fecha t - 36</t>
  </si>
  <si>
    <t>Fecha t - 37</t>
  </si>
  <si>
    <t>Fecha t - 38</t>
  </si>
  <si>
    <t>Fecha t - 39</t>
  </si>
  <si>
    <t>Fecha t - 40</t>
  </si>
  <si>
    <t>Fecha t - 41</t>
  </si>
  <si>
    <t>Fecha t - 42</t>
  </si>
  <si>
    <t>Fecha t - 43</t>
  </si>
  <si>
    <t>Fecha t - 44</t>
  </si>
  <si>
    <t>Fecha t - 45</t>
  </si>
  <si>
    <t>Fecha t - 46</t>
  </si>
  <si>
    <t>Fecha t - 47</t>
  </si>
  <si>
    <t>Fecha t - 48</t>
  </si>
  <si>
    <t>Fecha t - 49</t>
  </si>
  <si>
    <t>Fecha t - 50</t>
  </si>
  <si>
    <t>Fecha t - 51</t>
  </si>
  <si>
    <t>Fecha t - 52</t>
  </si>
  <si>
    <t>Fecha t - 53</t>
  </si>
  <si>
    <t>Fecha t - 54</t>
  </si>
  <si>
    <t>Fecha t - 55</t>
  </si>
  <si>
    <t>Fecha t - 56</t>
  </si>
  <si>
    <t>Fecha t - 57</t>
  </si>
  <si>
    <t>Fecha t - 58</t>
  </si>
  <si>
    <t>Fecha t - 59</t>
  </si>
  <si>
    <t>Fecha t - 60</t>
  </si>
  <si>
    <t>Fecha t - 61</t>
  </si>
  <si>
    <t>Fecha t - 62</t>
  </si>
  <si>
    <t>Fecha t - 63</t>
  </si>
  <si>
    <t>Fecha t - 64</t>
  </si>
  <si>
    <t>Fecha t - 65</t>
  </si>
  <si>
    <t>Fecha t - 66</t>
  </si>
  <si>
    <t>Fecha t - 67</t>
  </si>
  <si>
    <t>Fecha t - 68</t>
  </si>
  <si>
    <t>Fecha t - 69</t>
  </si>
  <si>
    <t>Fecha t - 70</t>
  </si>
  <si>
    <t>Fecha t - 71</t>
  </si>
  <si>
    <t>Fecha t - 72</t>
  </si>
  <si>
    <t>Fecha t - 73</t>
  </si>
  <si>
    <t>Fecha t - 74</t>
  </si>
  <si>
    <t>Fecha t - 75</t>
  </si>
  <si>
    <t>Fecha t - 76</t>
  </si>
  <si>
    <t>Fecha t - 77</t>
  </si>
  <si>
    <t>Fecha t - 78</t>
  </si>
  <si>
    <t>Fecha t - 79</t>
  </si>
  <si>
    <t>Fecha t - 80</t>
  </si>
  <si>
    <t>Fecha t - 81</t>
  </si>
  <si>
    <t>Fecha t - 82</t>
  </si>
  <si>
    <t>Fecha t - 83</t>
  </si>
  <si>
    <t>Fecha t - 84</t>
  </si>
  <si>
    <t>Fecha t - 85</t>
  </si>
  <si>
    <t>Fecha t - 86</t>
  </si>
  <si>
    <t>Fecha t - 87</t>
  </si>
  <si>
    <t>Fecha t - 88</t>
  </si>
  <si>
    <t>Fecha t - 89</t>
  </si>
  <si>
    <t>Fecha t - 90</t>
  </si>
  <si>
    <t>Fecha t - 91</t>
  </si>
  <si>
    <t>Fecha t - 92</t>
  </si>
  <si>
    <t>Fecha t - 93</t>
  </si>
  <si>
    <t>Fecha t - 94</t>
  </si>
  <si>
    <t>Fecha t - 95</t>
  </si>
  <si>
    <t>Fecha t - 96</t>
  </si>
  <si>
    <t>Fecha t - 97</t>
  </si>
  <si>
    <t>Fecha t - 98</t>
  </si>
  <si>
    <t>Fecha t - 99</t>
  </si>
  <si>
    <t>Fecha t - 100</t>
  </si>
  <si>
    <t>Fecha t - 101</t>
  </si>
  <si>
    <t>Fecha t - 102</t>
  </si>
  <si>
    <t>Fecha t - 103</t>
  </si>
  <si>
    <t>Fecha t - 104</t>
  </si>
  <si>
    <t>Fecha t - 105</t>
  </si>
  <si>
    <t>Fecha t - 106</t>
  </si>
  <si>
    <t>Fecha t - 107</t>
  </si>
  <si>
    <t>Fecha t - 108</t>
  </si>
  <si>
    <t>Fecha t - 109</t>
  </si>
  <si>
    <t>Fecha t - 110</t>
  </si>
  <si>
    <t>Fecha t - 111</t>
  </si>
  <si>
    <t>Fecha t - 112</t>
  </si>
  <si>
    <t>Fecha t - 113</t>
  </si>
  <si>
    <t>Fecha t - 114</t>
  </si>
  <si>
    <t>Fecha t - 115</t>
  </si>
  <si>
    <t>Fecha t - 116</t>
  </si>
  <si>
    <t>Fecha t - 117</t>
  </si>
  <si>
    <t>Fecha t - 118</t>
  </si>
  <si>
    <t>Fecha t - 119</t>
  </si>
  <si>
    <t>Fecha t - 120</t>
  </si>
  <si>
    <t>Fecha t - 121</t>
  </si>
  <si>
    <t>Fecha t - 122</t>
  </si>
  <si>
    <t>Fecha t - 123</t>
  </si>
  <si>
    <t>Fecha t - 124</t>
  </si>
  <si>
    <t>Fecha t - 125</t>
  </si>
  <si>
    <t>Fecha t - 126</t>
  </si>
  <si>
    <t>Fecha t - 127</t>
  </si>
  <si>
    <t>Fecha t - 128</t>
  </si>
  <si>
    <t>Fecha t - 129</t>
  </si>
  <si>
    <t>Fecha t - 130</t>
  </si>
  <si>
    <t>Fecha t - 131</t>
  </si>
  <si>
    <t>Fecha t - 132</t>
  </si>
  <si>
    <t>Fecha t - 133</t>
  </si>
  <si>
    <t>Fecha t - 134</t>
  </si>
  <si>
    <t>Fecha t - 135</t>
  </si>
  <si>
    <t>Fecha t - 136</t>
  </si>
  <si>
    <t>Fecha t - 137</t>
  </si>
  <si>
    <t>Fecha t - 138</t>
  </si>
  <si>
    <t>Fecha t - 139</t>
  </si>
  <si>
    <t>Fecha t - 140</t>
  </si>
  <si>
    <t>Fecha t - 141</t>
  </si>
  <si>
    <t>Fecha t - 142</t>
  </si>
  <si>
    <t>Fecha t - 143</t>
  </si>
  <si>
    <t>Fecha t - 144</t>
  </si>
  <si>
    <t>Fecha t - 145</t>
  </si>
  <si>
    <t>Fecha t - 146</t>
  </si>
  <si>
    <t>Fecha t - 147</t>
  </si>
  <si>
    <t>Fecha t - 148</t>
  </si>
  <si>
    <t>Fecha t - 149</t>
  </si>
  <si>
    <t>Fecha t - 150</t>
  </si>
  <si>
    <t>Fecha t - 151</t>
  </si>
  <si>
    <t>Fecha t - 152</t>
  </si>
  <si>
    <t>Fecha t - 153</t>
  </si>
  <si>
    <t>Fecha t - 154</t>
  </si>
  <si>
    <t>Fecha t - 155</t>
  </si>
  <si>
    <t>Fecha t - 156</t>
  </si>
  <si>
    <t>Fecha t - 157</t>
  </si>
  <si>
    <t>Fecha t - 158</t>
  </si>
  <si>
    <t>Fecha t - 159</t>
  </si>
  <si>
    <t>Fecha t - 160</t>
  </si>
  <si>
    <t>Fecha t - 161</t>
  </si>
  <si>
    <t>Fecha t - 162</t>
  </si>
  <si>
    <t>Fecha t - 163</t>
  </si>
  <si>
    <t>Fecha t - 164</t>
  </si>
  <si>
    <t>Fecha t - 165</t>
  </si>
  <si>
    <t>Fecha t - 166</t>
  </si>
  <si>
    <t>Fecha t - 167</t>
  </si>
  <si>
    <t>Fecha t - 168</t>
  </si>
  <si>
    <t>Fecha t - 169</t>
  </si>
  <si>
    <t>Fecha t - 170</t>
  </si>
  <si>
    <t>Fecha t - 171</t>
  </si>
  <si>
    <t>Fecha t - 172</t>
  </si>
  <si>
    <t>Fecha t - 173</t>
  </si>
  <si>
    <t>Fecha t - 174</t>
  </si>
  <si>
    <t>Fecha t - 175</t>
  </si>
  <si>
    <t>Fecha t - 176</t>
  </si>
  <si>
    <t>Fecha t - 177</t>
  </si>
  <si>
    <t>Fecha t - 178</t>
  </si>
  <si>
    <t>Fecha t - 179</t>
  </si>
  <si>
    <t>Fecha t - 180</t>
  </si>
  <si>
    <t>Fecha t - 181</t>
  </si>
  <si>
    <t>Fecha t - 182</t>
  </si>
  <si>
    <t>Fecha t - 183</t>
  </si>
  <si>
    <t>Fecha t - 184</t>
  </si>
  <si>
    <t>Fecha t - 185</t>
  </si>
  <si>
    <t>Fecha t - 186</t>
  </si>
  <si>
    <t>Fecha t - 187</t>
  </si>
  <si>
    <t>Fecha t - 188</t>
  </si>
  <si>
    <t>Fecha t - 189</t>
  </si>
  <si>
    <t>Fecha t - 190</t>
  </si>
  <si>
    <t>Fecha t - 191</t>
  </si>
  <si>
    <t>Fecha t - 192</t>
  </si>
  <si>
    <t>Fecha t - 193</t>
  </si>
  <si>
    <t>Fecha t - 194</t>
  </si>
  <si>
    <t>Fecha t - 195</t>
  </si>
  <si>
    <t>Fecha t - 196</t>
  </si>
  <si>
    <t>Fecha t - 197</t>
  </si>
  <si>
    <t>Fecha t - 198</t>
  </si>
  <si>
    <t>Fecha t - 199</t>
  </si>
  <si>
    <t>Fecha t - 200</t>
  </si>
  <si>
    <t>Fecha t - 201</t>
  </si>
  <si>
    <t>Fecha t - 202</t>
  </si>
  <si>
    <t>Fecha t - 203</t>
  </si>
  <si>
    <t>Fecha t - 204</t>
  </si>
  <si>
    <t>Fecha t - 205</t>
  </si>
  <si>
    <t>Fecha t - 206</t>
  </si>
  <si>
    <t>Fecha t - 207</t>
  </si>
  <si>
    <t>Fecha t - 208</t>
  </si>
  <si>
    <t>Fecha t - 209</t>
  </si>
  <si>
    <t>Fecha t - 210</t>
  </si>
  <si>
    <t>Fecha t - 211</t>
  </si>
  <si>
    <t>Fecha t - 212</t>
  </si>
  <si>
    <t>Fecha t - 213</t>
  </si>
  <si>
    <t>Fecha t - 214</t>
  </si>
  <si>
    <t>Fecha t - 215</t>
  </si>
  <si>
    <t>Fecha t - 216</t>
  </si>
  <si>
    <t>Fecha t - 217</t>
  </si>
  <si>
    <t>Fecha t - 218</t>
  </si>
  <si>
    <t>Fecha t - 219</t>
  </si>
  <si>
    <t>Fecha t - 220</t>
  </si>
  <si>
    <t>Fecha t - 221</t>
  </si>
  <si>
    <t>Fecha t - 222</t>
  </si>
  <si>
    <t>Fecha t - 223</t>
  </si>
  <si>
    <t>Fecha t - 224</t>
  </si>
  <si>
    <t>Fecha t - 225</t>
  </si>
  <si>
    <t>Fecha t - 226</t>
  </si>
  <si>
    <t>Fecha t - 227</t>
  </si>
  <si>
    <t>Fecha t - 228</t>
  </si>
  <si>
    <t>Fecha t - 229</t>
  </si>
  <si>
    <t>Fecha t - 230</t>
  </si>
  <si>
    <t>Fecha t - 231</t>
  </si>
  <si>
    <t>Fecha t - 232</t>
  </si>
  <si>
    <t>Fecha t - 233</t>
  </si>
  <si>
    <t>Fecha t - 234</t>
  </si>
  <si>
    <t>Fecha t - 235</t>
  </si>
  <si>
    <t>Fecha t - 236</t>
  </si>
  <si>
    <t>Fecha t - 237</t>
  </si>
  <si>
    <t>Fecha t - 238</t>
  </si>
  <si>
    <t>Fecha t - 239</t>
  </si>
  <si>
    <t>Fecha t - 240</t>
  </si>
  <si>
    <t>Fecha t - 241</t>
  </si>
  <si>
    <t>Fecha t - 242</t>
  </si>
  <si>
    <t>Fecha t - 243</t>
  </si>
  <si>
    <t>Fecha t - 244</t>
  </si>
  <si>
    <t>Fecha t - 245</t>
  </si>
  <si>
    <t>Ayuda:</t>
  </si>
  <si>
    <t>a)</t>
  </si>
  <si>
    <t>b)</t>
  </si>
  <si>
    <t>c)</t>
  </si>
  <si>
    <t>d)</t>
  </si>
  <si>
    <t xml:space="preserve">     Según la ayuda c), si la sensibilidad está calculada aditiva, se aplican variaciones aditivas. Si la sensibilidad es multiplicativa, se aplican variaciones multiplicativas</t>
  </si>
  <si>
    <t>P&amp;L</t>
  </si>
  <si>
    <t>Rank</t>
  </si>
  <si>
    <t>Binary</t>
  </si>
  <si>
    <t>ES</t>
  </si>
  <si>
    <t>Risk Factor 5</t>
  </si>
  <si>
    <t>Ejercicio a)</t>
  </si>
  <si>
    <t>Ejercicio b)</t>
  </si>
  <si>
    <t>FX EUR-USD</t>
  </si>
  <si>
    <t>EQ SPOT 2</t>
  </si>
  <si>
    <t>EQ SPOT 1</t>
  </si>
  <si>
    <t>EQ Vol 1</t>
  </si>
  <si>
    <t>ZC Rate EUR 1Y</t>
  </si>
  <si>
    <t>ZC Rate EUR 5Y</t>
  </si>
  <si>
    <t>ZC Rate ZAR 5Y</t>
  </si>
  <si>
    <t>Vega/Aditiva</t>
  </si>
  <si>
    <t>Fecha t - 246</t>
  </si>
  <si>
    <t>Fecha t - 247</t>
  </si>
  <si>
    <t>Fecha t - 248</t>
  </si>
  <si>
    <t>Fecha t - 249</t>
  </si>
  <si>
    <t>Fecha t - 250</t>
  </si>
  <si>
    <t>Fecha t0</t>
  </si>
  <si>
    <t xml:space="preserve">     Expected Shortfall calculado al 97.5%.  Tomad la muestra como un año entero (escenario t al escenario t- 250). Posible Ayuda:</t>
  </si>
  <si>
    <t>gamma</t>
  </si>
  <si>
    <t>theta</t>
  </si>
  <si>
    <t>Risk weights</t>
  </si>
  <si>
    <t>Vertex</t>
  </si>
  <si>
    <t>EURO</t>
  </si>
  <si>
    <t>6M</t>
  </si>
  <si>
    <t>3M</t>
  </si>
  <si>
    <t>OIS</t>
  </si>
  <si>
    <t>WS(EUR)</t>
  </si>
  <si>
    <t>WS(USD)</t>
  </si>
  <si>
    <t>Weighted</t>
  </si>
  <si>
    <t>CORRELATION MATRIX</t>
  </si>
  <si>
    <t>lambda</t>
  </si>
  <si>
    <t>6M/3M</t>
  </si>
  <si>
    <t>6M/OIS</t>
  </si>
  <si>
    <t>3M/OIS</t>
  </si>
  <si>
    <t>6M^2</t>
  </si>
  <si>
    <t>3M^2</t>
  </si>
  <si>
    <t>OIS^2</t>
  </si>
  <si>
    <t>BUCKET</t>
  </si>
  <si>
    <t>BUCKETS</t>
  </si>
  <si>
    <t>DELTA</t>
  </si>
  <si>
    <t>TOTAL</t>
  </si>
  <si>
    <t>SUM</t>
  </si>
  <si>
    <t>OIS/OIS</t>
  </si>
  <si>
    <t>CORRELATION MATRIX * 0.999</t>
  </si>
  <si>
    <t>6M/6M</t>
  </si>
  <si>
    <t>3M/3M</t>
  </si>
  <si>
    <t>CROSS</t>
  </si>
  <si>
    <t>OIS/3M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</si>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</sst>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18" xfId="0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2" fillId="0" borderId="1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0" xfId="0" applyAlignment="1">
      <alignment horizontal="right"/>
    </xf>
    <xf numFmtId="10" fontId="0" fillId="0" borderId="18" xfId="1" applyNumberFormat="1" applyFont="1" applyBorder="1" applyAlignment="1">
      <alignment horizontal="center"/>
    </xf>
    <xf numFmtId="165" fontId="0" fillId="0" borderId="18" xfId="1" applyNumberFormat="1" applyFont="1" applyBorder="1" applyAlignment="1">
      <alignment horizontal="center"/>
    </xf>
    <xf numFmtId="4" fontId="0" fillId="0" borderId="0" xfId="0" applyNumberFormat="1"/>
    <xf numFmtId="10" fontId="0" fillId="0" borderId="17" xfId="1" applyNumberFormat="1" applyFont="1" applyBorder="1" applyAlignment="1">
      <alignment horizontal="center"/>
    </xf>
    <xf numFmtId="165" fontId="0" fillId="0" borderId="17" xfId="1" applyNumberFormat="1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4" fontId="0" fillId="0" borderId="16" xfId="0" applyNumberForma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9" xfId="0" applyFont="1" applyBorder="1"/>
    <xf numFmtId="164" fontId="0" fillId="0" borderId="8" xfId="2" applyFont="1" applyBorder="1" applyAlignment="1">
      <alignment horizontal="center"/>
    </xf>
    <xf numFmtId="164" fontId="0" fillId="0" borderId="10" xfId="2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9" fontId="0" fillId="0" borderId="0" xfId="1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0" xfId="0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9</xdr:row>
      <xdr:rowOff>9525</xdr:rowOff>
    </xdr:from>
    <xdr:to>
      <xdr:col>9</xdr:col>
      <xdr:colOff>294549</xdr:colOff>
      <xdr:row>49</xdr:row>
      <xdr:rowOff>75239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743075"/>
          <a:ext cx="5809524" cy="7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</xdr:colOff>
      <xdr:row>14</xdr:row>
      <xdr:rowOff>128587</xdr:rowOff>
    </xdr:from>
    <xdr:ext cx="2070760" cy="3570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4201775" y="2852737"/>
              <a:ext cx="2070760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𝐴𝑑𝑖𝑡𝑖𝑣𝑎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𝑝𝑏</m:t>
                            </m:r>
                          </m:e>
                        </m:d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𝑝𝑏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201775" y="2852737"/>
              <a:ext cx="2070760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𝐷𝑒𝑙𝑡𝑎_𝐴𝑑𝑖𝑡𝑖𝑣𝑎=(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𝑉(𝑥+1𝑝𝑏)−𝑉(𝑥)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1𝑝𝑏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95250</xdr:colOff>
      <xdr:row>17</xdr:row>
      <xdr:rowOff>123825</xdr:rowOff>
    </xdr:from>
    <xdr:ext cx="2393347" cy="335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4201775" y="3419475"/>
              <a:ext cx="2393347" cy="335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𝑀𝑢𝑙𝑡𝑖𝑝𝑙𝑖𝑐𝑎𝑡𝑖𝑣𝑎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⋅1.01</m:t>
                            </m:r>
                          </m:e>
                        </m:d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1%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201775" y="3419475"/>
              <a:ext cx="2393347" cy="335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𝐷𝑒𝑙𝑡𝑎_𝑀𝑢𝑙𝑡𝑖𝑝𝑙𝑖𝑐𝑎𝑡𝑖𝑣𝑎=(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𝑉(𝑥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⋅1.01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)−𝑉(𝑥)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1%)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828675</xdr:colOff>
      <xdr:row>19</xdr:row>
      <xdr:rowOff>185737</xdr:rowOff>
    </xdr:from>
    <xdr:ext cx="8157105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4097000" y="4052887"/>
              <a:ext cx="8157105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𝑀𝑡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𝑠𝑐𝑛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𝑀𝑡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𝑏𝑎𝑠𝑒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⋅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𝑅𝐹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{"/>
                        <m:endChr m:val="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𝐴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𝑑𝑖𝑡𝑖𝑣𝑎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⇒ 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&amp;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𝐴𝑑𝑖𝑡𝑖𝑣𝑎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𝑠𝑐𝑛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𝑏𝑎𝑠𝑒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𝐷𝑒𝑙𝑡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𝐴𝑑𝑖𝑡𝑖𝑣𝑎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⋅</m:t>
                              </m:r>
                              <m:d>
                                <m:d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𝑠𝑐𝑛</m:t>
                                      </m:r>
                                    </m:sub>
                                  </m:s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𝑏𝑎𝑠𝑒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𝑀𝑢𝑙𝑡𝑖𝑝𝑙𝑖𝑐𝑎𝑡𝑖𝑣𝑎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&amp;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𝑀𝑢𝑙𝑡𝑖𝑝𝑙𝑖𝑐𝑎𝑡𝑖𝑣𝑎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𝑠𝑐𝑛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𝑏𝑎𝑠𝑒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𝐷𝑒𝑙𝑡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𝑀𝑢𝑙𝑡𝑖𝑝𝑙𝑖𝑐𝑎𝑡𝑖𝑣𝑎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⋅</m:t>
                              </m:r>
                              <m:d>
                                <m:d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𝑅</m:t>
                                      </m:r>
                                      <m:sSub>
                                        <m:sSubPr>
                                          <m:ctrlP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𝐹</m:t>
                                          </m:r>
                                        </m:e>
                                        <m:sub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𝑠𝑐𝑛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𝑅</m:t>
                                      </m:r>
                                      <m:sSub>
                                        <m:sSubPr>
                                          <m:ctrlP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𝐹</m:t>
                                          </m:r>
                                        </m:e>
                                        <m:sub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𝑏𝑎𝑠𝑒</m:t>
                                          </m:r>
                                        </m:sub>
                                      </m:sSub>
                                    </m:den>
                                  </m:f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4097000" y="4052887"/>
              <a:ext cx="8157105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𝑀𝑡𝑀_𝑠𝑐𝑛=𝑀𝑡𝑀_𝑏𝑎𝑠𝑒+𝐷𝑒𝑙𝑡𝑎⋅Δ𝑅𝐹→{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■8(𝐴𝑑𝑖𝑡𝑖𝑣𝑎⇒ 𝑃&amp;𝐿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_𝐴𝑑𝑖𝑡𝑖𝑣𝑎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=𝑀𝑡𝑀_𝑠𝑐𝑛−𝑀𝑡𝑀_𝑏𝑎𝑠𝑒=𝐷𝑒𝑙𝑡𝑎_𝐴𝑑𝑖𝑡𝑖𝑣𝑎⋅(𝑅𝐹_𝑠𝑐𝑛−𝑅𝐹_𝑏𝑎𝑠𝑒 )@𝑀𝑢𝑙𝑡𝑖𝑝𝑙𝑖𝑐𝑎𝑡𝑖𝑣𝑎⇒𝑃&amp;𝐿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_𝑀𝑢𝑙𝑡𝑖𝑝𝑙𝑖𝑐𝑎𝑡𝑖𝑣𝑎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=𝑀𝑡𝑀_𝑠𝑐𝑛−𝑀𝑡𝑀_𝑏𝑎𝑠𝑒=𝐷𝑒𝑙𝑡𝑎_𝑀𝑢𝑙𝑡𝑖𝑝𝑙𝑖𝑐𝑎𝑡𝑖𝑣𝑎⋅((𝑅𝐹_𝑠𝑐𝑛)/(𝑅𝐹_𝑏𝑎𝑠𝑒 )−1) 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showGridLines="0" topLeftCell="A16" zoomScale="130" zoomScaleNormal="130" workbookViewId="0">
      <selection activeCell="K24" sqref="K24"/>
    </sheetView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9.109375" style="1"/>
    <col min="4" max="4" width="10.44140625" style="1" bestFit="1" customWidth="1"/>
    <col min="5" max="16384" width="9.109375" style="1"/>
  </cols>
  <sheetData>
    <row r="1" spans="1:14" x14ac:dyDescent="0.3">
      <c r="A1" s="59" t="s">
        <v>292</v>
      </c>
      <c r="B1" s="59"/>
    </row>
    <row r="2" spans="1:14" x14ac:dyDescent="0.3">
      <c r="B2" s="3"/>
      <c r="C2" s="3"/>
      <c r="D2" s="3"/>
      <c r="E2" s="56" t="s">
        <v>20</v>
      </c>
      <c r="F2" s="57"/>
      <c r="G2" s="57"/>
      <c r="H2" s="57"/>
      <c r="I2" s="57"/>
      <c r="J2" s="57"/>
      <c r="K2" s="57"/>
      <c r="L2" s="57"/>
      <c r="M2" s="57"/>
      <c r="N2" s="58"/>
    </row>
    <row r="3" spans="1:14" ht="15" thickBot="1" x14ac:dyDescent="0.35">
      <c r="B3" s="4" t="s">
        <v>0</v>
      </c>
      <c r="C3" s="5" t="s">
        <v>2</v>
      </c>
      <c r="D3" s="6" t="s">
        <v>21</v>
      </c>
      <c r="E3" s="7" t="s">
        <v>4</v>
      </c>
      <c r="F3" s="8" t="s">
        <v>5</v>
      </c>
      <c r="G3" s="8" t="s">
        <v>7</v>
      </c>
      <c r="H3" s="8" t="s">
        <v>15</v>
      </c>
      <c r="I3" s="8" t="s">
        <v>8</v>
      </c>
      <c r="J3" s="8" t="s">
        <v>9</v>
      </c>
      <c r="K3" s="8" t="s">
        <v>16</v>
      </c>
      <c r="L3" s="8" t="s">
        <v>17</v>
      </c>
      <c r="M3" s="8" t="s">
        <v>18</v>
      </c>
      <c r="N3" s="9" t="s">
        <v>19</v>
      </c>
    </row>
    <row r="4" spans="1:14" ht="15" thickTop="1" x14ac:dyDescent="0.3">
      <c r="B4" s="10" t="s">
        <v>1</v>
      </c>
      <c r="C4" s="11" t="s">
        <v>3</v>
      </c>
      <c r="D4" s="12" t="s">
        <v>10</v>
      </c>
      <c r="E4" s="13">
        <v>118.84731360528617</v>
      </c>
      <c r="F4" s="14">
        <v>51.516382256699153</v>
      </c>
      <c r="G4" s="14">
        <v>24.073283765004831</v>
      </c>
      <c r="H4" s="14">
        <v>116.57094417542713</v>
      </c>
      <c r="I4" s="14">
        <v>-21.795482180962491</v>
      </c>
      <c r="J4" s="14">
        <v>-80.391212685652931</v>
      </c>
      <c r="K4" s="14">
        <v>-91.693562203898836</v>
      </c>
      <c r="L4" s="14">
        <v>-21.9816521837034</v>
      </c>
      <c r="M4" s="14">
        <v>-111.31457833837995</v>
      </c>
      <c r="N4" s="15">
        <v>-104.88873720223815</v>
      </c>
    </row>
    <row r="5" spans="1:14" x14ac:dyDescent="0.3">
      <c r="B5" s="10" t="s">
        <v>1</v>
      </c>
      <c r="C5" s="11" t="s">
        <v>3</v>
      </c>
      <c r="D5" s="12" t="s">
        <v>14</v>
      </c>
      <c r="E5" s="13">
        <v>-84.315410148117579</v>
      </c>
      <c r="F5" s="14">
        <v>-161.17453280473632</v>
      </c>
      <c r="G5" s="14">
        <v>44.931337436079829</v>
      </c>
      <c r="H5" s="14">
        <v>50.278958766671586</v>
      </c>
      <c r="I5" s="14">
        <v>-19.241681954843713</v>
      </c>
      <c r="J5" s="14">
        <v>113.51710788127633</v>
      </c>
      <c r="K5" s="14">
        <v>-27.155263220231468</v>
      </c>
      <c r="L5" s="14">
        <v>-144.276297373223</v>
      </c>
      <c r="M5" s="14">
        <v>87.39828774052117</v>
      </c>
      <c r="N5" s="15">
        <v>-41.789608694240577</v>
      </c>
    </row>
    <row r="6" spans="1:14" x14ac:dyDescent="0.3">
      <c r="B6" s="16" t="s">
        <v>1</v>
      </c>
      <c r="C6" s="17" t="s">
        <v>3</v>
      </c>
      <c r="D6" s="18" t="s">
        <v>13</v>
      </c>
      <c r="E6" s="19">
        <v>-346.68155973837321</v>
      </c>
      <c r="F6" s="20">
        <v>-81.494840262211682</v>
      </c>
      <c r="G6" s="20">
        <v>-68.05567445062411</v>
      </c>
      <c r="H6" s="20">
        <v>10.614934646452776</v>
      </c>
      <c r="I6" s="20">
        <v>-64.290075587988028</v>
      </c>
      <c r="J6" s="20">
        <v>-157.37379457817079</v>
      </c>
      <c r="K6" s="20">
        <v>-55.370034874053609</v>
      </c>
      <c r="L6" s="20">
        <v>-180.33789184954043</v>
      </c>
      <c r="M6" s="20">
        <v>42.513498467988967</v>
      </c>
      <c r="N6" s="21">
        <v>-146.07329191620641</v>
      </c>
    </row>
    <row r="7" spans="1:14" x14ac:dyDescent="0.3">
      <c r="B7" s="10" t="s">
        <v>1</v>
      </c>
      <c r="C7" s="11" t="s">
        <v>6</v>
      </c>
      <c r="D7" s="12" t="s">
        <v>11</v>
      </c>
      <c r="E7" s="13">
        <v>129.15164197675205</v>
      </c>
      <c r="F7" s="14">
        <v>10.454676595366792</v>
      </c>
      <c r="G7" s="14">
        <v>162.21012380143836</v>
      </c>
      <c r="H7" s="14">
        <v>3.3624052316685145</v>
      </c>
      <c r="I7" s="14">
        <v>27.124845065201036</v>
      </c>
      <c r="J7" s="14">
        <v>93.707953241257115</v>
      </c>
      <c r="K7" s="14">
        <v>-55.057750887028732</v>
      </c>
      <c r="L7" s="14">
        <v>3.7616185969943872</v>
      </c>
      <c r="M7" s="14">
        <v>40.460004179039856</v>
      </c>
      <c r="N7" s="15">
        <v>-172.27139246703135</v>
      </c>
    </row>
    <row r="8" spans="1:14" x14ac:dyDescent="0.3">
      <c r="B8" s="16" t="s">
        <v>1</v>
      </c>
      <c r="C8" s="17" t="s">
        <v>6</v>
      </c>
      <c r="D8" s="18" t="s">
        <v>12</v>
      </c>
      <c r="E8" s="19">
        <v>-53.845239319643447</v>
      </c>
      <c r="F8" s="20">
        <v>-22.889852628297973</v>
      </c>
      <c r="G8" s="20">
        <v>-139.71621463467508</v>
      </c>
      <c r="H8" s="20">
        <v>-283.11581796461599</v>
      </c>
      <c r="I8" s="20">
        <v>-18.305031663355923</v>
      </c>
      <c r="J8" s="20">
        <v>55.090524295051623</v>
      </c>
      <c r="K8" s="20">
        <v>102.46338123327037</v>
      </c>
      <c r="L8" s="20">
        <v>-213.30989270845157</v>
      </c>
      <c r="M8" s="20">
        <v>-62.596220407161795</v>
      </c>
      <c r="N8" s="21">
        <v>219.68913838686314</v>
      </c>
    </row>
  </sheetData>
  <mergeCells count="2">
    <mergeCell ref="E2:N2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D1D8-21CE-4BE1-9245-BEC947A1EEB7}">
  <dimension ref="A1:X54"/>
  <sheetViews>
    <sheetView topLeftCell="A7" workbookViewId="0">
      <selection activeCell="X19" sqref="X19"/>
    </sheetView>
  </sheetViews>
  <sheetFormatPr defaultRowHeight="14.4" x14ac:dyDescent="0.3"/>
  <sheetData>
    <row r="1" spans="1:22" x14ac:dyDescent="0.3">
      <c r="E1" t="s">
        <v>313</v>
      </c>
      <c r="H1" t="s">
        <v>6</v>
      </c>
      <c r="N1" t="s">
        <v>317</v>
      </c>
      <c r="Q1" t="s">
        <v>318</v>
      </c>
    </row>
    <row r="2" spans="1:22" x14ac:dyDescent="0.3">
      <c r="A2" t="s">
        <v>312</v>
      </c>
      <c r="B2" s="1" t="s">
        <v>311</v>
      </c>
      <c r="D2" t="s">
        <v>314</v>
      </c>
      <c r="E2" t="s">
        <v>315</v>
      </c>
      <c r="F2" t="s">
        <v>316</v>
      </c>
      <c r="H2" t="s">
        <v>315</v>
      </c>
      <c r="I2" t="s">
        <v>316</v>
      </c>
      <c r="M2" t="s">
        <v>314</v>
      </c>
      <c r="N2" t="s">
        <v>315</v>
      </c>
      <c r="O2" t="s">
        <v>316</v>
      </c>
      <c r="Q2" t="s">
        <v>315</v>
      </c>
      <c r="R2" t="s">
        <v>316</v>
      </c>
    </row>
    <row r="3" spans="1:22" x14ac:dyDescent="0.3">
      <c r="A3">
        <v>0.25</v>
      </c>
      <c r="B3" s="53">
        <v>2.4E-2</v>
      </c>
      <c r="D3" s="14">
        <v>118.84731360528617</v>
      </c>
      <c r="E3" s="14">
        <v>-84.315410148117579</v>
      </c>
      <c r="F3" s="14">
        <v>-346.68155973837321</v>
      </c>
      <c r="G3" s="35"/>
      <c r="H3" s="14">
        <v>129.15164197675205</v>
      </c>
      <c r="I3" s="14">
        <v>-53.845239319643447</v>
      </c>
      <c r="M3">
        <f t="shared" ref="M3:O4" si="0">D3*$B3</f>
        <v>2.8523355265268684</v>
      </c>
      <c r="N3">
        <f t="shared" si="0"/>
        <v>-2.0235698435548217</v>
      </c>
      <c r="O3">
        <f t="shared" si="0"/>
        <v>-8.3203574337209574</v>
      </c>
      <c r="Q3">
        <f t="shared" ref="Q3:Q12" si="1">H3*$B3</f>
        <v>3.0996394074420492</v>
      </c>
      <c r="R3">
        <f t="shared" ref="R3:R12" si="2">I3*$B3</f>
        <v>-1.2922857436714428</v>
      </c>
    </row>
    <row r="4" spans="1:22" x14ac:dyDescent="0.3">
      <c r="A4">
        <v>0.5</v>
      </c>
      <c r="B4" s="53">
        <v>2.4E-2</v>
      </c>
      <c r="D4" s="14">
        <v>51.516382256699153</v>
      </c>
      <c r="E4" s="14">
        <v>-161.17453280473632</v>
      </c>
      <c r="F4" s="14">
        <v>-81.494840262211682</v>
      </c>
      <c r="G4" s="35"/>
      <c r="H4" s="14">
        <v>10.454676595366792</v>
      </c>
      <c r="I4" s="14">
        <v>-22.889852628297973</v>
      </c>
      <c r="M4">
        <f t="shared" si="0"/>
        <v>1.2363931741607797</v>
      </c>
      <c r="N4">
        <f t="shared" si="0"/>
        <v>-3.8681887873136716</v>
      </c>
      <c r="O4">
        <f t="shared" si="0"/>
        <v>-1.9558761662930804</v>
      </c>
      <c r="Q4">
        <f t="shared" si="1"/>
        <v>0.25091223828880299</v>
      </c>
      <c r="R4">
        <f t="shared" si="2"/>
        <v>-0.54935646307915131</v>
      </c>
    </row>
    <row r="5" spans="1:22" x14ac:dyDescent="0.3">
      <c r="A5">
        <v>1</v>
      </c>
      <c r="B5" s="53">
        <v>2.2499999999999999E-2</v>
      </c>
      <c r="D5" s="14">
        <v>24.073283765004831</v>
      </c>
      <c r="E5" s="14">
        <v>44.931337436079829</v>
      </c>
      <c r="F5" s="14">
        <v>-68.05567445062411</v>
      </c>
      <c r="G5" s="35"/>
      <c r="H5" s="14">
        <v>162.21012380143836</v>
      </c>
      <c r="I5" s="14">
        <v>-139.71621463467508</v>
      </c>
      <c r="K5" s="2" t="s">
        <v>319</v>
      </c>
      <c r="M5">
        <f t="shared" ref="M5:M12" si="3">D5*B5</f>
        <v>0.54164888471260864</v>
      </c>
      <c r="N5">
        <f t="shared" ref="N5:O12" si="4">E5*$B5</f>
        <v>1.010955092311796</v>
      </c>
      <c r="O5">
        <f t="shared" si="4"/>
        <v>-1.5312526751390425</v>
      </c>
      <c r="Q5">
        <f t="shared" si="1"/>
        <v>3.6497277855323631</v>
      </c>
      <c r="R5">
        <f t="shared" si="2"/>
        <v>-3.1436148292801893</v>
      </c>
    </row>
    <row r="6" spans="1:22" x14ac:dyDescent="0.3">
      <c r="A6">
        <v>2</v>
      </c>
      <c r="B6" s="53">
        <v>1.8800000000000001E-2</v>
      </c>
      <c r="D6" s="14">
        <v>116.57094417542713</v>
      </c>
      <c r="E6" s="14">
        <v>50.278958766671586</v>
      </c>
      <c r="F6" s="14">
        <v>10.614934646452776</v>
      </c>
      <c r="G6" s="35"/>
      <c r="H6" s="14">
        <v>3.3624052316685145</v>
      </c>
      <c r="I6" s="14">
        <v>-283.11581796461599</v>
      </c>
      <c r="K6" s="2" t="s">
        <v>20</v>
      </c>
      <c r="M6">
        <f t="shared" si="3"/>
        <v>2.1915337504980301</v>
      </c>
      <c r="N6">
        <f t="shared" si="4"/>
        <v>0.94524442481342585</v>
      </c>
      <c r="O6">
        <f t="shared" si="4"/>
        <v>0.19956077135331218</v>
      </c>
      <c r="Q6">
        <f t="shared" si="1"/>
        <v>6.321321835536807E-2</v>
      </c>
      <c r="R6">
        <f t="shared" si="2"/>
        <v>-5.3225773777347811</v>
      </c>
    </row>
    <row r="7" spans="1:22" x14ac:dyDescent="0.3">
      <c r="A7">
        <v>3</v>
      </c>
      <c r="B7" s="53">
        <v>1.7299999999999999E-2</v>
      </c>
      <c r="D7" s="14">
        <v>-21.795482180962491</v>
      </c>
      <c r="E7" s="14">
        <v>-19.241681954843713</v>
      </c>
      <c r="F7" s="14">
        <v>-64.290075587988028</v>
      </c>
      <c r="G7" s="35"/>
      <c r="H7" s="14">
        <v>27.124845065201036</v>
      </c>
      <c r="I7" s="14">
        <v>-18.305031663355923</v>
      </c>
      <c r="M7">
        <f t="shared" si="3"/>
        <v>-0.3770618417306511</v>
      </c>
      <c r="N7">
        <f t="shared" si="4"/>
        <v>-0.33288109781879621</v>
      </c>
      <c r="O7">
        <f t="shared" si="4"/>
        <v>-1.1122183076721928</v>
      </c>
      <c r="Q7">
        <f t="shared" si="1"/>
        <v>0.46925981962797791</v>
      </c>
      <c r="R7">
        <f t="shared" si="2"/>
        <v>-0.31667704777605743</v>
      </c>
    </row>
    <row r="8" spans="1:22" x14ac:dyDescent="0.3">
      <c r="A8">
        <v>5</v>
      </c>
      <c r="B8" s="53">
        <v>1.4999999999999999E-2</v>
      </c>
      <c r="D8" s="14">
        <v>-80.391212685652931</v>
      </c>
      <c r="E8" s="14">
        <v>113.51710788127633</v>
      </c>
      <c r="F8" s="14">
        <v>-157.37379457817079</v>
      </c>
      <c r="G8" s="35"/>
      <c r="H8" s="14">
        <v>93.707953241257115</v>
      </c>
      <c r="I8" s="14">
        <v>55.090524295051623</v>
      </c>
      <c r="M8">
        <f t="shared" si="3"/>
        <v>-1.2058681902847939</v>
      </c>
      <c r="N8">
        <f t="shared" si="4"/>
        <v>1.7027566182191449</v>
      </c>
      <c r="O8">
        <f t="shared" si="4"/>
        <v>-2.3606069186725618</v>
      </c>
      <c r="Q8">
        <f t="shared" si="1"/>
        <v>1.4056192986188567</v>
      </c>
      <c r="R8">
        <f t="shared" si="2"/>
        <v>0.8263578644257743</v>
      </c>
      <c r="V8" s="1"/>
    </row>
    <row r="9" spans="1:22" x14ac:dyDescent="0.3">
      <c r="A9">
        <v>10</v>
      </c>
      <c r="B9" s="53">
        <v>1.4999999999999999E-2</v>
      </c>
      <c r="D9" s="14">
        <v>-91.693562203898836</v>
      </c>
      <c r="E9" s="14">
        <v>-27.155263220231468</v>
      </c>
      <c r="F9" s="14">
        <v>-55.370034874053609</v>
      </c>
      <c r="G9" s="35"/>
      <c r="H9" s="14">
        <v>-55.057750887028732</v>
      </c>
      <c r="I9" s="14">
        <v>102.46338123327037</v>
      </c>
      <c r="M9">
        <f t="shared" si="3"/>
        <v>-1.3754034330584826</v>
      </c>
      <c r="N9">
        <f t="shared" si="4"/>
        <v>-0.40732894830347199</v>
      </c>
      <c r="O9">
        <f t="shared" si="4"/>
        <v>-0.83055052311080413</v>
      </c>
      <c r="Q9">
        <f t="shared" si="1"/>
        <v>-0.82586626330543089</v>
      </c>
      <c r="R9">
        <f t="shared" si="2"/>
        <v>1.5369507184990554</v>
      </c>
      <c r="V9" s="54"/>
    </row>
    <row r="10" spans="1:22" x14ac:dyDescent="0.3">
      <c r="A10">
        <v>15</v>
      </c>
      <c r="B10" s="53">
        <v>1.4999999999999999E-2</v>
      </c>
      <c r="D10" s="14">
        <v>-21.9816521837034</v>
      </c>
      <c r="E10" s="14">
        <v>-144.276297373223</v>
      </c>
      <c r="F10" s="14">
        <v>-180.33789184954043</v>
      </c>
      <c r="G10" s="35"/>
      <c r="H10" s="14">
        <v>3.7616185969943872</v>
      </c>
      <c r="I10" s="14">
        <v>-213.30989270845157</v>
      </c>
      <c r="M10">
        <f t="shared" si="3"/>
        <v>-0.329724782755551</v>
      </c>
      <c r="N10">
        <f t="shared" si="4"/>
        <v>-2.1641444605983451</v>
      </c>
      <c r="O10">
        <f t="shared" si="4"/>
        <v>-2.7050683777431064</v>
      </c>
      <c r="Q10">
        <f t="shared" si="1"/>
        <v>5.6424278954915807E-2</v>
      </c>
      <c r="R10">
        <f t="shared" si="2"/>
        <v>-3.1996483906267734</v>
      </c>
      <c r="V10" s="54"/>
    </row>
    <row r="11" spans="1:22" x14ac:dyDescent="0.3">
      <c r="A11">
        <v>20</v>
      </c>
      <c r="B11" s="53">
        <v>1.4999999999999999E-2</v>
      </c>
      <c r="D11" s="14">
        <v>-111.31457833837995</v>
      </c>
      <c r="E11" s="14">
        <v>87.39828774052117</v>
      </c>
      <c r="F11" s="14">
        <v>42.513498467988967</v>
      </c>
      <c r="G11" s="35"/>
      <c r="H11" s="14">
        <v>40.460004179039856</v>
      </c>
      <c r="I11" s="14">
        <v>-62.596220407161795</v>
      </c>
      <c r="M11">
        <f t="shared" si="3"/>
        <v>-1.6697186750756992</v>
      </c>
      <c r="N11">
        <f t="shared" si="4"/>
        <v>1.3109743161078176</v>
      </c>
      <c r="O11">
        <f t="shared" si="4"/>
        <v>0.63770247701983451</v>
      </c>
      <c r="Q11">
        <f t="shared" si="1"/>
        <v>0.60690006268559782</v>
      </c>
      <c r="R11">
        <f t="shared" si="2"/>
        <v>-0.93894330610742693</v>
      </c>
      <c r="V11" s="54"/>
    </row>
    <row r="12" spans="1:22" x14ac:dyDescent="0.3">
      <c r="A12">
        <v>30</v>
      </c>
      <c r="B12" s="53">
        <v>1.4999999999999999E-2</v>
      </c>
      <c r="D12" s="14">
        <v>-104.88873720223815</v>
      </c>
      <c r="E12" s="14">
        <v>-41.789608694240577</v>
      </c>
      <c r="F12" s="14">
        <v>-146.07329191620641</v>
      </c>
      <c r="G12" s="35"/>
      <c r="H12" s="14">
        <v>-172.27139246703135</v>
      </c>
      <c r="I12" s="14">
        <v>219.68913838686314</v>
      </c>
      <c r="M12">
        <f t="shared" si="3"/>
        <v>-1.5733310580335722</v>
      </c>
      <c r="N12">
        <f t="shared" si="4"/>
        <v>-0.62684413041360865</v>
      </c>
      <c r="O12">
        <f t="shared" si="4"/>
        <v>-2.1910993787430963</v>
      </c>
      <c r="Q12">
        <f t="shared" si="1"/>
        <v>-2.5840708870054701</v>
      </c>
      <c r="R12">
        <f t="shared" si="2"/>
        <v>3.295337075802947</v>
      </c>
      <c r="V12" s="53"/>
    </row>
    <row r="13" spans="1:22" x14ac:dyDescent="0.3">
      <c r="L13" t="s">
        <v>332</v>
      </c>
      <c r="M13">
        <f>SUM(M3:M12)</f>
        <v>0.29080335495953702</v>
      </c>
      <c r="N13">
        <f t="shared" ref="N13:R13" si="5">SUM(N3:N12)</f>
        <v>-4.4530268165505289</v>
      </c>
      <c r="O13">
        <f t="shared" si="5"/>
        <v>-20.169766532721695</v>
      </c>
      <c r="Q13">
        <f t="shared" si="5"/>
        <v>6.1917589591950311</v>
      </c>
      <c r="R13">
        <f t="shared" si="5"/>
        <v>-9.1044574995480474</v>
      </c>
      <c r="V13" s="54"/>
    </row>
    <row r="16" spans="1:22" x14ac:dyDescent="0.3">
      <c r="A16" t="s">
        <v>321</v>
      </c>
      <c r="B16">
        <v>1.25</v>
      </c>
    </row>
    <row r="17" spans="1:24" x14ac:dyDescent="0.3">
      <c r="A17" t="s">
        <v>309</v>
      </c>
      <c r="B17" s="55">
        <f>B16*0.5</f>
        <v>0.625</v>
      </c>
      <c r="F17" s="2" t="s">
        <v>320</v>
      </c>
      <c r="G17" s="2"/>
      <c r="Q17" s="2" t="s">
        <v>329</v>
      </c>
    </row>
    <row r="18" spans="1:24" x14ac:dyDescent="0.3">
      <c r="A18" t="s">
        <v>310</v>
      </c>
      <c r="B18" s="55">
        <v>0.03</v>
      </c>
      <c r="C18">
        <v>0.25</v>
      </c>
      <c r="D18">
        <v>0.5</v>
      </c>
      <c r="E18">
        <v>1</v>
      </c>
      <c r="F18">
        <v>2</v>
      </c>
      <c r="G18">
        <v>3</v>
      </c>
      <c r="H18">
        <v>5</v>
      </c>
      <c r="I18">
        <v>10</v>
      </c>
      <c r="J18">
        <v>15</v>
      </c>
      <c r="K18">
        <v>20</v>
      </c>
      <c r="L18">
        <v>30</v>
      </c>
      <c r="O18" t="s">
        <v>325</v>
      </c>
      <c r="P18" t="s">
        <v>326</v>
      </c>
      <c r="Q18" t="s">
        <v>327</v>
      </c>
      <c r="R18" t="s">
        <v>335</v>
      </c>
      <c r="S18" t="s">
        <v>336</v>
      </c>
      <c r="T18" t="s">
        <v>333</v>
      </c>
      <c r="U18" t="s">
        <v>322</v>
      </c>
      <c r="V18" t="s">
        <v>323</v>
      </c>
      <c r="W18" t="s">
        <v>324</v>
      </c>
      <c r="X18" t="s">
        <v>328</v>
      </c>
    </row>
    <row r="19" spans="1:24" x14ac:dyDescent="0.3">
      <c r="B19">
        <v>0.25</v>
      </c>
      <c r="C19" s="53">
        <f t="shared" ref="C19:C28" si="6">MAX(EXP(-$B$18 * ABS($C$18-B19) / MIN($C$18,B19)), 0.4)*$B$16</f>
        <v>1.25</v>
      </c>
      <c r="D19" s="53">
        <f t="shared" ref="D19:D28" si="7">MAX(EXP(-$B$18 * ABS($D$18-B19) / MIN($D$18,B19)), 0.4)*$B$16</f>
        <v>1.2130569169356351</v>
      </c>
      <c r="E19" s="53">
        <f t="shared" ref="E19:E28" si="8">MAX(EXP(-$B$18 * ABS($E$18-B19) / MIN($E$18,B19)), 0.4)*$B$16</f>
        <v>1.1424139815890353</v>
      </c>
      <c r="F19" s="53">
        <f t="shared" ref="F19:F28" si="9">MAX(EXP(-$B$18 * ABS($F$18-B19) / MIN($F$18,B19)), 0.4)*$B$16</f>
        <v>1.0132303074627338</v>
      </c>
      <c r="G19" s="53">
        <f t="shared" ref="G19:G28" si="10">MAX(EXP(-$B$18 * ABS($G$18-B19) / MIN($G$18,B19)), 0.4)*$B$16</f>
        <v>0.89865466678990769</v>
      </c>
      <c r="H19" s="53">
        <f t="shared" ref="H19:H28" si="11">MAX(EXP(-$B$18 * ABS($H$18-B19) / MIN($H$18,B19)), 0.4)*$B$16</f>
        <v>0.70690679837442139</v>
      </c>
      <c r="I19" s="53">
        <f t="shared" ref="I19:I28" si="12">MAX(EXP(-$B$18 * ABS($I$18-B19) / MIN($I$18,B19)), 0.4)*$B$16</f>
        <v>0.5</v>
      </c>
      <c r="J19" s="53">
        <f t="shared" ref="J19:J28" si="13">MAX(EXP(-$B$18 * ABS($J$18-B19) / MIN($J$18,B19)), 0.4)*$B$16</f>
        <v>0.5</v>
      </c>
      <c r="K19" s="53">
        <f t="shared" ref="K19:K28" si="14">MAX(EXP(-$B$18 * ABS($K$18-B19) / MIN($K$18,B19)), 0.4)*$B$16</f>
        <v>0.5</v>
      </c>
      <c r="L19" s="53">
        <f t="shared" ref="L19:L28" si="15">MAX(EXP(-$B$18 * ABS($L$18-B19) / MIN($L$18,B19)), 0.4)*$B$16</f>
        <v>0.5</v>
      </c>
      <c r="N19" t="s">
        <v>313</v>
      </c>
      <c r="O19">
        <f t="array" ref="O19">MMULT(TRANSPOSE(M3:M12),M3:M12)</f>
        <v>23.620767563812926</v>
      </c>
      <c r="P19">
        <f t="array" ref="P19">MMULT(TRANSPOSE(N3:N12),N3:N12)</f>
        <v>30.944451893322725</v>
      </c>
      <c r="Q19">
        <f t="array" ref="Q19">MMULT(TRANSPOSE(O3:O12),O3:O12)</f>
        <v>95.462643284169474</v>
      </c>
      <c r="R19">
        <f t="array" ref="R19">MMULT(MMULT(TRANSPOSE(M3:M12),$C$19:$L$28),M3:M12)</f>
        <v>37.967986878192391</v>
      </c>
      <c r="S19">
        <f t="array" ref="S19">MMULT(MMULT(TRANSPOSE(N3:N12),$C$19:$L$28),N3:N12)</f>
        <v>19.731057816655117</v>
      </c>
      <c r="T19">
        <f t="array" ref="T19">MMULT(MMULT(TRANSPOSE(O3:O12),$C$19:$L$28),O3:O12)</f>
        <v>382.15950860632006</v>
      </c>
      <c r="U19">
        <f t="array" ref="U19">MMULT(MMULT(TRANSPOSE(M3:M12),C33:L42),N3:N12)</f>
        <v>-16.037694697293212</v>
      </c>
      <c r="V19">
        <f t="array" ref="V19">MMULT(MMULT(TRANSPOSE(M3:M12),C33:L42),O3:O12)</f>
        <v>-27.523607516249768</v>
      </c>
      <c r="W19">
        <f t="array" ref="W19">MMULT(MMULT(TRANSPOSE(N3:N12),C33:L42),O3:O12)</f>
        <v>82.048318294689423</v>
      </c>
      <c r="X19">
        <f>SQRT(SUM(O19:W19))/SQRT(2)</f>
        <v>17.725312862170011</v>
      </c>
    </row>
    <row r="20" spans="1:24" x14ac:dyDescent="0.3">
      <c r="B20">
        <v>0.5</v>
      </c>
      <c r="C20" s="53">
        <f t="shared" si="6"/>
        <v>1.2130569169356351</v>
      </c>
      <c r="D20" s="53">
        <f t="shared" si="7"/>
        <v>1.25</v>
      </c>
      <c r="E20" s="53">
        <f t="shared" si="8"/>
        <v>1.2130569169356351</v>
      </c>
      <c r="F20" s="53">
        <f t="shared" si="9"/>
        <v>1.1424139815890353</v>
      </c>
      <c r="G20" s="53">
        <f t="shared" si="10"/>
        <v>1.0758849705313223</v>
      </c>
      <c r="H20" s="53">
        <f t="shared" si="11"/>
        <v>0.95422436792106646</v>
      </c>
      <c r="I20" s="53">
        <f t="shared" si="12"/>
        <v>0.70690679837442139</v>
      </c>
      <c r="J20" s="53">
        <f t="shared" si="13"/>
        <v>0.5236894365595488</v>
      </c>
      <c r="K20" s="53">
        <f t="shared" si="14"/>
        <v>0.5</v>
      </c>
      <c r="L20" s="53">
        <f t="shared" si="15"/>
        <v>0.5</v>
      </c>
    </row>
    <row r="21" spans="1:24" x14ac:dyDescent="0.3">
      <c r="B21">
        <v>1</v>
      </c>
      <c r="C21" s="53">
        <f t="shared" si="6"/>
        <v>1.1424139815890353</v>
      </c>
      <c r="D21" s="53">
        <f t="shared" si="7"/>
        <v>1.2130569169356351</v>
      </c>
      <c r="E21" s="53">
        <f t="shared" si="8"/>
        <v>1.25</v>
      </c>
      <c r="F21" s="53">
        <f t="shared" si="9"/>
        <v>1.2130569169356351</v>
      </c>
      <c r="G21" s="53">
        <f t="shared" si="10"/>
        <v>1.1772056669803108</v>
      </c>
      <c r="H21" s="53">
        <f t="shared" si="11"/>
        <v>1.1086505458964468</v>
      </c>
      <c r="I21" s="53">
        <f t="shared" si="12"/>
        <v>0.95422436792106646</v>
      </c>
      <c r="J21" s="53">
        <f t="shared" si="13"/>
        <v>0.82130852476882099</v>
      </c>
      <c r="K21" s="53">
        <f t="shared" si="14"/>
        <v>0.70690679837442139</v>
      </c>
      <c r="L21" s="53">
        <f t="shared" si="15"/>
        <v>0.5236894365595488</v>
      </c>
      <c r="O21" t="s">
        <v>326</v>
      </c>
      <c r="P21" t="s">
        <v>327</v>
      </c>
      <c r="Q21" t="s">
        <v>336</v>
      </c>
      <c r="R21" t="s">
        <v>333</v>
      </c>
      <c r="S21" t="s">
        <v>324</v>
      </c>
      <c r="T21" t="s">
        <v>328</v>
      </c>
    </row>
    <row r="22" spans="1:24" x14ac:dyDescent="0.3">
      <c r="B22">
        <v>2</v>
      </c>
      <c r="C22" s="53">
        <f t="shared" si="6"/>
        <v>1.0132303074627338</v>
      </c>
      <c r="D22" s="53">
        <f t="shared" si="7"/>
        <v>1.1424139815890353</v>
      </c>
      <c r="E22" s="53">
        <f t="shared" si="8"/>
        <v>1.2130569169356351</v>
      </c>
      <c r="F22" s="53">
        <f t="shared" si="9"/>
        <v>1.25</v>
      </c>
      <c r="G22" s="53">
        <f t="shared" si="10"/>
        <v>1.2313899245038282</v>
      </c>
      <c r="H22" s="53">
        <f t="shared" si="11"/>
        <v>1.194996852291375</v>
      </c>
      <c r="I22" s="53">
        <f t="shared" si="12"/>
        <v>1.1086505458964468</v>
      </c>
      <c r="J22" s="53">
        <f t="shared" si="13"/>
        <v>1.0285433225700231</v>
      </c>
      <c r="K22" s="53">
        <f t="shared" si="14"/>
        <v>0.95422436792106646</v>
      </c>
      <c r="L22" s="53">
        <f t="shared" si="15"/>
        <v>0.82130852476882099</v>
      </c>
      <c r="N22" t="s">
        <v>6</v>
      </c>
      <c r="O22">
        <f t="array" ref="O22">MMULT(TRANSPOSE(Q3:Q12),Q3:Q12)</f>
        <v>32.922189437198334</v>
      </c>
      <c r="P22">
        <f t="array" ref="P22">MMULT(TRANSPOSE(R3:R12),R3:R12)</f>
        <v>65.307919086334863</v>
      </c>
      <c r="Q22">
        <f t="array" ref="Q22">MMULT(MMULT(TRANSPOSE(Q3:Q12),$C$19:$L$28),Q3:Q12)</f>
        <v>65.868281205457549</v>
      </c>
      <c r="R22">
        <f t="array" ref="R22">MMULT(MMULT(TRANSPOSE(R3:R12),$C$19:$L$28),R3:R12)</f>
        <v>114.29742134741642</v>
      </c>
      <c r="S22">
        <f t="array" ref="S22">MMULT(MMULT(TRANSPOSE(Q3:Q12),C33:L42),R3:R12)</f>
        <v>-83.14495094788893</v>
      </c>
      <c r="T22">
        <f>SQRT(SUM(O22:S22))/SQRT(2)</f>
        <v>9.8805581858647606</v>
      </c>
    </row>
    <row r="23" spans="1:24" x14ac:dyDescent="0.3">
      <c r="B23">
        <v>3</v>
      </c>
      <c r="C23" s="53">
        <f t="shared" si="6"/>
        <v>0.89865466678990769</v>
      </c>
      <c r="D23" s="53">
        <f t="shared" si="7"/>
        <v>1.0758849705313223</v>
      </c>
      <c r="E23" s="53">
        <f t="shared" si="8"/>
        <v>1.1772056669803108</v>
      </c>
      <c r="F23" s="53">
        <f t="shared" si="9"/>
        <v>1.2313899245038282</v>
      </c>
      <c r="G23" s="53">
        <f t="shared" si="10"/>
        <v>1.25</v>
      </c>
      <c r="H23" s="53">
        <f t="shared" si="11"/>
        <v>1.2252483416334441</v>
      </c>
      <c r="I23" s="53">
        <f t="shared" si="12"/>
        <v>1.1654922748824355</v>
      </c>
      <c r="J23" s="53">
        <f t="shared" si="13"/>
        <v>1.1086505458964468</v>
      </c>
      <c r="K23" s="53">
        <f t="shared" si="14"/>
        <v>1.0545810207454795</v>
      </c>
      <c r="L23" s="53">
        <f t="shared" si="15"/>
        <v>0.95422436792106657</v>
      </c>
    </row>
    <row r="24" spans="1:24" x14ac:dyDescent="0.3">
      <c r="B24">
        <v>5</v>
      </c>
      <c r="C24" s="53">
        <f t="shared" si="6"/>
        <v>0.70690679837442139</v>
      </c>
      <c r="D24" s="53">
        <f t="shared" si="7"/>
        <v>0.95422436792106646</v>
      </c>
      <c r="E24" s="53">
        <f t="shared" si="8"/>
        <v>1.1086505458964468</v>
      </c>
      <c r="F24" s="53">
        <f t="shared" si="9"/>
        <v>1.194996852291375</v>
      </c>
      <c r="G24" s="53">
        <f t="shared" si="10"/>
        <v>1.2252483416334441</v>
      </c>
      <c r="H24" s="53">
        <f t="shared" si="11"/>
        <v>1.25</v>
      </c>
      <c r="I24" s="53">
        <f t="shared" si="12"/>
        <v>1.2130569169356351</v>
      </c>
      <c r="J24" s="53">
        <f t="shared" si="13"/>
        <v>1.1772056669803108</v>
      </c>
      <c r="K24" s="53">
        <f t="shared" si="14"/>
        <v>1.1424139815890353</v>
      </c>
      <c r="L24" s="53">
        <f t="shared" si="15"/>
        <v>1.0758849705313223</v>
      </c>
      <c r="Q24" s="2" t="s">
        <v>330</v>
      </c>
    </row>
    <row r="25" spans="1:24" x14ac:dyDescent="0.3">
      <c r="B25">
        <v>10</v>
      </c>
      <c r="C25" s="53">
        <f t="shared" si="6"/>
        <v>0.5</v>
      </c>
      <c r="D25" s="53">
        <f t="shared" si="7"/>
        <v>0.70690679837442139</v>
      </c>
      <c r="E25" s="53">
        <f t="shared" si="8"/>
        <v>0.95422436792106646</v>
      </c>
      <c r="F25" s="53">
        <f t="shared" si="9"/>
        <v>1.1086505458964468</v>
      </c>
      <c r="G25" s="53">
        <f t="shared" si="10"/>
        <v>1.1654922748824355</v>
      </c>
      <c r="H25" s="53">
        <f t="shared" si="11"/>
        <v>1.2130569169356351</v>
      </c>
      <c r="I25" s="53">
        <f t="shared" si="12"/>
        <v>1.25</v>
      </c>
      <c r="J25" s="53">
        <f t="shared" si="13"/>
        <v>1.2313899245038282</v>
      </c>
      <c r="K25" s="53">
        <f t="shared" si="14"/>
        <v>1.2130569169356351</v>
      </c>
      <c r="L25" s="53">
        <f t="shared" si="15"/>
        <v>1.1772056669803108</v>
      </c>
      <c r="O25" t="s">
        <v>322</v>
      </c>
      <c r="P25" t="s">
        <v>323</v>
      </c>
      <c r="Q25" t="s">
        <v>336</v>
      </c>
      <c r="R25" t="s">
        <v>324</v>
      </c>
      <c r="S25" t="s">
        <v>338</v>
      </c>
      <c r="T25" t="s">
        <v>333</v>
      </c>
      <c r="U25" t="s">
        <v>331</v>
      </c>
    </row>
    <row r="26" spans="1:24" x14ac:dyDescent="0.3">
      <c r="B26">
        <v>15</v>
      </c>
      <c r="C26" s="53">
        <f t="shared" si="6"/>
        <v>0.5</v>
      </c>
      <c r="D26" s="53">
        <f t="shared" si="7"/>
        <v>0.5236894365595488</v>
      </c>
      <c r="E26" s="53">
        <f t="shared" si="8"/>
        <v>0.82130852476882099</v>
      </c>
      <c r="F26" s="53">
        <f t="shared" si="9"/>
        <v>1.0285433225700231</v>
      </c>
      <c r="G26" s="53">
        <f t="shared" si="10"/>
        <v>1.1086505458964468</v>
      </c>
      <c r="H26" s="53">
        <f t="shared" si="11"/>
        <v>1.1772056669803108</v>
      </c>
      <c r="I26" s="53">
        <f t="shared" si="12"/>
        <v>1.2313899245038282</v>
      </c>
      <c r="J26" s="53">
        <f t="shared" si="13"/>
        <v>1.25</v>
      </c>
      <c r="K26" s="53">
        <f t="shared" si="14"/>
        <v>1.2375622921864602</v>
      </c>
      <c r="L26" s="53">
        <f t="shared" si="15"/>
        <v>1.2130569169356351</v>
      </c>
      <c r="N26" t="s">
        <v>337</v>
      </c>
      <c r="O26">
        <f>$B$17*M13*Q13</f>
        <v>1.1253651740216788</v>
      </c>
      <c r="P26">
        <f>B17*M13*R13</f>
        <v>-1.6547542412219312</v>
      </c>
      <c r="Q26">
        <f>B17*N13*Q13</f>
        <v>-17.232542929320292</v>
      </c>
      <c r="R26">
        <f>B17*N13*R13</f>
        <v>25.338995872270019</v>
      </c>
      <c r="S26">
        <f>O13*Q13*B17</f>
        <v>-78.053957896157286</v>
      </c>
      <c r="T26">
        <f>B17*O13*R13</f>
        <v>114.77173885810703</v>
      </c>
      <c r="U26">
        <f>SUM(O26:T26)</f>
        <v>44.294844837699216</v>
      </c>
    </row>
    <row r="27" spans="1:24" x14ac:dyDescent="0.3">
      <c r="B27">
        <v>20</v>
      </c>
      <c r="C27" s="53">
        <f t="shared" si="6"/>
        <v>0.5</v>
      </c>
      <c r="D27" s="53">
        <f t="shared" si="7"/>
        <v>0.5</v>
      </c>
      <c r="E27" s="53">
        <f t="shared" si="8"/>
        <v>0.70690679837442139</v>
      </c>
      <c r="F27" s="53">
        <f t="shared" si="9"/>
        <v>0.95422436792106646</v>
      </c>
      <c r="G27" s="53">
        <f t="shared" si="10"/>
        <v>1.0545810207454795</v>
      </c>
      <c r="H27" s="53">
        <f t="shared" si="11"/>
        <v>1.1424139815890353</v>
      </c>
      <c r="I27" s="53">
        <f t="shared" si="12"/>
        <v>1.2130569169356351</v>
      </c>
      <c r="J27" s="53">
        <f t="shared" si="13"/>
        <v>1.2375622921864602</v>
      </c>
      <c r="K27" s="53">
        <f t="shared" si="14"/>
        <v>1.25</v>
      </c>
      <c r="L27" s="53">
        <f t="shared" si="15"/>
        <v>1.2313899245038282</v>
      </c>
      <c r="O27" t="s">
        <v>322</v>
      </c>
      <c r="P27" t="s">
        <v>323</v>
      </c>
      <c r="Q27" t="s">
        <v>324</v>
      </c>
      <c r="R27" t="s">
        <v>331</v>
      </c>
    </row>
    <row r="28" spans="1:24" x14ac:dyDescent="0.3">
      <c r="B28">
        <v>30</v>
      </c>
      <c r="C28" s="53">
        <f t="shared" si="6"/>
        <v>0.5</v>
      </c>
      <c r="D28" s="53">
        <f t="shared" si="7"/>
        <v>0.5</v>
      </c>
      <c r="E28" s="53">
        <f t="shared" si="8"/>
        <v>0.5236894365595488</v>
      </c>
      <c r="F28" s="53">
        <f t="shared" si="9"/>
        <v>0.82130852476882099</v>
      </c>
      <c r="G28" s="53">
        <f t="shared" si="10"/>
        <v>0.95422436792106657</v>
      </c>
      <c r="H28" s="53">
        <f t="shared" si="11"/>
        <v>1.0758849705313223</v>
      </c>
      <c r="I28" s="53">
        <f t="shared" si="12"/>
        <v>1.1772056669803108</v>
      </c>
      <c r="J28" s="53">
        <f t="shared" si="13"/>
        <v>1.2130569169356351</v>
      </c>
      <c r="K28" s="53">
        <f t="shared" si="14"/>
        <v>1.2313899245038282</v>
      </c>
      <c r="L28" s="53">
        <f t="shared" si="15"/>
        <v>1.25</v>
      </c>
      <c r="N28" t="s">
        <v>313</v>
      </c>
      <c r="O28">
        <f>M13*N13</f>
        <v>-1.2949551379776807</v>
      </c>
      <c r="P28">
        <f>M13*O13</f>
        <v>-5.8654357764660574</v>
      </c>
      <c r="Q28">
        <f>N13*O13</f>
        <v>89.816511253773086</v>
      </c>
      <c r="R28">
        <f>SUM(O28:Q28)</f>
        <v>82.656120339329348</v>
      </c>
    </row>
    <row r="29" spans="1:24" x14ac:dyDescent="0.3">
      <c r="O29" t="s">
        <v>324</v>
      </c>
    </row>
    <row r="30" spans="1:24" x14ac:dyDescent="0.3">
      <c r="N30" t="s">
        <v>6</v>
      </c>
      <c r="O30">
        <f>Q13*R13</f>
        <v>-56.372606291437016</v>
      </c>
    </row>
    <row r="32" spans="1:24" x14ac:dyDescent="0.3">
      <c r="F32" s="2" t="s">
        <v>334</v>
      </c>
      <c r="N32" t="s">
        <v>331</v>
      </c>
      <c r="O32" s="63">
        <f>SQRT(T22^2 + X19^2 + U26+O30+R28)</f>
        <v>21.963390107441526</v>
      </c>
    </row>
    <row r="33" spans="3:18" ht="15" thickBot="1" x14ac:dyDescent="0.35">
      <c r="C33" s="53">
        <f>C19*0.999</f>
        <v>1.24875</v>
      </c>
      <c r="D33" s="53">
        <f t="shared" ref="D33:L33" si="16">D19*0.999</f>
        <v>1.2118438600186994</v>
      </c>
      <c r="E33" s="53">
        <f t="shared" si="16"/>
        <v>1.1412715676074463</v>
      </c>
      <c r="F33" s="53">
        <f t="shared" si="16"/>
        <v>1.012217077155271</v>
      </c>
      <c r="G33" s="53">
        <f t="shared" si="16"/>
        <v>0.89775601212311773</v>
      </c>
      <c r="H33" s="53">
        <f t="shared" si="16"/>
        <v>0.70619989157604701</v>
      </c>
      <c r="I33" s="53">
        <f t="shared" si="16"/>
        <v>0.4995</v>
      </c>
      <c r="J33" s="53">
        <f t="shared" si="16"/>
        <v>0.4995</v>
      </c>
      <c r="K33" s="53">
        <f t="shared" si="16"/>
        <v>0.4995</v>
      </c>
      <c r="L33" s="53">
        <f t="shared" si="16"/>
        <v>0.4995</v>
      </c>
    </row>
    <row r="34" spans="3:18" x14ac:dyDescent="0.3">
      <c r="C34" s="53">
        <f t="shared" ref="C34:L34" si="17">C20*0.999</f>
        <v>1.2118438600186994</v>
      </c>
      <c r="D34" s="53">
        <f t="shared" si="17"/>
        <v>1.24875</v>
      </c>
      <c r="E34" s="53">
        <f t="shared" si="17"/>
        <v>1.2118438600186994</v>
      </c>
      <c r="F34" s="53">
        <f t="shared" si="17"/>
        <v>1.1412715676074463</v>
      </c>
      <c r="G34" s="53">
        <f t="shared" si="17"/>
        <v>1.074809085560791</v>
      </c>
      <c r="H34" s="53">
        <f t="shared" si="17"/>
        <v>0.95327014355314543</v>
      </c>
      <c r="I34" s="53">
        <f t="shared" si="17"/>
        <v>0.70619989157604701</v>
      </c>
      <c r="J34" s="53">
        <f t="shared" si="17"/>
        <v>0.52316574712298924</v>
      </c>
      <c r="K34" s="53">
        <f t="shared" si="17"/>
        <v>0.4995</v>
      </c>
      <c r="L34" s="53">
        <f t="shared" si="17"/>
        <v>0.4995</v>
      </c>
      <c r="P34" s="68">
        <v>0.75</v>
      </c>
      <c r="Q34" s="64">
        <v>1</v>
      </c>
      <c r="R34" s="65">
        <v>1.25</v>
      </c>
    </row>
    <row r="35" spans="3:18" ht="15" thickBot="1" x14ac:dyDescent="0.35">
      <c r="C35" s="53">
        <f t="shared" ref="C35:L35" si="18">C21*0.999</f>
        <v>1.1412715676074463</v>
      </c>
      <c r="D35" s="53">
        <f t="shared" si="18"/>
        <v>1.2118438600186994</v>
      </c>
      <c r="E35" s="53">
        <f t="shared" si="18"/>
        <v>1.24875</v>
      </c>
      <c r="F35" s="53">
        <f t="shared" si="18"/>
        <v>1.2118438600186994</v>
      </c>
      <c r="G35" s="53">
        <f t="shared" si="18"/>
        <v>1.1760284613133305</v>
      </c>
      <c r="H35" s="53">
        <f t="shared" si="18"/>
        <v>1.1075418953505505</v>
      </c>
      <c r="I35" s="53">
        <f t="shared" si="18"/>
        <v>0.95327014355314543</v>
      </c>
      <c r="J35" s="53">
        <f t="shared" si="18"/>
        <v>0.82048721624405219</v>
      </c>
      <c r="K35" s="53">
        <f t="shared" si="18"/>
        <v>0.70619989157604701</v>
      </c>
      <c r="L35" s="53">
        <f t="shared" si="18"/>
        <v>0.52316574712298924</v>
      </c>
      <c r="O35" s="66" t="s">
        <v>339</v>
      </c>
      <c r="P35" s="69">
        <v>18.697574786028287</v>
      </c>
      <c r="Q35" s="66">
        <v>20.395953126671731</v>
      </c>
      <c r="R35" s="67">
        <v>21.963390107441526</v>
      </c>
    </row>
    <row r="36" spans="3:18" x14ac:dyDescent="0.3">
      <c r="C36" s="53">
        <f t="shared" ref="C36:L36" si="19">C22*0.999</f>
        <v>1.012217077155271</v>
      </c>
      <c r="D36" s="53">
        <f t="shared" si="19"/>
        <v>1.1412715676074463</v>
      </c>
      <c r="E36" s="53">
        <f t="shared" si="19"/>
        <v>1.2118438600186994</v>
      </c>
      <c r="F36" s="53">
        <f t="shared" si="19"/>
        <v>1.24875</v>
      </c>
      <c r="G36" s="53">
        <f t="shared" si="19"/>
        <v>1.2301585345793244</v>
      </c>
      <c r="H36" s="53">
        <f t="shared" si="19"/>
        <v>1.1938018554390837</v>
      </c>
      <c r="I36" s="53">
        <f t="shared" si="19"/>
        <v>1.1075418953505505</v>
      </c>
      <c r="J36" s="53">
        <f t="shared" si="19"/>
        <v>1.027514779247453</v>
      </c>
      <c r="K36" s="53">
        <f t="shared" si="19"/>
        <v>0.95327014355314543</v>
      </c>
      <c r="L36" s="53">
        <f t="shared" si="19"/>
        <v>0.82048721624405219</v>
      </c>
    </row>
    <row r="37" spans="3:18" x14ac:dyDescent="0.3">
      <c r="C37" s="53">
        <f t="shared" ref="C37:L37" si="20">C23*0.999</f>
        <v>0.89775601212311773</v>
      </c>
      <c r="D37" s="53">
        <f t="shared" si="20"/>
        <v>1.074809085560791</v>
      </c>
      <c r="E37" s="53">
        <f t="shared" si="20"/>
        <v>1.1760284613133305</v>
      </c>
      <c r="F37" s="53">
        <f t="shared" si="20"/>
        <v>1.2301585345793244</v>
      </c>
      <c r="G37" s="53">
        <f t="shared" si="20"/>
        <v>1.24875</v>
      </c>
      <c r="H37" s="53">
        <f t="shared" si="20"/>
        <v>1.2240230932918106</v>
      </c>
      <c r="I37" s="53">
        <f t="shared" si="20"/>
        <v>1.164326782607553</v>
      </c>
      <c r="J37" s="53">
        <f t="shared" si="20"/>
        <v>1.1075418953505505</v>
      </c>
      <c r="K37" s="53">
        <f t="shared" si="20"/>
        <v>1.0535264397247341</v>
      </c>
      <c r="L37" s="53">
        <f t="shared" si="20"/>
        <v>0.95327014355314554</v>
      </c>
    </row>
    <row r="38" spans="3:18" x14ac:dyDescent="0.3">
      <c r="C38" s="53">
        <f t="shared" ref="C38:L38" si="21">C24*0.999</f>
        <v>0.70619989157604701</v>
      </c>
      <c r="D38" s="53">
        <f t="shared" si="21"/>
        <v>0.95327014355314543</v>
      </c>
      <c r="E38" s="53">
        <f t="shared" si="21"/>
        <v>1.1075418953505505</v>
      </c>
      <c r="F38" s="53">
        <f t="shared" si="21"/>
        <v>1.1938018554390837</v>
      </c>
      <c r="G38" s="53">
        <f t="shared" si="21"/>
        <v>1.2240230932918106</v>
      </c>
      <c r="H38" s="53">
        <f t="shared" si="21"/>
        <v>1.24875</v>
      </c>
      <c r="I38" s="53">
        <f t="shared" si="21"/>
        <v>1.2118438600186994</v>
      </c>
      <c r="J38" s="53">
        <f t="shared" si="21"/>
        <v>1.1760284613133305</v>
      </c>
      <c r="K38" s="53">
        <f t="shared" si="21"/>
        <v>1.1412715676074463</v>
      </c>
      <c r="L38" s="53">
        <f t="shared" si="21"/>
        <v>1.074809085560791</v>
      </c>
    </row>
    <row r="39" spans="3:18" x14ac:dyDescent="0.3">
      <c r="C39" s="53">
        <f t="shared" ref="C39:L39" si="22">C25*0.999</f>
        <v>0.4995</v>
      </c>
      <c r="D39" s="53">
        <f t="shared" si="22"/>
        <v>0.70619989157604701</v>
      </c>
      <c r="E39" s="53">
        <f t="shared" si="22"/>
        <v>0.95327014355314543</v>
      </c>
      <c r="F39" s="53">
        <f t="shared" si="22"/>
        <v>1.1075418953505505</v>
      </c>
      <c r="G39" s="53">
        <f t="shared" si="22"/>
        <v>1.164326782607553</v>
      </c>
      <c r="H39" s="53">
        <f t="shared" si="22"/>
        <v>1.2118438600186994</v>
      </c>
      <c r="I39" s="53">
        <f t="shared" si="22"/>
        <v>1.24875</v>
      </c>
      <c r="J39" s="53">
        <f t="shared" si="22"/>
        <v>1.2301585345793244</v>
      </c>
      <c r="K39" s="53">
        <f t="shared" si="22"/>
        <v>1.2118438600186994</v>
      </c>
      <c r="L39" s="53">
        <f t="shared" si="22"/>
        <v>1.1760284613133305</v>
      </c>
    </row>
    <row r="40" spans="3:18" x14ac:dyDescent="0.3">
      <c r="C40" s="53">
        <f t="shared" ref="C40:L40" si="23">C26*0.999</f>
        <v>0.4995</v>
      </c>
      <c r="D40" s="53">
        <f t="shared" si="23"/>
        <v>0.52316574712298924</v>
      </c>
      <c r="E40" s="53">
        <f t="shared" si="23"/>
        <v>0.82048721624405219</v>
      </c>
      <c r="F40" s="53">
        <f t="shared" si="23"/>
        <v>1.027514779247453</v>
      </c>
      <c r="G40" s="53">
        <f t="shared" si="23"/>
        <v>1.1075418953505505</v>
      </c>
      <c r="H40" s="53">
        <f t="shared" si="23"/>
        <v>1.1760284613133305</v>
      </c>
      <c r="I40" s="53">
        <f t="shared" si="23"/>
        <v>1.2301585345793244</v>
      </c>
      <c r="J40" s="53">
        <f t="shared" si="23"/>
        <v>1.24875</v>
      </c>
      <c r="K40" s="53">
        <f t="shared" si="23"/>
        <v>1.2363247298942737</v>
      </c>
      <c r="L40" s="53">
        <f t="shared" si="23"/>
        <v>1.2118438600186994</v>
      </c>
    </row>
    <row r="41" spans="3:18" x14ac:dyDescent="0.3">
      <c r="C41" s="53">
        <f t="shared" ref="C41:L41" si="24">C27*0.999</f>
        <v>0.4995</v>
      </c>
      <c r="D41" s="53">
        <f t="shared" si="24"/>
        <v>0.4995</v>
      </c>
      <c r="E41" s="53">
        <f t="shared" si="24"/>
        <v>0.70619989157604701</v>
      </c>
      <c r="F41" s="53">
        <f t="shared" si="24"/>
        <v>0.95327014355314543</v>
      </c>
      <c r="G41" s="53">
        <f t="shared" si="24"/>
        <v>1.0535264397247341</v>
      </c>
      <c r="H41" s="53">
        <f t="shared" si="24"/>
        <v>1.1412715676074463</v>
      </c>
      <c r="I41" s="53">
        <f t="shared" si="24"/>
        <v>1.2118438600186994</v>
      </c>
      <c r="J41" s="53">
        <f t="shared" si="24"/>
        <v>1.2363247298942737</v>
      </c>
      <c r="K41" s="53">
        <f t="shared" si="24"/>
        <v>1.24875</v>
      </c>
      <c r="L41" s="53">
        <f t="shared" si="24"/>
        <v>1.2301585345793244</v>
      </c>
    </row>
    <row r="42" spans="3:18" x14ac:dyDescent="0.3">
      <c r="C42" s="53">
        <f t="shared" ref="C42:L42" si="25">C28*0.999</f>
        <v>0.4995</v>
      </c>
      <c r="D42" s="53">
        <f t="shared" si="25"/>
        <v>0.4995</v>
      </c>
      <c r="E42" s="53">
        <f t="shared" si="25"/>
        <v>0.52316574712298924</v>
      </c>
      <c r="F42" s="53">
        <f t="shared" si="25"/>
        <v>0.82048721624405219</v>
      </c>
      <c r="G42" s="53">
        <f t="shared" si="25"/>
        <v>0.95327014355314554</v>
      </c>
      <c r="H42" s="53">
        <f t="shared" si="25"/>
        <v>1.074809085560791</v>
      </c>
      <c r="I42" s="53">
        <f t="shared" si="25"/>
        <v>1.1760284613133305</v>
      </c>
      <c r="J42" s="53">
        <f t="shared" si="25"/>
        <v>1.2118438600186994</v>
      </c>
      <c r="K42" s="53">
        <f t="shared" si="25"/>
        <v>1.2301585345793244</v>
      </c>
      <c r="L42" s="53">
        <f t="shared" si="25"/>
        <v>1.24875</v>
      </c>
    </row>
    <row r="43" spans="3:18" x14ac:dyDescent="0.3">
      <c r="C43" s="53"/>
      <c r="D43" s="53"/>
      <c r="E43" s="53"/>
      <c r="F43" s="53"/>
      <c r="G43" s="53"/>
      <c r="H43" s="53"/>
      <c r="I43" s="53"/>
      <c r="J43" s="53"/>
      <c r="K43" s="53"/>
      <c r="L43" s="53"/>
    </row>
    <row r="44" spans="3:18" x14ac:dyDescent="0.3">
      <c r="C44" s="53"/>
      <c r="D44" s="53"/>
      <c r="E44" s="53"/>
      <c r="F44" s="53"/>
      <c r="G44" s="53"/>
      <c r="H44" s="53"/>
      <c r="I44" s="53"/>
      <c r="J44" s="53"/>
      <c r="K44" s="53"/>
      <c r="L44" s="53"/>
    </row>
    <row r="45" spans="3:18" x14ac:dyDescent="0.3">
      <c r="C45" s="53"/>
      <c r="D45" s="53"/>
      <c r="E45" s="53"/>
      <c r="F45" s="53"/>
      <c r="G45" s="53"/>
      <c r="H45" s="53"/>
      <c r="I45" s="53"/>
      <c r="J45" s="53"/>
      <c r="K45" s="53"/>
      <c r="L45" s="53"/>
    </row>
    <row r="46" spans="3:18" x14ac:dyDescent="0.3">
      <c r="C46" s="53"/>
      <c r="D46" s="53"/>
      <c r="E46" s="53"/>
      <c r="F46" s="53"/>
      <c r="G46" s="53"/>
      <c r="H46" s="53"/>
      <c r="I46" s="53"/>
      <c r="J46" s="53"/>
      <c r="K46" s="53"/>
      <c r="L46" s="53"/>
    </row>
    <row r="47" spans="3:18" x14ac:dyDescent="0.3"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3:18" x14ac:dyDescent="0.3"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3:12" x14ac:dyDescent="0.3"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3:12" x14ac:dyDescent="0.3"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3:12" x14ac:dyDescent="0.3"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3:12" x14ac:dyDescent="0.3"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3:12" x14ac:dyDescent="0.3"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3:12" x14ac:dyDescent="0.3">
      <c r="C54" s="53"/>
      <c r="D54" s="53"/>
      <c r="E54" s="53"/>
      <c r="F54" s="53"/>
      <c r="G54" s="53"/>
      <c r="H54" s="53"/>
      <c r="I54" s="53"/>
      <c r="J54" s="53"/>
      <c r="K54" s="53"/>
      <c r="L54" s="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68"/>
  <sheetViews>
    <sheetView showGridLines="0" tabSelected="1" zoomScale="70" zoomScaleNormal="70" workbookViewId="0">
      <selection activeCell="C41" sqref="C41"/>
    </sheetView>
  </sheetViews>
  <sheetFormatPr defaultColWidth="12.5546875" defaultRowHeight="14.4" x14ac:dyDescent="0.3"/>
  <cols>
    <col min="1" max="1" width="5.5546875" customWidth="1"/>
    <col min="2" max="2" width="14.88671875" style="2" bestFit="1" customWidth="1"/>
    <col min="3" max="6" width="19.44140625" customWidth="1"/>
    <col min="7" max="7" width="19.44140625" style="1" customWidth="1"/>
    <col min="8" max="9" width="19.44140625" customWidth="1"/>
  </cols>
  <sheetData>
    <row r="1" spans="1:22" x14ac:dyDescent="0.3">
      <c r="A1" s="59" t="s">
        <v>293</v>
      </c>
      <c r="B1" s="59"/>
    </row>
    <row r="2" spans="1:22" s="2" customFormat="1" ht="15" thickBot="1" x14ac:dyDescent="0.35">
      <c r="C2" s="28" t="s">
        <v>22</v>
      </c>
      <c r="D2" s="28" t="s">
        <v>23</v>
      </c>
      <c r="E2" s="28" t="s">
        <v>24</v>
      </c>
      <c r="F2" s="28" t="s">
        <v>25</v>
      </c>
      <c r="G2" s="28" t="s">
        <v>291</v>
      </c>
      <c r="H2" s="28" t="s">
        <v>26</v>
      </c>
      <c r="I2" s="28" t="s">
        <v>27</v>
      </c>
    </row>
    <row r="3" spans="1:22" ht="15" thickTop="1" x14ac:dyDescent="0.3">
      <c r="B3" s="22" t="s">
        <v>0</v>
      </c>
      <c r="C3" s="25" t="s">
        <v>28</v>
      </c>
      <c r="D3" s="25" t="s">
        <v>28</v>
      </c>
      <c r="E3" s="25" t="s">
        <v>28</v>
      </c>
      <c r="F3" s="25" t="s">
        <v>29</v>
      </c>
      <c r="G3" s="25" t="s">
        <v>30</v>
      </c>
      <c r="H3" s="25" t="s">
        <v>30</v>
      </c>
      <c r="I3" s="25" t="s">
        <v>30</v>
      </c>
      <c r="J3" s="1"/>
      <c r="K3" s="1"/>
    </row>
    <row r="4" spans="1:22" x14ac:dyDescent="0.3">
      <c r="B4" s="24" t="s">
        <v>31</v>
      </c>
      <c r="C4" s="25">
        <v>10</v>
      </c>
      <c r="D4" s="25">
        <v>10</v>
      </c>
      <c r="E4" s="25">
        <v>20</v>
      </c>
      <c r="F4" s="25">
        <v>10</v>
      </c>
      <c r="G4" s="25">
        <v>10</v>
      </c>
      <c r="H4" s="25">
        <v>20</v>
      </c>
      <c r="I4" s="25">
        <v>60</v>
      </c>
      <c r="J4" s="1"/>
      <c r="K4" s="1"/>
    </row>
    <row r="5" spans="1:22" x14ac:dyDescent="0.3">
      <c r="B5" s="24" t="s">
        <v>32</v>
      </c>
      <c r="C5" s="26">
        <v>351321</v>
      </c>
      <c r="D5" s="26">
        <v>167488</v>
      </c>
      <c r="E5" s="26">
        <v>8447</v>
      </c>
      <c r="F5" s="26">
        <v>54331</v>
      </c>
      <c r="G5" s="26">
        <v>12316</v>
      </c>
      <c r="H5" s="26">
        <v>7446</v>
      </c>
      <c r="I5" s="26">
        <v>1564</v>
      </c>
      <c r="J5" s="1"/>
      <c r="K5" s="1"/>
    </row>
    <row r="6" spans="1:22" x14ac:dyDescent="0.3">
      <c r="B6" s="23" t="s">
        <v>33</v>
      </c>
      <c r="C6" s="27" t="s">
        <v>35</v>
      </c>
      <c r="D6" s="27" t="s">
        <v>35</v>
      </c>
      <c r="E6" s="27" t="s">
        <v>35</v>
      </c>
      <c r="F6" s="27" t="s">
        <v>34</v>
      </c>
      <c r="G6" s="27" t="s">
        <v>34</v>
      </c>
      <c r="H6" s="27" t="s">
        <v>34</v>
      </c>
      <c r="I6" s="27" t="s">
        <v>301</v>
      </c>
      <c r="J6" s="1"/>
      <c r="K6" s="1"/>
    </row>
    <row r="7" spans="1:22" x14ac:dyDescent="0.3">
      <c r="C7" s="48" t="s">
        <v>298</v>
      </c>
      <c r="D7" s="48" t="s">
        <v>299</v>
      </c>
      <c r="E7" s="48" t="s">
        <v>300</v>
      </c>
      <c r="F7" s="48" t="s">
        <v>294</v>
      </c>
      <c r="G7" s="48" t="s">
        <v>296</v>
      </c>
      <c r="H7" s="48" t="s">
        <v>295</v>
      </c>
      <c r="I7" s="48" t="s">
        <v>297</v>
      </c>
      <c r="J7" s="1"/>
      <c r="K7" s="1"/>
    </row>
    <row r="8" spans="1:22" x14ac:dyDescent="0.3">
      <c r="B8" s="49" t="s">
        <v>307</v>
      </c>
      <c r="C8" s="50">
        <v>2E-3</v>
      </c>
      <c r="D8" s="50">
        <v>1.5129999999999999E-2</v>
      </c>
      <c r="E8" s="50">
        <v>4.3249999999999997E-2</v>
      </c>
      <c r="F8" s="51">
        <v>1.16218</v>
      </c>
      <c r="G8" s="51">
        <v>6.54</v>
      </c>
      <c r="H8" s="51">
        <v>121.652</v>
      </c>
      <c r="I8" s="50">
        <v>0.32151000000000002</v>
      </c>
    </row>
    <row r="9" spans="1:22" x14ac:dyDescent="0.3">
      <c r="B9" s="10" t="s">
        <v>36</v>
      </c>
      <c r="C9" s="30">
        <v>2.3204016990430129E-3</v>
      </c>
      <c r="D9" s="30">
        <v>1.5488057799058128E-2</v>
      </c>
      <c r="E9" s="30">
        <v>4.1108574652390928E-2</v>
      </c>
      <c r="F9" s="31">
        <v>1.1656168342007585</v>
      </c>
      <c r="G9" s="31">
        <v>6.5404969669591217</v>
      </c>
      <c r="H9" s="31">
        <v>119.45909590923227</v>
      </c>
      <c r="I9" s="30">
        <v>0.30157288858145143</v>
      </c>
    </row>
    <row r="10" spans="1:22" x14ac:dyDescent="0.3">
      <c r="B10" s="10" t="s">
        <v>37</v>
      </c>
      <c r="C10" s="30">
        <v>1.5863216802902672E-3</v>
      </c>
      <c r="D10" s="30">
        <v>1.6163139737970542E-2</v>
      </c>
      <c r="E10" s="30">
        <v>3.6801177424363132E-2</v>
      </c>
      <c r="F10" s="31">
        <v>1.1653965576062335</v>
      </c>
      <c r="G10" s="31">
        <v>6.5424231029235367</v>
      </c>
      <c r="H10" s="31">
        <v>119.17607597781021</v>
      </c>
      <c r="I10" s="30">
        <v>0.29448748684040471</v>
      </c>
    </row>
    <row r="11" spans="1:22" x14ac:dyDescent="0.3">
      <c r="B11" s="10" t="s">
        <v>38</v>
      </c>
      <c r="C11" s="30">
        <v>1.5652336303000271E-3</v>
      </c>
      <c r="D11" s="30">
        <v>1.439032755427554E-2</v>
      </c>
      <c r="E11" s="30">
        <v>3.6672511921395562E-2</v>
      </c>
      <c r="F11" s="31">
        <v>1.1640604965196186</v>
      </c>
      <c r="G11" s="31">
        <v>6.5400900724019655</v>
      </c>
      <c r="H11" s="31">
        <v>118.87191483700653</v>
      </c>
      <c r="I11" s="30">
        <v>0.29048229273508769</v>
      </c>
    </row>
    <row r="12" spans="1:22" x14ac:dyDescent="0.3">
      <c r="B12" s="10" t="s">
        <v>39</v>
      </c>
      <c r="C12" s="30">
        <v>1.6556625974162513E-3</v>
      </c>
      <c r="D12" s="30">
        <v>1.5294651119396712E-2</v>
      </c>
      <c r="E12" s="30">
        <v>3.6196767299257651E-2</v>
      </c>
      <c r="F12" s="31">
        <v>1.1670314141852578</v>
      </c>
      <c r="G12" s="31">
        <v>6.5418347009730953</v>
      </c>
      <c r="H12" s="31">
        <v>118.62773328386483</v>
      </c>
      <c r="I12" s="30">
        <v>0.28403553211397492</v>
      </c>
    </row>
    <row r="13" spans="1:22" ht="15" thickBot="1" x14ac:dyDescent="0.35">
      <c r="B13" s="10" t="s">
        <v>40</v>
      </c>
      <c r="C13" s="30">
        <v>2.0288412358798326E-3</v>
      </c>
      <c r="D13" s="30">
        <v>1.5876975414438638E-2</v>
      </c>
      <c r="E13" s="30">
        <v>3.3237222739639777E-2</v>
      </c>
      <c r="F13" s="31">
        <v>1.1645356497531028</v>
      </c>
      <c r="G13" s="31">
        <v>6.542159957527482</v>
      </c>
      <c r="H13" s="31">
        <v>118.86128317566123</v>
      </c>
      <c r="I13" s="30">
        <v>0.28334587896797758</v>
      </c>
    </row>
    <row r="14" spans="1:22" ht="15" thickBot="1" x14ac:dyDescent="0.35">
      <c r="B14" s="10" t="s">
        <v>41</v>
      </c>
      <c r="C14" s="30">
        <v>2.9769394021456029E-3</v>
      </c>
      <c r="D14" s="30">
        <v>1.4934788483698162E-2</v>
      </c>
      <c r="E14" s="30">
        <v>3.6561356175412625E-2</v>
      </c>
      <c r="F14" s="31">
        <v>1.1625602828536752</v>
      </c>
      <c r="G14" s="31">
        <v>6.5443501967771445</v>
      </c>
      <c r="H14" s="31">
        <v>118.7563405969982</v>
      </c>
      <c r="I14" s="30">
        <v>0.27224724008868167</v>
      </c>
      <c r="K14" s="60" t="s">
        <v>281</v>
      </c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/>
    </row>
    <row r="15" spans="1:22" x14ac:dyDescent="0.3">
      <c r="B15" s="10" t="s">
        <v>42</v>
      </c>
      <c r="C15" s="30">
        <v>3.099822348174284E-3</v>
      </c>
      <c r="D15" s="30">
        <v>1.4737119133373694E-2</v>
      </c>
      <c r="E15" s="30">
        <v>3.4887935131989206E-2</v>
      </c>
      <c r="F15" s="31">
        <v>1.1661824643760583</v>
      </c>
      <c r="G15" s="31">
        <v>6.5443612839613525</v>
      </c>
      <c r="H15" s="31">
        <v>117.60593002668331</v>
      </c>
      <c r="I15" s="30">
        <v>0.27406286655383888</v>
      </c>
    </row>
    <row r="16" spans="1:22" x14ac:dyDescent="0.3">
      <c r="B16" s="10" t="s">
        <v>43</v>
      </c>
      <c r="C16" s="30">
        <v>4.1354469612335989E-3</v>
      </c>
      <c r="D16" s="30">
        <v>1.5670279014028603E-2</v>
      </c>
      <c r="E16" s="30">
        <v>3.4502644805479897E-2</v>
      </c>
      <c r="F16" s="31">
        <v>1.1612851869649796</v>
      </c>
      <c r="G16" s="31">
        <v>6.5431573258045841</v>
      </c>
      <c r="H16" s="31">
        <v>118.08226158253845</v>
      </c>
      <c r="I16" s="30">
        <v>0.27739863145528787</v>
      </c>
      <c r="K16" s="29" t="s">
        <v>282</v>
      </c>
    </row>
    <row r="17" spans="2:15" x14ac:dyDescent="0.3">
      <c r="B17" s="10" t="s">
        <v>44</v>
      </c>
      <c r="C17" s="30">
        <v>3.7822891629867104E-3</v>
      </c>
      <c r="D17" s="30">
        <v>1.5291987992416855E-2</v>
      </c>
      <c r="E17" s="30">
        <v>3.3686468487592588E-2</v>
      </c>
      <c r="F17" s="31">
        <v>1.1594239985708867</v>
      </c>
      <c r="G17" s="31">
        <v>6.542674850131653</v>
      </c>
      <c r="H17" s="31">
        <v>119.32086978116169</v>
      </c>
      <c r="I17" s="30">
        <v>0.27583489647424592</v>
      </c>
      <c r="K17" s="29"/>
    </row>
    <row r="18" spans="2:15" x14ac:dyDescent="0.3">
      <c r="B18" s="10" t="s">
        <v>45</v>
      </c>
      <c r="C18" s="30">
        <v>4.3743425532567536E-3</v>
      </c>
      <c r="D18" s="30">
        <v>1.6315532967704084E-2</v>
      </c>
      <c r="E18" s="30">
        <v>3.4006457195884077E-2</v>
      </c>
      <c r="F18" s="31">
        <v>1.158730344535253</v>
      </c>
      <c r="G18" s="31">
        <v>6.5416884831348368</v>
      </c>
      <c r="H18" s="31">
        <v>119.43337166580226</v>
      </c>
      <c r="I18" s="30">
        <v>0.28422276525799428</v>
      </c>
      <c r="K18" s="29"/>
    </row>
    <row r="19" spans="2:15" x14ac:dyDescent="0.3">
      <c r="B19" s="10" t="s">
        <v>46</v>
      </c>
      <c r="C19" s="30">
        <v>4.350163401453124E-3</v>
      </c>
      <c r="D19" s="30">
        <v>1.5081896119117552E-2</v>
      </c>
      <c r="E19" s="30">
        <v>3.2668481872166998E-2</v>
      </c>
      <c r="F19" s="31">
        <v>1.1614959383565486</v>
      </c>
      <c r="G19" s="31">
        <v>6.5438322742670501</v>
      </c>
      <c r="H19" s="31">
        <v>120.24290511802865</v>
      </c>
      <c r="I19" s="30">
        <v>0.29190871978637878</v>
      </c>
      <c r="K19" s="29" t="s">
        <v>283</v>
      </c>
    </row>
    <row r="20" spans="2:15" x14ac:dyDescent="0.3">
      <c r="B20" s="10" t="s">
        <v>47</v>
      </c>
      <c r="C20" s="30">
        <v>4.8994193039619592E-3</v>
      </c>
      <c r="D20" s="30">
        <v>1.4241482430564303E-2</v>
      </c>
      <c r="E20" s="30">
        <v>3.4813242704434949E-2</v>
      </c>
      <c r="F20" s="31">
        <v>1.1636310141028134</v>
      </c>
      <c r="G20" s="31">
        <v>6.5429305953547106</v>
      </c>
      <c r="H20" s="31">
        <v>119.86471982223298</v>
      </c>
      <c r="I20" s="30">
        <v>0.28883180795346475</v>
      </c>
      <c r="K20" s="29"/>
    </row>
    <row r="21" spans="2:15" x14ac:dyDescent="0.3">
      <c r="B21" s="10" t="s">
        <v>48</v>
      </c>
      <c r="C21" s="30">
        <v>5.1665697343200381E-3</v>
      </c>
      <c r="D21" s="30">
        <v>1.4755319645935969E-2</v>
      </c>
      <c r="E21" s="30">
        <v>3.1304123503527653E-2</v>
      </c>
      <c r="F21" s="31">
        <v>1.1633706511900475</v>
      </c>
      <c r="G21" s="31">
        <v>6.5460547851233217</v>
      </c>
      <c r="H21" s="31">
        <v>120.08307021591017</v>
      </c>
      <c r="I21" s="30">
        <v>0.29615356751351357</v>
      </c>
      <c r="K21" s="29"/>
    </row>
    <row r="22" spans="2:15" x14ac:dyDescent="0.3">
      <c r="B22" s="10" t="s">
        <v>49</v>
      </c>
      <c r="C22" s="30">
        <v>5.0545142349803489E-3</v>
      </c>
      <c r="D22" s="30">
        <v>1.6757149337621617E-2</v>
      </c>
      <c r="E22" s="30">
        <v>2.9969845322710541E-2</v>
      </c>
      <c r="F22" s="31">
        <v>1.1598249996989873</v>
      </c>
      <c r="G22" s="31">
        <v>6.5493622065683041</v>
      </c>
      <c r="H22" s="31">
        <v>120.23675111247725</v>
      </c>
      <c r="I22" s="30">
        <v>0.28734650735858247</v>
      </c>
      <c r="K22" s="29" t="s">
        <v>284</v>
      </c>
    </row>
    <row r="23" spans="2:15" x14ac:dyDescent="0.3">
      <c r="B23" s="10" t="s">
        <v>50</v>
      </c>
      <c r="C23" s="30">
        <v>4.8919439432635664E-3</v>
      </c>
      <c r="D23" s="30">
        <v>1.6480286257239216E-2</v>
      </c>
      <c r="E23" s="30">
        <v>2.9889665645957842E-2</v>
      </c>
      <c r="F23" s="31">
        <v>1.1659201942785931</v>
      </c>
      <c r="G23" s="31">
        <v>6.549988242818082</v>
      </c>
      <c r="H23" s="31">
        <v>121.30813792782114</v>
      </c>
      <c r="I23" s="30">
        <v>0.28629257760573518</v>
      </c>
      <c r="K23" s="29"/>
    </row>
    <row r="24" spans="2:15" x14ac:dyDescent="0.3">
      <c r="B24" s="10" t="s">
        <v>51</v>
      </c>
      <c r="C24" s="30">
        <v>4.7827478392574885E-3</v>
      </c>
      <c r="D24" s="30">
        <v>1.4254029790778073E-2</v>
      </c>
      <c r="E24" s="30">
        <v>2.5914089539787317E-2</v>
      </c>
      <c r="F24" s="31">
        <v>1.1649513139740446</v>
      </c>
      <c r="G24" s="31">
        <v>6.5505707147792211</v>
      </c>
      <c r="H24" s="31">
        <v>120.47998973614229</v>
      </c>
      <c r="I24" s="30">
        <v>0.28322999259824488</v>
      </c>
      <c r="K24" s="29"/>
    </row>
    <row r="25" spans="2:15" x14ac:dyDescent="0.3">
      <c r="B25" s="10" t="s">
        <v>52</v>
      </c>
      <c r="C25" s="30">
        <v>3.9579251817300348E-3</v>
      </c>
      <c r="D25" s="30">
        <v>1.521643536623611E-2</v>
      </c>
      <c r="E25" s="30">
        <v>2.7356793821632936E-2</v>
      </c>
      <c r="F25" s="31">
        <v>1.1686253783144249</v>
      </c>
      <c r="G25" s="31">
        <v>6.547353996040802</v>
      </c>
      <c r="H25" s="31">
        <v>120.26474678036307</v>
      </c>
      <c r="I25" s="30">
        <v>0.27564909105453661</v>
      </c>
      <c r="K25" s="29" t="s">
        <v>285</v>
      </c>
      <c r="L25" t="s">
        <v>286</v>
      </c>
    </row>
    <row r="26" spans="2:15" x14ac:dyDescent="0.3">
      <c r="B26" s="10" t="s">
        <v>53</v>
      </c>
      <c r="C26" s="30">
        <v>3.6333014425176456E-3</v>
      </c>
      <c r="D26" s="30">
        <v>1.5522664673888402E-2</v>
      </c>
      <c r="E26" s="30">
        <v>2.7507502099287689E-2</v>
      </c>
      <c r="F26" s="31">
        <v>1.1680765180728605</v>
      </c>
      <c r="G26" s="31">
        <v>6.5462888119670843</v>
      </c>
      <c r="H26" s="31">
        <v>120.7716420711597</v>
      </c>
      <c r="I26" s="30">
        <v>0.26993666387200327</v>
      </c>
    </row>
    <row r="27" spans="2:15" x14ac:dyDescent="0.3">
      <c r="B27" s="10" t="s">
        <v>54</v>
      </c>
      <c r="C27" s="30">
        <v>3.1355147376869019E-3</v>
      </c>
      <c r="D27" s="30">
        <v>1.701612416106605E-2</v>
      </c>
      <c r="E27" s="30">
        <v>3.2862984672064423E-2</v>
      </c>
      <c r="F27" s="31">
        <v>1.1686759581581563</v>
      </c>
      <c r="G27" s="31">
        <v>6.5481831403516955</v>
      </c>
      <c r="H27" s="31">
        <v>121.6949652066927</v>
      </c>
      <c r="I27" s="30">
        <v>0.2822438672051753</v>
      </c>
    </row>
    <row r="28" spans="2:15" x14ac:dyDescent="0.3">
      <c r="B28" s="10" t="s">
        <v>55</v>
      </c>
      <c r="C28" s="30">
        <v>2.0607160801474275E-3</v>
      </c>
      <c r="D28" s="30">
        <v>1.6110851325639011E-2</v>
      </c>
      <c r="E28" s="30">
        <v>3.3056402944897437E-2</v>
      </c>
      <c r="F28" s="31">
        <v>1.1679634384652666</v>
      </c>
      <c r="G28" s="31">
        <v>6.5455306311998234</v>
      </c>
      <c r="H28" s="31">
        <v>121.82075721448717</v>
      </c>
      <c r="I28" s="30">
        <v>0.27009467429797418</v>
      </c>
      <c r="K28" s="29" t="s">
        <v>284</v>
      </c>
      <c r="L28" t="s">
        <v>308</v>
      </c>
    </row>
    <row r="29" spans="2:15" x14ac:dyDescent="0.3">
      <c r="B29" s="10" t="s">
        <v>56</v>
      </c>
      <c r="C29" s="30">
        <v>1.0371557134461341E-3</v>
      </c>
      <c r="D29" s="30">
        <v>1.6357214046153867E-2</v>
      </c>
      <c r="E29" s="30">
        <v>2.9468117947224464E-2</v>
      </c>
      <c r="F29" s="31">
        <v>1.1660563626750218</v>
      </c>
      <c r="G29" s="31">
        <v>6.5492634831247418</v>
      </c>
      <c r="H29" s="31">
        <v>123.71629360205408</v>
      </c>
      <c r="I29" s="30">
        <v>0.27033320070325567</v>
      </c>
    </row>
    <row r="30" spans="2:15" ht="15" thickBot="1" x14ac:dyDescent="0.35">
      <c r="B30" s="10" t="s">
        <v>57</v>
      </c>
      <c r="C30" s="30">
        <v>2.3736802890372475E-4</v>
      </c>
      <c r="D30" s="30">
        <v>1.782618621142992E-2</v>
      </c>
      <c r="E30" s="30">
        <v>2.7529934728163445E-2</v>
      </c>
      <c r="F30" s="31">
        <v>1.1655238190433794</v>
      </c>
      <c r="G30" s="31">
        <v>6.5452111015713568</v>
      </c>
      <c r="H30" s="31">
        <v>123.46011722184862</v>
      </c>
      <c r="I30" s="30">
        <v>0.26402703278096934</v>
      </c>
      <c r="L30" s="40" t="s">
        <v>287</v>
      </c>
      <c r="M30" s="41" t="s">
        <v>288</v>
      </c>
      <c r="N30" s="42" t="s">
        <v>289</v>
      </c>
      <c r="O30" s="43" t="s">
        <v>290</v>
      </c>
    </row>
    <row r="31" spans="2:15" ht="15" thickTop="1" x14ac:dyDescent="0.3">
      <c r="B31" s="10" t="s">
        <v>58</v>
      </c>
      <c r="C31" s="30">
        <v>-3.5515635379020094E-4</v>
      </c>
      <c r="D31" s="30">
        <v>1.619633848570521E-2</v>
      </c>
      <c r="E31" s="30">
        <v>2.2312261178570963E-2</v>
      </c>
      <c r="F31" s="31">
        <v>1.165761017908733</v>
      </c>
      <c r="G31" s="31">
        <v>6.5420620227783886</v>
      </c>
      <c r="H31" s="31">
        <v>123.04779105746337</v>
      </c>
      <c r="I31" s="30">
        <v>0.26547285803054893</v>
      </c>
      <c r="L31" s="44">
        <v>-19856.297248669012</v>
      </c>
      <c r="M31" s="35">
        <f t="shared" ref="M31:M52" si="0">_xlfn.RANK.AVG(L31,$L$31:$L$52)</f>
        <v>13</v>
      </c>
      <c r="N31" s="36">
        <f t="shared" ref="N31:N52" si="1">IF(M31&gt;=17,1,0)</f>
        <v>0</v>
      </c>
      <c r="O31" s="39">
        <f>AVERAGE(SUMPRODUCT(L31:L52,N31:N52)/SUM(N31:N52))</f>
        <v>-39270.907606590401</v>
      </c>
    </row>
    <row r="32" spans="2:15" x14ac:dyDescent="0.3">
      <c r="B32" s="10" t="s">
        <v>59</v>
      </c>
      <c r="C32" s="30">
        <v>3.2102853800382465E-4</v>
      </c>
      <c r="D32" s="30">
        <v>1.5390453130838056E-2</v>
      </c>
      <c r="E32" s="30">
        <v>1.5701154734475312E-2</v>
      </c>
      <c r="F32" s="31">
        <v>1.1658752501198071</v>
      </c>
      <c r="G32" s="31">
        <v>6.5388586543175924</v>
      </c>
      <c r="H32" s="31">
        <v>123.68657141973401</v>
      </c>
      <c r="I32" s="30">
        <v>0.27460092386833218</v>
      </c>
      <c r="L32" s="44">
        <v>6802.7353668092046</v>
      </c>
      <c r="M32" s="35">
        <f t="shared" si="0"/>
        <v>5</v>
      </c>
      <c r="N32" s="36">
        <f t="shared" si="1"/>
        <v>0</v>
      </c>
      <c r="O32" s="32"/>
    </row>
    <row r="33" spans="2:14" x14ac:dyDescent="0.3">
      <c r="B33" s="10" t="s">
        <v>60</v>
      </c>
      <c r="C33" s="30">
        <v>6.2529798343653829E-4</v>
      </c>
      <c r="D33" s="30">
        <v>1.4377107958447884E-2</v>
      </c>
      <c r="E33" s="30">
        <v>1.6343695388749507E-2</v>
      </c>
      <c r="F33" s="31">
        <v>1.1633125860515603</v>
      </c>
      <c r="G33" s="31">
        <v>6.5380077738713984</v>
      </c>
      <c r="H33" s="31">
        <v>122.82758485159151</v>
      </c>
      <c r="I33" s="30">
        <v>0.265231682801508</v>
      </c>
      <c r="L33" s="44">
        <v>32185.523089948692</v>
      </c>
      <c r="M33" s="35">
        <f t="shared" si="0"/>
        <v>2</v>
      </c>
      <c r="N33" s="36">
        <f t="shared" si="1"/>
        <v>0</v>
      </c>
    </row>
    <row r="34" spans="2:14" x14ac:dyDescent="0.3">
      <c r="B34" s="10" t="s">
        <v>61</v>
      </c>
      <c r="C34" s="30">
        <v>-2.3822886014240115E-4</v>
      </c>
      <c r="D34" s="30">
        <v>1.6103826456586538E-2</v>
      </c>
      <c r="E34" s="30">
        <v>1.8828621779362932E-2</v>
      </c>
      <c r="F34" s="31">
        <v>1.1641157648453444</v>
      </c>
      <c r="G34" s="31">
        <v>6.5405484507784433</v>
      </c>
      <c r="H34" s="31">
        <v>123.26651239140728</v>
      </c>
      <c r="I34" s="30">
        <v>0.27273752098859527</v>
      </c>
      <c r="L34" s="44">
        <v>-6113.192684517493</v>
      </c>
      <c r="M34" s="35">
        <f t="shared" si="0"/>
        <v>9</v>
      </c>
      <c r="N34" s="36">
        <f t="shared" si="1"/>
        <v>0</v>
      </c>
    </row>
    <row r="35" spans="2:14" x14ac:dyDescent="0.3">
      <c r="B35" s="10" t="s">
        <v>62</v>
      </c>
      <c r="C35" s="30">
        <v>1.0525724312608602E-3</v>
      </c>
      <c r="D35" s="30">
        <v>1.7742859875770216E-2</v>
      </c>
      <c r="E35" s="30">
        <v>1.6744355787851863E-2</v>
      </c>
      <c r="F35" s="31">
        <v>1.1626363914151361</v>
      </c>
      <c r="G35" s="31">
        <v>6.5391658628170237</v>
      </c>
      <c r="H35" s="31">
        <v>123.17838600492367</v>
      </c>
      <c r="I35" s="30">
        <v>0.27228439321079739</v>
      </c>
      <c r="L35" s="44">
        <v>-24495.142807341141</v>
      </c>
      <c r="M35" s="35">
        <f t="shared" si="0"/>
        <v>16</v>
      </c>
      <c r="N35" s="36">
        <f t="shared" si="1"/>
        <v>0</v>
      </c>
    </row>
    <row r="36" spans="2:14" x14ac:dyDescent="0.3">
      <c r="B36" s="10" t="s">
        <v>63</v>
      </c>
      <c r="C36" s="30">
        <v>1.1344838323005819E-3</v>
      </c>
      <c r="D36" s="30">
        <v>1.7664561675657903E-2</v>
      </c>
      <c r="E36" s="30">
        <v>1.6742471234513525E-2</v>
      </c>
      <c r="F36" s="31">
        <v>1.1597908873791436</v>
      </c>
      <c r="G36" s="31">
        <v>6.5356232579252254</v>
      </c>
      <c r="H36" s="31">
        <v>122.45058530405005</v>
      </c>
      <c r="I36" s="30">
        <v>0.27164602018766043</v>
      </c>
      <c r="L36" s="44">
        <v>-10104.754363088672</v>
      </c>
      <c r="M36" s="35">
        <f t="shared" si="0"/>
        <v>11</v>
      </c>
      <c r="N36" s="36">
        <f t="shared" si="1"/>
        <v>0</v>
      </c>
    </row>
    <row r="37" spans="2:14" x14ac:dyDescent="0.3">
      <c r="B37" s="10" t="s">
        <v>64</v>
      </c>
      <c r="C37" s="30">
        <v>1.9360921375275227E-3</v>
      </c>
      <c r="D37" s="30">
        <v>1.7329056468394534E-2</v>
      </c>
      <c r="E37" s="30">
        <v>1.9350205377203278E-2</v>
      </c>
      <c r="F37" s="31">
        <v>1.1605252235060244</v>
      </c>
      <c r="G37" s="31">
        <v>6.5349814496174083</v>
      </c>
      <c r="H37" s="31">
        <v>123.15547580059186</v>
      </c>
      <c r="I37" s="30">
        <v>0.28711085981227663</v>
      </c>
      <c r="L37" s="44">
        <v>11401.915703292938</v>
      </c>
      <c r="M37" s="35">
        <f t="shared" si="0"/>
        <v>4</v>
      </c>
      <c r="N37" s="36">
        <f t="shared" si="1"/>
        <v>0</v>
      </c>
    </row>
    <row r="38" spans="2:14" x14ac:dyDescent="0.3">
      <c r="B38" s="10" t="s">
        <v>65</v>
      </c>
      <c r="C38" s="30">
        <v>1.9030870999825801E-3</v>
      </c>
      <c r="D38" s="30">
        <v>1.8352061616181081E-2</v>
      </c>
      <c r="E38" s="30">
        <v>1.6778086114863641E-2</v>
      </c>
      <c r="F38" s="31">
        <v>1.1592779825805219</v>
      </c>
      <c r="G38" s="31">
        <v>6.5343638893505398</v>
      </c>
      <c r="H38" s="31">
        <v>124.03188756785958</v>
      </c>
      <c r="I38" s="30">
        <v>0.28613592730368009</v>
      </c>
      <c r="L38" s="44">
        <v>-8027.9889763504088</v>
      </c>
      <c r="M38" s="35">
        <f t="shared" si="0"/>
        <v>10</v>
      </c>
      <c r="N38" s="36">
        <f t="shared" si="1"/>
        <v>0</v>
      </c>
    </row>
    <row r="39" spans="2:14" x14ac:dyDescent="0.3">
      <c r="B39" s="10" t="s">
        <v>66</v>
      </c>
      <c r="C39" s="30">
        <v>1.9778141829046615E-3</v>
      </c>
      <c r="D39" s="30">
        <v>1.7088061693490472E-2</v>
      </c>
      <c r="E39" s="30">
        <v>1.5789350634946676E-2</v>
      </c>
      <c r="F39" s="31">
        <v>1.1646815917999433</v>
      </c>
      <c r="G39" s="31">
        <v>6.5336496908176285</v>
      </c>
      <c r="H39" s="31">
        <v>123.39862718796643</v>
      </c>
      <c r="I39" s="30">
        <v>0.27188070972765987</v>
      </c>
      <c r="L39" s="44">
        <v>2472.3683742564517</v>
      </c>
      <c r="M39" s="35">
        <f t="shared" si="0"/>
        <v>7</v>
      </c>
      <c r="N39" s="36">
        <f t="shared" si="1"/>
        <v>0</v>
      </c>
    </row>
    <row r="40" spans="2:14" x14ac:dyDescent="0.3">
      <c r="B40" s="10" t="s">
        <v>67</v>
      </c>
      <c r="C40" s="30">
        <v>1.6981210412944179E-3</v>
      </c>
      <c r="D40" s="30">
        <v>1.6331368048262924E-2</v>
      </c>
      <c r="E40" s="30">
        <v>1.4775562193690731E-2</v>
      </c>
      <c r="F40" s="31">
        <v>1.1611106630656487</v>
      </c>
      <c r="G40" s="31">
        <v>6.5398114513422732</v>
      </c>
      <c r="H40" s="31">
        <v>123.6466549110543</v>
      </c>
      <c r="I40" s="30">
        <v>0.2773264651754524</v>
      </c>
      <c r="L40" s="44">
        <v>-28877.273930373703</v>
      </c>
      <c r="M40" s="35">
        <f t="shared" si="0"/>
        <v>17</v>
      </c>
      <c r="N40" s="36">
        <f t="shared" si="1"/>
        <v>1</v>
      </c>
    </row>
    <row r="41" spans="2:14" x14ac:dyDescent="0.3">
      <c r="B41" s="10" t="s">
        <v>68</v>
      </c>
      <c r="C41" s="30">
        <v>2.1984346469161391E-3</v>
      </c>
      <c r="D41" s="30">
        <v>1.7163854624052486E-2</v>
      </c>
      <c r="E41" s="30">
        <v>1.4422440630210873E-2</v>
      </c>
      <c r="F41" s="31">
        <v>1.1639507208198492</v>
      </c>
      <c r="G41" s="31">
        <v>6.5385518685912301</v>
      </c>
      <c r="H41" s="31">
        <v>123.17777833152927</v>
      </c>
      <c r="I41" s="30">
        <v>0.29413110567334361</v>
      </c>
      <c r="L41" s="44">
        <v>3428.1792551586082</v>
      </c>
      <c r="M41" s="35">
        <f t="shared" si="0"/>
        <v>6</v>
      </c>
      <c r="N41" s="36">
        <f t="shared" si="1"/>
        <v>0</v>
      </c>
    </row>
    <row r="42" spans="2:14" x14ac:dyDescent="0.3">
      <c r="B42" s="10" t="s">
        <v>69</v>
      </c>
      <c r="C42" s="30">
        <v>1.739820879193759E-3</v>
      </c>
      <c r="D42" s="30">
        <v>1.6096579391050865E-2</v>
      </c>
      <c r="E42" s="30">
        <v>1.729683398016214E-2</v>
      </c>
      <c r="F42" s="31">
        <v>1.1659354643497326</v>
      </c>
      <c r="G42" s="31">
        <v>6.5360897552118296</v>
      </c>
      <c r="H42" s="31">
        <v>124.81188699845204</v>
      </c>
      <c r="I42" s="30">
        <v>0.30497721855338161</v>
      </c>
      <c r="L42" s="44">
        <v>-21360.090807791214</v>
      </c>
      <c r="M42" s="35">
        <f t="shared" si="0"/>
        <v>14</v>
      </c>
      <c r="N42" s="36">
        <f t="shared" si="1"/>
        <v>0</v>
      </c>
    </row>
    <row r="43" spans="2:14" x14ac:dyDescent="0.3">
      <c r="B43" s="10" t="s">
        <v>70</v>
      </c>
      <c r="C43" s="30">
        <v>4.2611247127193421E-4</v>
      </c>
      <c r="D43" s="30">
        <v>1.7439654276385178E-2</v>
      </c>
      <c r="E43" s="30">
        <v>1.3888242231703436E-2</v>
      </c>
      <c r="F43" s="31">
        <v>1.167275632834303</v>
      </c>
      <c r="G43" s="31">
        <v>6.5390809711303168</v>
      </c>
      <c r="H43" s="31">
        <v>124.59723111600589</v>
      </c>
      <c r="I43" s="30">
        <v>0.30884311533031172</v>
      </c>
      <c r="L43" s="44">
        <v>-60039.615734298153</v>
      </c>
      <c r="M43" s="35">
        <f t="shared" si="0"/>
        <v>22</v>
      </c>
      <c r="N43" s="36">
        <f t="shared" si="1"/>
        <v>1</v>
      </c>
    </row>
    <row r="44" spans="2:14" x14ac:dyDescent="0.3">
      <c r="B44" s="10" t="s">
        <v>71</v>
      </c>
      <c r="C44" s="30">
        <v>8.3492535451617643E-4</v>
      </c>
      <c r="D44" s="30">
        <v>1.7425061373472391E-2</v>
      </c>
      <c r="E44" s="30">
        <v>1.2791869948204538E-2</v>
      </c>
      <c r="F44" s="31">
        <v>1.1695639158644706</v>
      </c>
      <c r="G44" s="31">
        <v>6.5400789586863581</v>
      </c>
      <c r="H44" s="31">
        <v>125.41790572193361</v>
      </c>
      <c r="I44" s="30">
        <v>0.31963803462339602</v>
      </c>
      <c r="L44" s="44">
        <v>-24135.388220205292</v>
      </c>
      <c r="M44" s="35">
        <f t="shared" si="0"/>
        <v>15</v>
      </c>
      <c r="N44" s="36">
        <f t="shared" si="1"/>
        <v>0</v>
      </c>
    </row>
    <row r="45" spans="2:14" x14ac:dyDescent="0.3">
      <c r="B45" s="10" t="s">
        <v>72</v>
      </c>
      <c r="C45" s="30">
        <v>5.5091595407402792E-4</v>
      </c>
      <c r="D45" s="30">
        <v>1.6053499013641913E-2</v>
      </c>
      <c r="E45" s="30">
        <v>1.6499595109087117E-2</v>
      </c>
      <c r="F45" s="31">
        <v>1.1666444365504898</v>
      </c>
      <c r="G45" s="31">
        <v>6.5390351610704824</v>
      </c>
      <c r="H45" s="31">
        <v>124.35324635069277</v>
      </c>
      <c r="I45" s="30">
        <v>0.3030286178995984</v>
      </c>
      <c r="L45" s="44">
        <v>22890.570629239955</v>
      </c>
      <c r="M45" s="35">
        <f t="shared" si="0"/>
        <v>3</v>
      </c>
      <c r="N45" s="36">
        <f t="shared" si="1"/>
        <v>0</v>
      </c>
    </row>
    <row r="46" spans="2:14" x14ac:dyDescent="0.3">
      <c r="B46" s="10" t="s">
        <v>73</v>
      </c>
      <c r="C46" s="30">
        <v>-1.3765727229455226E-4</v>
      </c>
      <c r="D46" s="30">
        <v>1.4623796881989273E-2</v>
      </c>
      <c r="E46" s="30">
        <v>2.4328406486444833E-2</v>
      </c>
      <c r="F46" s="31">
        <v>1.1708440079219844</v>
      </c>
      <c r="G46" s="31">
        <v>6.5390861268975113</v>
      </c>
      <c r="H46" s="31">
        <v>123.82853871881034</v>
      </c>
      <c r="I46" s="30">
        <v>0.30263923315051672</v>
      </c>
      <c r="L46" s="44">
        <v>35225.788405215026</v>
      </c>
      <c r="M46" s="35">
        <f t="shared" si="0"/>
        <v>1</v>
      </c>
      <c r="N46" s="36">
        <f t="shared" si="1"/>
        <v>0</v>
      </c>
    </row>
    <row r="47" spans="2:14" x14ac:dyDescent="0.3">
      <c r="B47" s="10" t="s">
        <v>74</v>
      </c>
      <c r="C47" s="30">
        <v>2.2975674297801192E-5</v>
      </c>
      <c r="D47" s="30">
        <v>1.405246386685079E-2</v>
      </c>
      <c r="E47" s="30">
        <v>2.4789069859735099E-2</v>
      </c>
      <c r="F47" s="31">
        <v>1.171284606599327</v>
      </c>
      <c r="G47" s="31">
        <v>6.5397524773541056</v>
      </c>
      <c r="H47" s="31">
        <v>124.07913549170031</v>
      </c>
      <c r="I47" s="30">
        <v>0.30038054946008225</v>
      </c>
      <c r="L47" s="44">
        <v>-30981.940988972783</v>
      </c>
      <c r="M47" s="35">
        <f t="shared" si="0"/>
        <v>18</v>
      </c>
      <c r="N47" s="36">
        <f t="shared" si="1"/>
        <v>1</v>
      </c>
    </row>
    <row r="48" spans="2:14" x14ac:dyDescent="0.3">
      <c r="B48" s="10" t="s">
        <v>75</v>
      </c>
      <c r="C48" s="30">
        <v>5.7496473125590139E-4</v>
      </c>
      <c r="D48" s="30">
        <v>1.4100785521656322E-2</v>
      </c>
      <c r="E48" s="30">
        <v>1.9726635488915841E-2</v>
      </c>
      <c r="F48" s="31">
        <v>1.1761403285090581</v>
      </c>
      <c r="G48" s="31">
        <v>6.5379476085286257</v>
      </c>
      <c r="H48" s="31">
        <v>124.61670414066865</v>
      </c>
      <c r="I48" s="30">
        <v>0.31422286542410438</v>
      </c>
      <c r="L48" s="44">
        <v>-42314.669776567192</v>
      </c>
      <c r="M48" s="35">
        <f t="shared" si="0"/>
        <v>21</v>
      </c>
      <c r="N48" s="36">
        <f t="shared" si="1"/>
        <v>1</v>
      </c>
    </row>
    <row r="49" spans="2:14" x14ac:dyDescent="0.3">
      <c r="B49" s="10" t="s">
        <v>76</v>
      </c>
      <c r="C49" s="30">
        <v>8.2972308855639918E-4</v>
      </c>
      <c r="D49" s="30">
        <v>1.5753706107749121E-2</v>
      </c>
      <c r="E49" s="30">
        <v>2.2433551085193432E-2</v>
      </c>
      <c r="F49" s="31">
        <v>1.1704195339646091</v>
      </c>
      <c r="G49" s="31">
        <v>6.5403334538403346</v>
      </c>
      <c r="H49" s="31">
        <v>125.33036156719974</v>
      </c>
      <c r="I49" s="30">
        <v>0.29501463604612338</v>
      </c>
      <c r="L49" s="44">
        <v>-35874.281611529092</v>
      </c>
      <c r="M49" s="35">
        <f t="shared" si="0"/>
        <v>19</v>
      </c>
      <c r="N49" s="36">
        <f t="shared" si="1"/>
        <v>1</v>
      </c>
    </row>
    <row r="50" spans="2:14" x14ac:dyDescent="0.3">
      <c r="B50" s="10" t="s">
        <v>77</v>
      </c>
      <c r="C50" s="30">
        <v>1.6559572872227265E-3</v>
      </c>
      <c r="D50" s="30">
        <v>1.5500185442465182E-2</v>
      </c>
      <c r="E50" s="30">
        <v>2.7869284288631977E-2</v>
      </c>
      <c r="F50" s="31">
        <v>1.1731768237596396</v>
      </c>
      <c r="G50" s="31">
        <v>6.5440477732020828</v>
      </c>
      <c r="H50" s="31">
        <v>124.15817738653882</v>
      </c>
      <c r="I50" s="30">
        <v>0.28391706364327757</v>
      </c>
      <c r="L50" s="44">
        <v>-5241.2518945463762</v>
      </c>
      <c r="M50" s="35">
        <f t="shared" si="0"/>
        <v>8</v>
      </c>
      <c r="N50" s="36">
        <f t="shared" si="1"/>
        <v>0</v>
      </c>
    </row>
    <row r="51" spans="2:14" x14ac:dyDescent="0.3">
      <c r="B51" s="10" t="s">
        <v>78</v>
      </c>
      <c r="C51" s="30">
        <v>1.2967647096062361E-3</v>
      </c>
      <c r="D51" s="30">
        <v>1.4214720865764589E-2</v>
      </c>
      <c r="E51" s="30">
        <v>3.0645451173930065E-2</v>
      </c>
      <c r="F51" s="31">
        <v>1.1714763054022443</v>
      </c>
      <c r="G51" s="31">
        <v>6.5450702723705145</v>
      </c>
      <c r="H51" s="31">
        <v>125.93833910367128</v>
      </c>
      <c r="I51" s="30">
        <v>0.29884057508908712</v>
      </c>
      <c r="L51" s="44">
        <v>-37537.663597801482</v>
      </c>
      <c r="M51" s="35">
        <f t="shared" si="0"/>
        <v>20</v>
      </c>
      <c r="N51" s="36">
        <f t="shared" si="1"/>
        <v>1</v>
      </c>
    </row>
    <row r="52" spans="2:14" x14ac:dyDescent="0.3">
      <c r="B52" s="10" t="s">
        <v>79</v>
      </c>
      <c r="C52" s="30">
        <v>5.2102450650330472E-4</v>
      </c>
      <c r="D52" s="30">
        <v>1.5568259840494727E-2</v>
      </c>
      <c r="E52" s="30">
        <v>3.1813428270118752E-2</v>
      </c>
      <c r="F52" s="31">
        <v>1.171908262271055</v>
      </c>
      <c r="G52" s="31">
        <v>6.5439693311828355</v>
      </c>
      <c r="H52" s="31">
        <v>127.31785549590658</v>
      </c>
      <c r="I52" s="30">
        <v>0.28864177703339755</v>
      </c>
      <c r="L52" s="45">
        <v>-12240.84738622662</v>
      </c>
      <c r="M52" s="37">
        <f t="shared" si="0"/>
        <v>12</v>
      </c>
      <c r="N52" s="38">
        <f t="shared" si="1"/>
        <v>0</v>
      </c>
    </row>
    <row r="53" spans="2:14" x14ac:dyDescent="0.3">
      <c r="B53" s="10" t="s">
        <v>80</v>
      </c>
      <c r="C53" s="30">
        <v>1.1787098971148585E-3</v>
      </c>
      <c r="D53" s="30">
        <v>1.5626984277740213E-2</v>
      </c>
      <c r="E53" s="30">
        <v>3.2806503628883127E-2</v>
      </c>
      <c r="F53" s="31">
        <v>1.1726354005670681</v>
      </c>
      <c r="G53" s="31">
        <v>6.5465390014109737</v>
      </c>
      <c r="H53" s="31">
        <v>128.27691316466925</v>
      </c>
      <c r="I53" s="30">
        <v>0.28407877311993807</v>
      </c>
    </row>
    <row r="54" spans="2:14" x14ac:dyDescent="0.3">
      <c r="B54" s="10" t="s">
        <v>81</v>
      </c>
      <c r="C54" s="30">
        <v>2.3215306453697113E-3</v>
      </c>
      <c r="D54" s="30">
        <v>1.5172196035116979E-2</v>
      </c>
      <c r="E54" s="30">
        <v>3.4036583075839698E-2</v>
      </c>
      <c r="F54" s="31">
        <v>1.1705705525694063</v>
      </c>
      <c r="G54" s="31">
        <v>6.5471818219220941</v>
      </c>
      <c r="H54" s="31">
        <v>128.64985818338681</v>
      </c>
      <c r="I54" s="30">
        <v>0.26872810667762442</v>
      </c>
    </row>
    <row r="55" spans="2:14" x14ac:dyDescent="0.3">
      <c r="B55" s="10" t="s">
        <v>82</v>
      </c>
      <c r="C55" s="30">
        <v>1.6546183896405278E-3</v>
      </c>
      <c r="D55" s="30">
        <v>1.6760588754136344E-2</v>
      </c>
      <c r="E55" s="30">
        <v>3.6406046230719975E-2</v>
      </c>
      <c r="F55" s="31">
        <v>1.1721548300817115</v>
      </c>
      <c r="G55" s="31">
        <v>6.5488873837328549</v>
      </c>
      <c r="H55" s="31">
        <v>127.87546953911225</v>
      </c>
      <c r="I55" s="30">
        <v>0.27035667044206746</v>
      </c>
    </row>
    <row r="56" spans="2:14" x14ac:dyDescent="0.3">
      <c r="B56" s="10" t="s">
        <v>83</v>
      </c>
      <c r="C56" s="30">
        <v>1.9878009762515809E-3</v>
      </c>
      <c r="D56" s="30">
        <v>1.6132013608974281E-2</v>
      </c>
      <c r="E56" s="30">
        <v>3.8207712568816415E-2</v>
      </c>
      <c r="F56" s="31">
        <v>1.1686307317056728</v>
      </c>
      <c r="G56" s="31">
        <v>6.5493218180040538</v>
      </c>
      <c r="H56" s="31">
        <v>127.16740148824643</v>
      </c>
      <c r="I56" s="30">
        <v>0.2700660877019323</v>
      </c>
    </row>
    <row r="57" spans="2:14" x14ac:dyDescent="0.3">
      <c r="B57" s="10" t="s">
        <v>84</v>
      </c>
      <c r="C57" s="30">
        <v>2.1775489662823502E-3</v>
      </c>
      <c r="D57" s="30">
        <v>1.6631891389794179E-2</v>
      </c>
      <c r="E57" s="30">
        <v>4.0826798425669553E-2</v>
      </c>
      <c r="F57" s="31">
        <v>1.170059973180674</v>
      </c>
      <c r="G57" s="31">
        <v>6.5489480489943857</v>
      </c>
      <c r="H57" s="31">
        <v>128.2774043395541</v>
      </c>
      <c r="I57" s="30">
        <v>0.25373148735815748</v>
      </c>
    </row>
    <row r="58" spans="2:14" x14ac:dyDescent="0.3">
      <c r="B58" s="10" t="s">
        <v>85</v>
      </c>
      <c r="C58" s="30">
        <v>2.6031163750196498E-3</v>
      </c>
      <c r="D58" s="30">
        <v>1.5713695968990152E-2</v>
      </c>
      <c r="E58" s="30">
        <v>3.9729337824092874E-2</v>
      </c>
      <c r="F58" s="31">
        <v>1.1657551914966753</v>
      </c>
      <c r="G58" s="31">
        <v>6.5497067641226279</v>
      </c>
      <c r="H58" s="31">
        <v>128.54248469272369</v>
      </c>
      <c r="I58" s="30">
        <v>0.24244750150255792</v>
      </c>
    </row>
    <row r="59" spans="2:14" x14ac:dyDescent="0.3">
      <c r="B59" s="10" t="s">
        <v>86</v>
      </c>
      <c r="C59" s="30">
        <v>2.0455343033630793E-3</v>
      </c>
      <c r="D59" s="30">
        <v>1.5799809791371622E-2</v>
      </c>
      <c r="E59" s="30">
        <v>3.8394897261058041E-2</v>
      </c>
      <c r="F59" s="31">
        <v>1.1685452743082676</v>
      </c>
      <c r="G59" s="31">
        <v>6.5457629660506749</v>
      </c>
      <c r="H59" s="31">
        <v>129.23299424690612</v>
      </c>
      <c r="I59" s="30">
        <v>0.26309734566997639</v>
      </c>
    </row>
    <row r="60" spans="2:14" x14ac:dyDescent="0.3">
      <c r="B60" s="10" t="s">
        <v>87</v>
      </c>
      <c r="C60" s="30">
        <v>1.4708894533439856E-3</v>
      </c>
      <c r="D60" s="30">
        <v>1.6413575432737935E-2</v>
      </c>
      <c r="E60" s="30">
        <v>3.7846141822590204E-2</v>
      </c>
      <c r="F60" s="31">
        <v>1.1705745378210324</v>
      </c>
      <c r="G60" s="31">
        <v>6.5440978361743545</v>
      </c>
      <c r="H60" s="31">
        <v>128.05859020076969</v>
      </c>
      <c r="I60" s="30">
        <v>0.25966619718310957</v>
      </c>
    </row>
    <row r="61" spans="2:14" x14ac:dyDescent="0.3">
      <c r="B61" s="10" t="s">
        <v>88</v>
      </c>
      <c r="C61" s="30">
        <v>2.4277601840680925E-3</v>
      </c>
      <c r="D61" s="30">
        <v>1.6226744187073417E-2</v>
      </c>
      <c r="E61" s="30">
        <v>3.8528206043026168E-2</v>
      </c>
      <c r="F61" s="31">
        <v>1.170431116317769</v>
      </c>
      <c r="G61" s="31">
        <v>6.5432507840260543</v>
      </c>
      <c r="H61" s="31">
        <v>127.19686643301989</v>
      </c>
      <c r="I61" s="30">
        <v>0.25277312721823797</v>
      </c>
    </row>
    <row r="62" spans="2:14" x14ac:dyDescent="0.3">
      <c r="B62" s="10" t="s">
        <v>89</v>
      </c>
      <c r="C62" s="30">
        <v>2.9106146161267926E-3</v>
      </c>
      <c r="D62" s="30">
        <v>1.7365375949529908E-2</v>
      </c>
      <c r="E62" s="30">
        <v>3.7699973003835055E-2</v>
      </c>
      <c r="F62" s="31">
        <v>1.169184863476004</v>
      </c>
      <c r="G62" s="31">
        <v>6.5453619046628688</v>
      </c>
      <c r="H62" s="31">
        <v>126.23644144942257</v>
      </c>
      <c r="I62" s="30">
        <v>0.27621192437440267</v>
      </c>
    </row>
    <row r="63" spans="2:14" x14ac:dyDescent="0.3">
      <c r="B63" s="10" t="s">
        <v>90</v>
      </c>
      <c r="C63" s="30">
        <v>1.9787251743851354E-3</v>
      </c>
      <c r="D63" s="30">
        <v>1.6056693818010146E-2</v>
      </c>
      <c r="E63" s="30">
        <v>3.5198772567298177E-2</v>
      </c>
      <c r="F63" s="31">
        <v>1.1700867763436444</v>
      </c>
      <c r="G63" s="31">
        <v>6.5469070115559909</v>
      </c>
      <c r="H63" s="31">
        <v>126.50979688023457</v>
      </c>
      <c r="I63" s="30">
        <v>0.28156400176903185</v>
      </c>
    </row>
    <row r="64" spans="2:14" x14ac:dyDescent="0.3">
      <c r="B64" s="10" t="s">
        <v>91</v>
      </c>
      <c r="C64" s="30">
        <v>1.0891808801363478E-3</v>
      </c>
      <c r="D64" s="30">
        <v>1.6527227936555176E-2</v>
      </c>
      <c r="E64" s="30">
        <v>3.4607177498893846E-2</v>
      </c>
      <c r="F64" s="31">
        <v>1.1692540564356704</v>
      </c>
      <c r="G64" s="31">
        <v>6.5474500915583045</v>
      </c>
      <c r="H64" s="31">
        <v>125.24719933704677</v>
      </c>
      <c r="I64" s="30">
        <v>0.28143827400934102</v>
      </c>
    </row>
    <row r="65" spans="2:9" x14ac:dyDescent="0.3">
      <c r="B65" s="10" t="s">
        <v>92</v>
      </c>
      <c r="C65" s="30">
        <v>1.6377482029028437E-3</v>
      </c>
      <c r="D65" s="30">
        <v>1.5719534301862764E-2</v>
      </c>
      <c r="E65" s="30">
        <v>4.0205990438319988E-2</v>
      </c>
      <c r="F65" s="31">
        <v>1.168462375580283</v>
      </c>
      <c r="G65" s="31">
        <v>6.5460326994245515</v>
      </c>
      <c r="H65" s="31">
        <v>126.18868687950281</v>
      </c>
      <c r="I65" s="30">
        <v>0.27680224736792047</v>
      </c>
    </row>
    <row r="66" spans="2:9" x14ac:dyDescent="0.3">
      <c r="B66" s="10" t="s">
        <v>93</v>
      </c>
      <c r="C66" s="30">
        <v>1.8060068696456842E-3</v>
      </c>
      <c r="D66" s="30">
        <v>1.4254049169086735E-2</v>
      </c>
      <c r="E66" s="30">
        <v>4.2412179669336053E-2</v>
      </c>
      <c r="F66" s="31">
        <v>1.1630778973131011</v>
      </c>
      <c r="G66" s="31">
        <v>6.5456783103322405</v>
      </c>
      <c r="H66" s="31">
        <v>125.32382345027617</v>
      </c>
      <c r="I66" s="30">
        <v>0.28279978658920907</v>
      </c>
    </row>
    <row r="67" spans="2:9" x14ac:dyDescent="0.3">
      <c r="B67" s="10" t="s">
        <v>94</v>
      </c>
      <c r="C67" s="30">
        <v>2.094530662131798E-3</v>
      </c>
      <c r="D67" s="30">
        <v>1.421317087001342E-2</v>
      </c>
      <c r="E67" s="30">
        <v>4.2747538322471842E-2</v>
      </c>
      <c r="F67" s="31">
        <v>1.1627560820133462</v>
      </c>
      <c r="G67" s="31">
        <v>6.5446296919120588</v>
      </c>
      <c r="H67" s="31">
        <v>126.8742644469199</v>
      </c>
      <c r="I67" s="30">
        <v>0.28656436175368383</v>
      </c>
    </row>
    <row r="68" spans="2:9" x14ac:dyDescent="0.3">
      <c r="B68" s="10" t="s">
        <v>95</v>
      </c>
      <c r="C68" s="30">
        <v>2.8906059364478083E-3</v>
      </c>
      <c r="D68" s="30">
        <v>1.3469672097252191E-2</v>
      </c>
      <c r="E68" s="30">
        <v>4.2882852862869261E-2</v>
      </c>
      <c r="F68" s="31">
        <v>1.1673390823715539</v>
      </c>
      <c r="G68" s="31">
        <v>6.5457041573870578</v>
      </c>
      <c r="H68" s="31">
        <v>125.55246648879</v>
      </c>
      <c r="I68" s="30">
        <v>0.28182830612345905</v>
      </c>
    </row>
    <row r="69" spans="2:9" x14ac:dyDescent="0.3">
      <c r="B69" s="10" t="s">
        <v>96</v>
      </c>
      <c r="C69" s="30">
        <v>2.5943780252925368E-3</v>
      </c>
      <c r="D69" s="30">
        <v>1.5097224977086042E-2</v>
      </c>
      <c r="E69" s="30">
        <v>4.4746721048577735E-2</v>
      </c>
      <c r="F69" s="31">
        <v>1.1649368253227372</v>
      </c>
      <c r="G69" s="31">
        <v>6.5434545000112827</v>
      </c>
      <c r="H69" s="31">
        <v>125.75265212456482</v>
      </c>
      <c r="I69" s="30">
        <v>0.27892599229294701</v>
      </c>
    </row>
    <row r="70" spans="2:9" x14ac:dyDescent="0.3">
      <c r="B70" s="10" t="s">
        <v>97</v>
      </c>
      <c r="C70" s="30">
        <v>4.297674739273242E-3</v>
      </c>
      <c r="D70" s="30">
        <v>1.4973783259946E-2</v>
      </c>
      <c r="E70" s="30">
        <v>4.8200429758483508E-2</v>
      </c>
      <c r="F70" s="31">
        <v>1.1623633205072745</v>
      </c>
      <c r="G70" s="31">
        <v>6.5422875759723604</v>
      </c>
      <c r="H70" s="31">
        <v>125.13473668276315</v>
      </c>
      <c r="I70" s="30">
        <v>0.27767844092141625</v>
      </c>
    </row>
    <row r="71" spans="2:9" x14ac:dyDescent="0.3">
      <c r="B71" s="10" t="s">
        <v>98</v>
      </c>
      <c r="C71" s="30">
        <v>4.5242231952756689E-3</v>
      </c>
      <c r="D71" s="30">
        <v>1.5352703441463165E-2</v>
      </c>
      <c r="E71" s="30">
        <v>4.4500411122262482E-2</v>
      </c>
      <c r="F71" s="31">
        <v>1.1596230581268263</v>
      </c>
      <c r="G71" s="31">
        <v>6.5422929884118641</v>
      </c>
      <c r="H71" s="31">
        <v>124.88243345208255</v>
      </c>
      <c r="I71" s="30">
        <v>0.26742804248114849</v>
      </c>
    </row>
    <row r="72" spans="2:9" x14ac:dyDescent="0.3">
      <c r="B72" s="10" t="s">
        <v>99</v>
      </c>
      <c r="C72" s="30">
        <v>4.5113588287910384E-3</v>
      </c>
      <c r="D72" s="30">
        <v>1.4820489139136092E-2</v>
      </c>
      <c r="E72" s="30">
        <v>4.7343851153306915E-2</v>
      </c>
      <c r="F72" s="31">
        <v>1.1580949779472585</v>
      </c>
      <c r="G72" s="31">
        <v>6.5437450748257575</v>
      </c>
      <c r="H72" s="31">
        <v>123.24448578997189</v>
      </c>
      <c r="I72" s="30">
        <v>0.25797784259516282</v>
      </c>
    </row>
    <row r="73" spans="2:9" x14ac:dyDescent="0.3">
      <c r="B73" s="10" t="s">
        <v>100</v>
      </c>
      <c r="C73" s="30">
        <v>5.1471802321205167E-3</v>
      </c>
      <c r="D73" s="30">
        <v>1.6221941596490434E-2</v>
      </c>
      <c r="E73" s="30">
        <v>4.4274292151085463E-2</v>
      </c>
      <c r="F73" s="31">
        <v>1.1588969449146718</v>
      </c>
      <c r="G73" s="31">
        <v>6.5471781199058938</v>
      </c>
      <c r="H73" s="31">
        <v>121.6400217223449</v>
      </c>
      <c r="I73" s="30">
        <v>0.26882867732737759</v>
      </c>
    </row>
    <row r="74" spans="2:9" x14ac:dyDescent="0.3">
      <c r="B74" s="10" t="s">
        <v>101</v>
      </c>
      <c r="C74" s="30">
        <v>5.3129349949254615E-3</v>
      </c>
      <c r="D74" s="30">
        <v>1.7076704179337366E-2</v>
      </c>
      <c r="E74" s="30">
        <v>4.4984556632360083E-2</v>
      </c>
      <c r="F74" s="31">
        <v>1.1612856898595785</v>
      </c>
      <c r="G74" s="31">
        <v>6.5467643753431553</v>
      </c>
      <c r="H74" s="31">
        <v>123.54238914054208</v>
      </c>
      <c r="I74" s="30">
        <v>0.27749174688366662</v>
      </c>
    </row>
    <row r="75" spans="2:9" x14ac:dyDescent="0.3">
      <c r="B75" s="10" t="s">
        <v>102</v>
      </c>
      <c r="C75" s="30">
        <v>4.3843450475894129E-3</v>
      </c>
      <c r="D75" s="30">
        <v>1.7289168023030373E-2</v>
      </c>
      <c r="E75" s="30">
        <v>4.7042872682482119E-2</v>
      </c>
      <c r="F75" s="31">
        <v>1.1576812654247854</v>
      </c>
      <c r="G75" s="31">
        <v>6.5427136132278934</v>
      </c>
      <c r="H75" s="31">
        <v>121.99884046965049</v>
      </c>
      <c r="I75" s="30">
        <v>0.27232819551430848</v>
      </c>
    </row>
    <row r="76" spans="2:9" x14ac:dyDescent="0.3">
      <c r="B76" s="10" t="s">
        <v>103</v>
      </c>
      <c r="C76" s="30">
        <v>3.9412559800469336E-3</v>
      </c>
      <c r="D76" s="30">
        <v>1.7043536947052546E-2</v>
      </c>
      <c r="E76" s="30">
        <v>4.6674303564741074E-2</v>
      </c>
      <c r="F76" s="31">
        <v>1.1570207818338054</v>
      </c>
      <c r="G76" s="31">
        <v>6.5440052661522259</v>
      </c>
      <c r="H76" s="31">
        <v>121.28039716290633</v>
      </c>
      <c r="I76" s="30">
        <v>0.28371025338328004</v>
      </c>
    </row>
    <row r="77" spans="2:9" x14ac:dyDescent="0.3">
      <c r="B77" s="10" t="s">
        <v>104</v>
      </c>
      <c r="C77" s="30">
        <v>3.1548223993589936E-3</v>
      </c>
      <c r="D77" s="30">
        <v>1.576245784013014E-2</v>
      </c>
      <c r="E77" s="30">
        <v>4.2208017639555666E-2</v>
      </c>
      <c r="F77" s="31">
        <v>1.1551826875214231</v>
      </c>
      <c r="G77" s="31">
        <v>6.5420278210737175</v>
      </c>
      <c r="H77" s="31">
        <v>122.4394417935718</v>
      </c>
      <c r="I77" s="30">
        <v>0.27821545319802365</v>
      </c>
    </row>
    <row r="78" spans="2:9" x14ac:dyDescent="0.3">
      <c r="B78" s="10" t="s">
        <v>105</v>
      </c>
      <c r="C78" s="30">
        <v>3.8548505968397546E-3</v>
      </c>
      <c r="D78" s="30">
        <v>1.771419771160106E-2</v>
      </c>
      <c r="E78" s="30">
        <v>4.4336906318533369E-2</v>
      </c>
      <c r="F78" s="31">
        <v>1.1538172758921883</v>
      </c>
      <c r="G78" s="31">
        <v>6.5418142255783618</v>
      </c>
      <c r="H78" s="31">
        <v>122.72137577918492</v>
      </c>
      <c r="I78" s="30">
        <v>0.28139849328978872</v>
      </c>
    </row>
    <row r="79" spans="2:9" x14ac:dyDescent="0.3">
      <c r="B79" s="10" t="s">
        <v>106</v>
      </c>
      <c r="C79" s="30">
        <v>3.7193227044874338E-3</v>
      </c>
      <c r="D79" s="30">
        <v>1.7245184134124326E-2</v>
      </c>
      <c r="E79" s="30">
        <v>4.0475520707958269E-2</v>
      </c>
      <c r="F79" s="31">
        <v>1.1552439435418453</v>
      </c>
      <c r="G79" s="31">
        <v>6.5384781145373774</v>
      </c>
      <c r="H79" s="31">
        <v>122.14103116853302</v>
      </c>
      <c r="I79" s="30">
        <v>0.30190402939637867</v>
      </c>
    </row>
    <row r="80" spans="2:9" x14ac:dyDescent="0.3">
      <c r="B80" s="10" t="s">
        <v>107</v>
      </c>
      <c r="C80" s="30">
        <v>3.7674664123736835E-3</v>
      </c>
      <c r="D80" s="30">
        <v>1.7279337425391558E-2</v>
      </c>
      <c r="E80" s="30">
        <v>4.0341336057990021E-2</v>
      </c>
      <c r="F80" s="31">
        <v>1.1544677708098039</v>
      </c>
      <c r="G80" s="31">
        <v>6.5385395099960615</v>
      </c>
      <c r="H80" s="31">
        <v>122.86005787845315</v>
      </c>
      <c r="I80" s="30">
        <v>0.29965232678372411</v>
      </c>
    </row>
    <row r="81" spans="2:9" x14ac:dyDescent="0.3">
      <c r="B81" s="10" t="s">
        <v>108</v>
      </c>
      <c r="C81" s="30">
        <v>4.0419065153912163E-3</v>
      </c>
      <c r="D81" s="30">
        <v>1.9130057255827924E-2</v>
      </c>
      <c r="E81" s="30">
        <v>4.5970461949048261E-2</v>
      </c>
      <c r="F81" s="31">
        <v>1.1565294301684526</v>
      </c>
      <c r="G81" s="31">
        <v>6.5376002959146948</v>
      </c>
      <c r="H81" s="31">
        <v>122.86934180771455</v>
      </c>
      <c r="I81" s="30">
        <v>0.29565910915323512</v>
      </c>
    </row>
    <row r="82" spans="2:9" x14ac:dyDescent="0.3">
      <c r="B82" s="10" t="s">
        <v>109</v>
      </c>
      <c r="C82" s="30">
        <v>3.6809498069457812E-3</v>
      </c>
      <c r="D82" s="30">
        <v>1.7952345175610111E-2</v>
      </c>
      <c r="E82" s="30">
        <v>4.5420343738305134E-2</v>
      </c>
      <c r="F82" s="31">
        <v>1.1545156196168787</v>
      </c>
      <c r="G82" s="31">
        <v>6.5371225085176246</v>
      </c>
      <c r="H82" s="31">
        <v>122.58671221629098</v>
      </c>
      <c r="I82" s="30">
        <v>0.29244894070006394</v>
      </c>
    </row>
    <row r="83" spans="2:9" x14ac:dyDescent="0.3">
      <c r="B83" s="10" t="s">
        <v>110</v>
      </c>
      <c r="C83" s="30">
        <v>3.8249636705204003E-3</v>
      </c>
      <c r="D83" s="30">
        <v>1.7551612958866338E-2</v>
      </c>
      <c r="E83" s="30">
        <v>4.2685768844323034E-2</v>
      </c>
      <c r="F83" s="31">
        <v>1.1507562714360571</v>
      </c>
      <c r="G83" s="31">
        <v>6.5375447931197197</v>
      </c>
      <c r="H83" s="31">
        <v>122.94296204559811</v>
      </c>
      <c r="I83" s="30">
        <v>0.27853187407504859</v>
      </c>
    </row>
    <row r="84" spans="2:9" x14ac:dyDescent="0.3">
      <c r="B84" s="10" t="s">
        <v>111</v>
      </c>
      <c r="C84" s="30">
        <v>4.0756109529656338E-3</v>
      </c>
      <c r="D84" s="30">
        <v>1.8338830122522302E-2</v>
      </c>
      <c r="E84" s="30">
        <v>4.1840200717371934E-2</v>
      </c>
      <c r="F84" s="31">
        <v>1.1486495559708163</v>
      </c>
      <c r="G84" s="31">
        <v>6.5386007923113851</v>
      </c>
      <c r="H84" s="31">
        <v>122.5856379701607</v>
      </c>
      <c r="I84" s="30">
        <v>0.26802427461625838</v>
      </c>
    </row>
    <row r="85" spans="2:9" x14ac:dyDescent="0.3">
      <c r="B85" s="10" t="s">
        <v>112</v>
      </c>
      <c r="C85" s="30">
        <v>4.5094167535938796E-3</v>
      </c>
      <c r="D85" s="30">
        <v>1.8198803383342711E-2</v>
      </c>
      <c r="E85" s="30">
        <v>4.1887530529270807E-2</v>
      </c>
      <c r="F85" s="31">
        <v>1.1477847586509946</v>
      </c>
      <c r="G85" s="31">
        <v>6.5370813132813179</v>
      </c>
      <c r="H85" s="31">
        <v>122.46175529661386</v>
      </c>
      <c r="I85" s="30">
        <v>0.25858526399677095</v>
      </c>
    </row>
    <row r="86" spans="2:9" x14ac:dyDescent="0.3">
      <c r="B86" s="10" t="s">
        <v>113</v>
      </c>
      <c r="C86" s="30">
        <v>4.9027958906974435E-3</v>
      </c>
      <c r="D86" s="30">
        <v>1.9173177167061409E-2</v>
      </c>
      <c r="E86" s="30">
        <v>4.5136342572619365E-2</v>
      </c>
      <c r="F86" s="31">
        <v>1.1443949589449629</v>
      </c>
      <c r="G86" s="31">
        <v>6.5346065888691918</v>
      </c>
      <c r="H86" s="31">
        <v>122.1619853957326</v>
      </c>
      <c r="I86" s="30">
        <v>0.24627872754220134</v>
      </c>
    </row>
    <row r="87" spans="2:9" x14ac:dyDescent="0.3">
      <c r="B87" s="10" t="s">
        <v>114</v>
      </c>
      <c r="C87" s="30">
        <v>5.1360346010672891E-3</v>
      </c>
      <c r="D87" s="30">
        <v>1.9363224926072627E-2</v>
      </c>
      <c r="E87" s="30">
        <v>5.1057420724621272E-2</v>
      </c>
      <c r="F87" s="31">
        <v>1.1414703428703779</v>
      </c>
      <c r="G87" s="31">
        <v>6.5340649880384376</v>
      </c>
      <c r="H87" s="31">
        <v>123.28261195012743</v>
      </c>
      <c r="I87" s="30">
        <v>0.25355081108255684</v>
      </c>
    </row>
    <row r="88" spans="2:9" x14ac:dyDescent="0.3">
      <c r="B88" s="10" t="s">
        <v>115</v>
      </c>
      <c r="C88" s="30">
        <v>5.6332564819020414E-3</v>
      </c>
      <c r="D88" s="30">
        <v>1.772907961773201E-2</v>
      </c>
      <c r="E88" s="30">
        <v>5.1903390833716034E-2</v>
      </c>
      <c r="F88" s="31">
        <v>1.1400421242084073</v>
      </c>
      <c r="G88" s="31">
        <v>6.5359478597657654</v>
      </c>
      <c r="H88" s="31">
        <v>123.99125751585727</v>
      </c>
      <c r="I88" s="30">
        <v>0.24892616677924284</v>
      </c>
    </row>
    <row r="89" spans="2:9" x14ac:dyDescent="0.3">
      <c r="B89" s="10" t="s">
        <v>116</v>
      </c>
      <c r="C89" s="30">
        <v>5.4248241863423452E-3</v>
      </c>
      <c r="D89" s="30">
        <v>1.9526935631184794E-2</v>
      </c>
      <c r="E89" s="30">
        <v>5.0045240619509962E-2</v>
      </c>
      <c r="F89" s="31">
        <v>1.1403507982033176</v>
      </c>
      <c r="G89" s="31">
        <v>6.536572691566338</v>
      </c>
      <c r="H89" s="31">
        <v>124.42211611440707</v>
      </c>
      <c r="I89" s="30">
        <v>0.22550211951615451</v>
      </c>
    </row>
    <row r="90" spans="2:9" x14ac:dyDescent="0.3">
      <c r="B90" s="10" t="s">
        <v>117</v>
      </c>
      <c r="C90" s="30">
        <v>5.3541350045531013E-3</v>
      </c>
      <c r="D90" s="30">
        <v>2.0606262427358513E-2</v>
      </c>
      <c r="E90" s="30">
        <v>4.9278933841311379E-2</v>
      </c>
      <c r="F90" s="31">
        <v>1.1434100248301073</v>
      </c>
      <c r="G90" s="31">
        <v>6.5383905189907816</v>
      </c>
      <c r="H90" s="31">
        <v>124.4366458246085</v>
      </c>
      <c r="I90" s="30">
        <v>0.22106124259060655</v>
      </c>
    </row>
    <row r="91" spans="2:9" x14ac:dyDescent="0.3">
      <c r="B91" s="10" t="s">
        <v>118</v>
      </c>
      <c r="C91" s="30">
        <v>6.0903286077055672E-3</v>
      </c>
      <c r="D91" s="30">
        <v>1.953012565504535E-2</v>
      </c>
      <c r="E91" s="30">
        <v>4.8391342442093879E-2</v>
      </c>
      <c r="F91" s="31">
        <v>1.1415747226898461</v>
      </c>
      <c r="G91" s="31">
        <v>6.5375406533677847</v>
      </c>
      <c r="H91" s="31">
        <v>125.58101582276829</v>
      </c>
      <c r="I91" s="30">
        <v>0.21697268134536035</v>
      </c>
    </row>
    <row r="92" spans="2:9" x14ac:dyDescent="0.3">
      <c r="B92" s="10" t="s">
        <v>119</v>
      </c>
      <c r="C92" s="30">
        <v>6.7566155341881031E-3</v>
      </c>
      <c r="D92" s="30">
        <v>1.8548041041011393E-2</v>
      </c>
      <c r="E92" s="30">
        <v>4.9520820290066818E-2</v>
      </c>
      <c r="F92" s="31">
        <v>1.1411543400839654</v>
      </c>
      <c r="G92" s="31">
        <v>6.5376021158551278</v>
      </c>
      <c r="H92" s="31">
        <v>125.04597659589935</v>
      </c>
      <c r="I92" s="30">
        <v>0.22652378221268993</v>
      </c>
    </row>
    <row r="93" spans="2:9" x14ac:dyDescent="0.3">
      <c r="B93" s="10" t="s">
        <v>120</v>
      </c>
      <c r="C93" s="30">
        <v>5.874983362341114E-3</v>
      </c>
      <c r="D93" s="30">
        <v>1.852102003110986E-2</v>
      </c>
      <c r="E93" s="30">
        <v>5.4690420567236435E-2</v>
      </c>
      <c r="F93" s="31">
        <v>1.1387569536519555</v>
      </c>
      <c r="G93" s="31">
        <v>6.5384782572155133</v>
      </c>
      <c r="H93" s="31">
        <v>124.73019737013425</v>
      </c>
      <c r="I93" s="30">
        <v>0.22082575923470898</v>
      </c>
    </row>
    <row r="94" spans="2:9" x14ac:dyDescent="0.3">
      <c r="B94" s="10" t="s">
        <v>121</v>
      </c>
      <c r="C94" s="30">
        <v>5.4376929190963529E-3</v>
      </c>
      <c r="D94" s="30">
        <v>1.9142809003994808E-2</v>
      </c>
      <c r="E94" s="30">
        <v>5.2416249185688601E-2</v>
      </c>
      <c r="F94" s="31">
        <v>1.1384231174337875</v>
      </c>
      <c r="G94" s="31">
        <v>6.5400415572900785</v>
      </c>
      <c r="H94" s="31">
        <v>125.59953802488636</v>
      </c>
      <c r="I94" s="30">
        <v>0.21922008803624776</v>
      </c>
    </row>
    <row r="95" spans="2:9" x14ac:dyDescent="0.3">
      <c r="B95" s="10" t="s">
        <v>122</v>
      </c>
      <c r="C95" s="30">
        <v>5.8570162295660351E-3</v>
      </c>
      <c r="D95" s="30">
        <v>1.9397674040226832E-2</v>
      </c>
      <c r="E95" s="30">
        <v>5.2144768860499763E-2</v>
      </c>
      <c r="F95" s="31">
        <v>1.1404132974617116</v>
      </c>
      <c r="G95" s="31">
        <v>6.5396369635283333</v>
      </c>
      <c r="H95" s="31">
        <v>125.90527266592132</v>
      </c>
      <c r="I95" s="30">
        <v>0.21883559902161165</v>
      </c>
    </row>
    <row r="96" spans="2:9" x14ac:dyDescent="0.3">
      <c r="B96" s="10" t="s">
        <v>123</v>
      </c>
      <c r="C96" s="30">
        <v>5.2648413129678358E-3</v>
      </c>
      <c r="D96" s="30">
        <v>1.8571140481141432E-2</v>
      </c>
      <c r="E96" s="30">
        <v>5.090759451443478E-2</v>
      </c>
      <c r="F96" s="31">
        <v>1.1401822844597933</v>
      </c>
      <c r="G96" s="31">
        <v>6.5420498590478235</v>
      </c>
      <c r="H96" s="31">
        <v>126.18010994853422</v>
      </c>
      <c r="I96" s="30">
        <v>0.21778005842768913</v>
      </c>
    </row>
    <row r="97" spans="2:9" x14ac:dyDescent="0.3">
      <c r="B97" s="10" t="s">
        <v>124</v>
      </c>
      <c r="C97" s="30">
        <v>4.0611500424658385E-3</v>
      </c>
      <c r="D97" s="30">
        <v>1.9225132644959397E-2</v>
      </c>
      <c r="E97" s="30">
        <v>4.7314854127687787E-2</v>
      </c>
      <c r="F97" s="31">
        <v>1.1386010712101415</v>
      </c>
      <c r="G97" s="31">
        <v>6.5443983698946067</v>
      </c>
      <c r="H97" s="31">
        <v>126.11912367507806</v>
      </c>
      <c r="I97" s="30">
        <v>0.20761874845260778</v>
      </c>
    </row>
    <row r="98" spans="2:9" x14ac:dyDescent="0.3">
      <c r="B98" s="10" t="s">
        <v>125</v>
      </c>
      <c r="C98" s="30">
        <v>4.6234088995296069E-3</v>
      </c>
      <c r="D98" s="30">
        <v>1.8679599967827722E-2</v>
      </c>
      <c r="E98" s="30">
        <v>4.6307982674142906E-2</v>
      </c>
      <c r="F98" s="31">
        <v>1.1414420279222228</v>
      </c>
      <c r="G98" s="31">
        <v>6.5449737418593639</v>
      </c>
      <c r="H98" s="31">
        <v>126.06787286993192</v>
      </c>
      <c r="I98" s="30">
        <v>0.19764882808662637</v>
      </c>
    </row>
    <row r="99" spans="2:9" x14ac:dyDescent="0.3">
      <c r="B99" s="10" t="s">
        <v>126</v>
      </c>
      <c r="C99" s="30">
        <v>4.5510387827799549E-3</v>
      </c>
      <c r="D99" s="30">
        <v>1.8003110342615019E-2</v>
      </c>
      <c r="E99" s="30">
        <v>4.9349315807883209E-2</v>
      </c>
      <c r="F99" s="31">
        <v>1.1428845924288156</v>
      </c>
      <c r="G99" s="31">
        <v>6.5437422166543797</v>
      </c>
      <c r="H99" s="31">
        <v>125.43327452049968</v>
      </c>
      <c r="I99" s="30">
        <v>0.19899442532188452</v>
      </c>
    </row>
    <row r="100" spans="2:9" x14ac:dyDescent="0.3">
      <c r="B100" s="10" t="s">
        <v>127</v>
      </c>
      <c r="C100" s="30">
        <v>5.1597787078647688E-3</v>
      </c>
      <c r="D100" s="30">
        <v>1.7070458286766864E-2</v>
      </c>
      <c r="E100" s="30">
        <v>4.7323387036636952E-2</v>
      </c>
      <c r="F100" s="31">
        <v>1.1431325037502083</v>
      </c>
      <c r="G100" s="31">
        <v>6.5417651305852402</v>
      </c>
      <c r="H100" s="31">
        <v>126.72693657459966</v>
      </c>
      <c r="I100" s="30">
        <v>0.19810421019654381</v>
      </c>
    </row>
    <row r="101" spans="2:9" x14ac:dyDescent="0.3">
      <c r="B101" s="10" t="s">
        <v>128</v>
      </c>
      <c r="C101" s="30">
        <v>5.0499235805710179E-3</v>
      </c>
      <c r="D101" s="30">
        <v>1.6314741385422479E-2</v>
      </c>
      <c r="E101" s="30">
        <v>4.779843378544954E-2</v>
      </c>
      <c r="F101" s="31">
        <v>1.1480308685531022</v>
      </c>
      <c r="G101" s="31">
        <v>6.5454311081500167</v>
      </c>
      <c r="H101" s="31">
        <v>126.89921841984115</v>
      </c>
      <c r="I101" s="30">
        <v>0.18491916684053952</v>
      </c>
    </row>
    <row r="102" spans="2:9" x14ac:dyDescent="0.3">
      <c r="B102" s="10" t="s">
        <v>129</v>
      </c>
      <c r="C102" s="30">
        <v>5.2628038709046747E-3</v>
      </c>
      <c r="D102" s="30">
        <v>1.8267279487236443E-2</v>
      </c>
      <c r="E102" s="30">
        <v>5.1808850197925513E-2</v>
      </c>
      <c r="F102" s="31">
        <v>1.1455790432279844</v>
      </c>
      <c r="G102" s="31">
        <v>6.5433709488240419</v>
      </c>
      <c r="H102" s="31">
        <v>127.4676142122682</v>
      </c>
      <c r="I102" s="30">
        <v>0.21005757927134799</v>
      </c>
    </row>
    <row r="103" spans="2:9" x14ac:dyDescent="0.3">
      <c r="B103" s="10" t="s">
        <v>130</v>
      </c>
      <c r="C103" s="30">
        <v>4.0678609136568355E-3</v>
      </c>
      <c r="D103" s="30">
        <v>1.9361102197074379E-2</v>
      </c>
      <c r="E103" s="30">
        <v>5.2762899603837433E-2</v>
      </c>
      <c r="F103" s="31">
        <v>1.145555915903629</v>
      </c>
      <c r="G103" s="31">
        <v>6.5426185123065945</v>
      </c>
      <c r="H103" s="31">
        <v>127.21614900719668</v>
      </c>
      <c r="I103" s="30">
        <v>0.21166640213980409</v>
      </c>
    </row>
    <row r="104" spans="2:9" x14ac:dyDescent="0.3">
      <c r="B104" s="10" t="s">
        <v>131</v>
      </c>
      <c r="C104" s="30">
        <v>3.9389985885324927E-3</v>
      </c>
      <c r="D104" s="30">
        <v>1.9627538392505021E-2</v>
      </c>
      <c r="E104" s="30">
        <v>5.2991824385197096E-2</v>
      </c>
      <c r="F104" s="31">
        <v>1.1451111090952568</v>
      </c>
      <c r="G104" s="31">
        <v>6.5406258975160778</v>
      </c>
      <c r="H104" s="31">
        <v>128.1251248002178</v>
      </c>
      <c r="I104" s="30">
        <v>0.22099478582945642</v>
      </c>
    </row>
    <row r="105" spans="2:9" x14ac:dyDescent="0.3">
      <c r="B105" s="10" t="s">
        <v>132</v>
      </c>
      <c r="C105" s="30">
        <v>4.0760642722971197E-3</v>
      </c>
      <c r="D105" s="30">
        <v>1.9144407507118398E-2</v>
      </c>
      <c r="E105" s="30">
        <v>5.3644115417912454E-2</v>
      </c>
      <c r="F105" s="31">
        <v>1.1492436449548262</v>
      </c>
      <c r="G105" s="31">
        <v>6.5405327941606775</v>
      </c>
      <c r="H105" s="31">
        <v>127.63620557669108</v>
      </c>
      <c r="I105" s="30">
        <v>0.20938397666260311</v>
      </c>
    </row>
    <row r="106" spans="2:9" x14ac:dyDescent="0.3">
      <c r="B106" s="10" t="s">
        <v>133</v>
      </c>
      <c r="C106" s="30">
        <v>5.1994160442563365E-3</v>
      </c>
      <c r="D106" s="30">
        <v>2.1200037107279895E-2</v>
      </c>
      <c r="E106" s="30">
        <v>5.1701857496341243E-2</v>
      </c>
      <c r="F106" s="31">
        <v>1.1486992920412444</v>
      </c>
      <c r="G106" s="31">
        <v>6.5436751740387118</v>
      </c>
      <c r="H106" s="31">
        <v>125.78538759746102</v>
      </c>
      <c r="I106" s="30">
        <v>0.21410050670319414</v>
      </c>
    </row>
    <row r="107" spans="2:9" x14ac:dyDescent="0.3">
      <c r="B107" s="10" t="s">
        <v>134</v>
      </c>
      <c r="C107" s="30">
        <v>5.1972231138126528E-3</v>
      </c>
      <c r="D107" s="30">
        <v>2.0925582031832014E-2</v>
      </c>
      <c r="E107" s="30">
        <v>4.7709987247839696E-2</v>
      </c>
      <c r="F107" s="31">
        <v>1.1514272237722174</v>
      </c>
      <c r="G107" s="31">
        <v>6.546861411365775</v>
      </c>
      <c r="H107" s="31">
        <v>126.02954374997088</v>
      </c>
      <c r="I107" s="30">
        <v>0.21770787264491764</v>
      </c>
    </row>
    <row r="108" spans="2:9" x14ac:dyDescent="0.3">
      <c r="B108" s="10" t="s">
        <v>135</v>
      </c>
      <c r="C108" s="30">
        <v>5.3008217655107805E-3</v>
      </c>
      <c r="D108" s="30">
        <v>2.0286260579304789E-2</v>
      </c>
      <c r="E108" s="30">
        <v>4.7777873660581005E-2</v>
      </c>
      <c r="F108" s="31">
        <v>1.151558817066928</v>
      </c>
      <c r="G108" s="31">
        <v>6.5457413895250411</v>
      </c>
      <c r="H108" s="31">
        <v>126.09669632890032</v>
      </c>
      <c r="I108" s="30">
        <v>0.21865560444098142</v>
      </c>
    </row>
    <row r="109" spans="2:9" x14ac:dyDescent="0.3">
      <c r="B109" s="10" t="s">
        <v>136</v>
      </c>
      <c r="C109" s="30">
        <v>4.5870162782228191E-3</v>
      </c>
      <c r="D109" s="30">
        <v>2.0666433982433473E-2</v>
      </c>
      <c r="E109" s="30">
        <v>4.8621610892682424E-2</v>
      </c>
      <c r="F109" s="31">
        <v>1.1534675038933639</v>
      </c>
      <c r="G109" s="31">
        <v>6.5470156208282786</v>
      </c>
      <c r="H109" s="31">
        <v>126.6320995162633</v>
      </c>
      <c r="I109" s="30">
        <v>0.19655588905487251</v>
      </c>
    </row>
    <row r="110" spans="2:9" x14ac:dyDescent="0.3">
      <c r="B110" s="10" t="s">
        <v>137</v>
      </c>
      <c r="C110" s="30">
        <v>4.5437703669278205E-3</v>
      </c>
      <c r="D110" s="30">
        <v>2.066533786503616E-2</v>
      </c>
      <c r="E110" s="30">
        <v>4.5588389880360528E-2</v>
      </c>
      <c r="F110" s="31">
        <v>1.1547709919242088</v>
      </c>
      <c r="G110" s="31">
        <v>6.5517080787793063</v>
      </c>
      <c r="H110" s="31">
        <v>126.62716184420472</v>
      </c>
      <c r="I110" s="30">
        <v>0.2013117559479059</v>
      </c>
    </row>
    <row r="111" spans="2:9" x14ac:dyDescent="0.3">
      <c r="B111" s="10" t="s">
        <v>138</v>
      </c>
      <c r="C111" s="30">
        <v>4.0518295393948515E-3</v>
      </c>
      <c r="D111" s="30">
        <v>1.9675718834402608E-2</v>
      </c>
      <c r="E111" s="30">
        <v>4.4175012034196826E-2</v>
      </c>
      <c r="F111" s="31">
        <v>1.1581821813554538</v>
      </c>
      <c r="G111" s="31">
        <v>6.5518547538049656</v>
      </c>
      <c r="H111" s="31">
        <v>126.26562205669474</v>
      </c>
      <c r="I111" s="30">
        <v>0.20222237439604374</v>
      </c>
    </row>
    <row r="112" spans="2:9" x14ac:dyDescent="0.3">
      <c r="B112" s="10" t="s">
        <v>139</v>
      </c>
      <c r="C112" s="30">
        <v>4.7296267820994423E-3</v>
      </c>
      <c r="D112" s="30">
        <v>2.0881603238976039E-2</v>
      </c>
      <c r="E112" s="30">
        <v>3.9414647144920545E-2</v>
      </c>
      <c r="F112" s="31">
        <v>1.1598190744785379</v>
      </c>
      <c r="G112" s="31">
        <v>6.551944509963965</v>
      </c>
      <c r="H112" s="31">
        <v>126.40676741157097</v>
      </c>
      <c r="I112" s="30">
        <v>0.18788935633244491</v>
      </c>
    </row>
    <row r="113" spans="2:9" x14ac:dyDescent="0.3">
      <c r="B113" s="10" t="s">
        <v>140</v>
      </c>
      <c r="C113" s="30">
        <v>4.7522235299169843E-3</v>
      </c>
      <c r="D113" s="30">
        <v>2.0735357821146355E-2</v>
      </c>
      <c r="E113" s="30">
        <v>4.0421199986187449E-2</v>
      </c>
      <c r="F113" s="31">
        <v>1.1585148326574526</v>
      </c>
      <c r="G113" s="31">
        <v>6.5475738393514851</v>
      </c>
      <c r="H113" s="31">
        <v>126.20624757726776</v>
      </c>
      <c r="I113" s="30">
        <v>0.18661943685071411</v>
      </c>
    </row>
    <row r="114" spans="2:9" x14ac:dyDescent="0.3">
      <c r="B114" s="10" t="s">
        <v>141</v>
      </c>
      <c r="C114" s="30">
        <v>4.1862296389978066E-3</v>
      </c>
      <c r="D114" s="30">
        <v>2.0200067847480938E-2</v>
      </c>
      <c r="E114" s="30">
        <v>3.9172873760869184E-2</v>
      </c>
      <c r="F114" s="31">
        <v>1.1595807902744519</v>
      </c>
      <c r="G114" s="31">
        <v>6.5501128740413996</v>
      </c>
      <c r="H114" s="31">
        <v>127.25452578504111</v>
      </c>
      <c r="I114" s="30">
        <v>0.20116514876903063</v>
      </c>
    </row>
    <row r="115" spans="2:9" x14ac:dyDescent="0.3">
      <c r="B115" s="10" t="s">
        <v>142</v>
      </c>
      <c r="C115" s="30">
        <v>4.6995949827537209E-3</v>
      </c>
      <c r="D115" s="30">
        <v>1.83572142781128E-2</v>
      </c>
      <c r="E115" s="30">
        <v>3.5233448412858845E-2</v>
      </c>
      <c r="F115" s="31">
        <v>1.162893990379231</v>
      </c>
      <c r="G115" s="31">
        <v>6.5508230340951759</v>
      </c>
      <c r="H115" s="31">
        <v>125.52002853799132</v>
      </c>
      <c r="I115" s="30">
        <v>0.20046371577624655</v>
      </c>
    </row>
    <row r="116" spans="2:9" x14ac:dyDescent="0.3">
      <c r="B116" s="10" t="s">
        <v>143</v>
      </c>
      <c r="C116" s="30">
        <v>4.42280038203659E-3</v>
      </c>
      <c r="D116" s="30">
        <v>1.973002009150766E-2</v>
      </c>
      <c r="E116" s="30">
        <v>3.8435659181294948E-2</v>
      </c>
      <c r="F116" s="31">
        <v>1.1628870851878699</v>
      </c>
      <c r="G116" s="31">
        <v>6.5480459358355443</v>
      </c>
      <c r="H116" s="31">
        <v>125.05195878579534</v>
      </c>
      <c r="I116" s="30">
        <v>0.20878181501555787</v>
      </c>
    </row>
    <row r="117" spans="2:9" x14ac:dyDescent="0.3">
      <c r="B117" s="10" t="s">
        <v>144</v>
      </c>
      <c r="C117" s="30">
        <v>4.0195471569302943E-3</v>
      </c>
      <c r="D117" s="30">
        <v>2.0793772412882817E-2</v>
      </c>
      <c r="E117" s="30">
        <v>3.5817859551510137E-2</v>
      </c>
      <c r="F117" s="31">
        <v>1.1604793503846467</v>
      </c>
      <c r="G117" s="31">
        <v>6.5506787806129996</v>
      </c>
      <c r="H117" s="31">
        <v>123.99462910368295</v>
      </c>
      <c r="I117" s="30">
        <v>0.19620877043598534</v>
      </c>
    </row>
    <row r="118" spans="2:9" x14ac:dyDescent="0.3">
      <c r="B118" s="10" t="s">
        <v>145</v>
      </c>
      <c r="C118" s="30">
        <v>4.3678450576630527E-3</v>
      </c>
      <c r="D118" s="30">
        <v>2.167508774291594E-2</v>
      </c>
      <c r="E118" s="30">
        <v>3.7146185245985161E-2</v>
      </c>
      <c r="F118" s="31">
        <v>1.1643530289870911</v>
      </c>
      <c r="G118" s="31">
        <v>6.5488699280264049</v>
      </c>
      <c r="H118" s="31">
        <v>124.93918818365442</v>
      </c>
      <c r="I118" s="30">
        <v>0.20187166069895343</v>
      </c>
    </row>
    <row r="119" spans="2:9" x14ac:dyDescent="0.3">
      <c r="B119" s="10" t="s">
        <v>146</v>
      </c>
      <c r="C119" s="30">
        <v>3.8501542404713891E-3</v>
      </c>
      <c r="D119" s="30">
        <v>2.1597636291114719E-2</v>
      </c>
      <c r="E119" s="30">
        <v>3.3654436147064586E-2</v>
      </c>
      <c r="F119" s="31">
        <v>1.1687823102965689</v>
      </c>
      <c r="G119" s="31">
        <v>6.5474574306054496</v>
      </c>
      <c r="H119" s="31">
        <v>126.0603912118022</v>
      </c>
      <c r="I119" s="30">
        <v>0.18234910532718193</v>
      </c>
    </row>
    <row r="120" spans="2:9" x14ac:dyDescent="0.3">
      <c r="B120" s="10" t="s">
        <v>147</v>
      </c>
      <c r="C120" s="30">
        <v>3.6769647160223547E-3</v>
      </c>
      <c r="D120" s="30">
        <v>2.2365450420562077E-2</v>
      </c>
      <c r="E120" s="30">
        <v>3.4867013705512248E-2</v>
      </c>
      <c r="F120" s="31">
        <v>1.1691045644517422</v>
      </c>
      <c r="G120" s="31">
        <v>6.5515403642032046</v>
      </c>
      <c r="H120" s="31">
        <v>126.96773177635824</v>
      </c>
      <c r="I120" s="30">
        <v>0.17327690214740346</v>
      </c>
    </row>
    <row r="121" spans="2:9" x14ac:dyDescent="0.3">
      <c r="B121" s="10" t="s">
        <v>148</v>
      </c>
      <c r="C121" s="30">
        <v>2.8915401649623803E-3</v>
      </c>
      <c r="D121" s="30">
        <v>2.2568111202793451E-2</v>
      </c>
      <c r="E121" s="30">
        <v>2.8627080503644865E-2</v>
      </c>
      <c r="F121" s="31">
        <v>1.1638212222958555</v>
      </c>
      <c r="G121" s="31">
        <v>6.5528708160295439</v>
      </c>
      <c r="H121" s="31">
        <v>126.83362320961746</v>
      </c>
      <c r="I121" s="30">
        <v>0.16288808256274645</v>
      </c>
    </row>
    <row r="122" spans="2:9" x14ac:dyDescent="0.3">
      <c r="B122" s="10" t="s">
        <v>149</v>
      </c>
      <c r="C122" s="30">
        <v>2.9024362516796658E-3</v>
      </c>
      <c r="D122" s="30">
        <v>2.2647559138571922E-2</v>
      </c>
      <c r="E122" s="30">
        <v>2.8823480242099013E-2</v>
      </c>
      <c r="F122" s="31">
        <v>1.1634509773623047</v>
      </c>
      <c r="G122" s="31">
        <v>6.5528746689628319</v>
      </c>
      <c r="H122" s="31">
        <v>127.36096851547322</v>
      </c>
      <c r="I122" s="30">
        <v>0.14593576920345228</v>
      </c>
    </row>
    <row r="123" spans="2:9" x14ac:dyDescent="0.3">
      <c r="B123" s="10" t="s">
        <v>150</v>
      </c>
      <c r="C123" s="30">
        <v>2.2377428354263193E-3</v>
      </c>
      <c r="D123" s="30">
        <v>2.2549435053859167E-2</v>
      </c>
      <c r="E123" s="30">
        <v>2.8551871323390265E-2</v>
      </c>
      <c r="F123" s="31">
        <v>1.1615710440428231</v>
      </c>
      <c r="G123" s="31">
        <v>6.5504148206705999</v>
      </c>
      <c r="H123" s="31">
        <v>127.16177720906502</v>
      </c>
      <c r="I123" s="30">
        <v>0.14912362073690788</v>
      </c>
    </row>
    <row r="124" spans="2:9" x14ac:dyDescent="0.3">
      <c r="B124" s="10" t="s">
        <v>151</v>
      </c>
      <c r="C124" s="30">
        <v>2.4939855305259485E-3</v>
      </c>
      <c r="D124" s="30">
        <v>2.2810569220551059E-2</v>
      </c>
      <c r="E124" s="30">
        <v>2.8983956028034816E-2</v>
      </c>
      <c r="F124" s="31">
        <v>1.1584446076914383</v>
      </c>
      <c r="G124" s="31">
        <v>6.5535051826568855</v>
      </c>
      <c r="H124" s="31">
        <v>127.54578561129573</v>
      </c>
      <c r="I124" s="30">
        <v>0.14418435163113133</v>
      </c>
    </row>
    <row r="125" spans="2:9" x14ac:dyDescent="0.3">
      <c r="B125" s="10" t="s">
        <v>152</v>
      </c>
      <c r="C125" s="30">
        <v>3.0298224769196177E-3</v>
      </c>
      <c r="D125" s="30">
        <v>2.1427398855257174E-2</v>
      </c>
      <c r="E125" s="30">
        <v>2.5518233436432405E-2</v>
      </c>
      <c r="F125" s="31">
        <v>1.1630872244107924</v>
      </c>
      <c r="G125" s="31">
        <v>6.5503872637483171</v>
      </c>
      <c r="H125" s="31">
        <v>128.19513768333843</v>
      </c>
      <c r="I125" s="30">
        <v>0.15500115932943445</v>
      </c>
    </row>
    <row r="126" spans="2:9" x14ac:dyDescent="0.3">
      <c r="B126" s="10" t="s">
        <v>153</v>
      </c>
      <c r="C126" s="30">
        <v>1.5370024522155829E-3</v>
      </c>
      <c r="D126" s="30">
        <v>2.2356719394551826E-2</v>
      </c>
      <c r="E126" s="30">
        <v>2.5314621224427108E-2</v>
      </c>
      <c r="F126" s="31">
        <v>1.1607372659833539</v>
      </c>
      <c r="G126" s="31">
        <v>6.5470956320011755</v>
      </c>
      <c r="H126" s="31">
        <v>127.7556009504178</v>
      </c>
      <c r="I126" s="30">
        <v>0.16131746029423863</v>
      </c>
    </row>
    <row r="127" spans="2:9" x14ac:dyDescent="0.3">
      <c r="B127" s="10" t="s">
        <v>154</v>
      </c>
      <c r="C127" s="30">
        <v>2.2562237812905487E-3</v>
      </c>
      <c r="D127" s="30">
        <v>2.23923620121678E-2</v>
      </c>
      <c r="E127" s="30">
        <v>2.2693077954212462E-2</v>
      </c>
      <c r="F127" s="31">
        <v>1.1656420983041236</v>
      </c>
      <c r="G127" s="31">
        <v>6.5444113110210136</v>
      </c>
      <c r="H127" s="31">
        <v>125.60604486096278</v>
      </c>
      <c r="I127" s="30">
        <v>0.15647180351427242</v>
      </c>
    </row>
    <row r="128" spans="2:9" x14ac:dyDescent="0.3">
      <c r="B128" s="10" t="s">
        <v>155</v>
      </c>
      <c r="C128" s="30">
        <v>1.9032535872832428E-3</v>
      </c>
      <c r="D128" s="30">
        <v>2.0037958389908215E-2</v>
      </c>
      <c r="E128" s="30">
        <v>2.2264578081019001E-2</v>
      </c>
      <c r="F128" s="31">
        <v>1.1674206541544407</v>
      </c>
      <c r="G128" s="31">
        <v>6.5433358140582092</v>
      </c>
      <c r="H128" s="31">
        <v>125.55539223354704</v>
      </c>
      <c r="I128" s="30">
        <v>0.15760386302912105</v>
      </c>
    </row>
    <row r="129" spans="2:9" x14ac:dyDescent="0.3">
      <c r="B129" s="10" t="s">
        <v>156</v>
      </c>
      <c r="C129" s="30">
        <v>2.6178902468591211E-3</v>
      </c>
      <c r="D129" s="30">
        <v>2.0271987262136155E-2</v>
      </c>
      <c r="E129" s="30">
        <v>2.1365890734058524E-2</v>
      </c>
      <c r="F129" s="31">
        <v>1.1697585447375329</v>
      </c>
      <c r="G129" s="31">
        <v>6.5469803723355415</v>
      </c>
      <c r="H129" s="31">
        <v>125.02473361792858</v>
      </c>
      <c r="I129" s="30">
        <v>0.16431473410223379</v>
      </c>
    </row>
    <row r="130" spans="2:9" x14ac:dyDescent="0.3">
      <c r="B130" s="10" t="s">
        <v>157</v>
      </c>
      <c r="C130" s="30">
        <v>1.4809467461967744E-3</v>
      </c>
      <c r="D130" s="30">
        <v>2.0360134589940709E-2</v>
      </c>
      <c r="E130" s="30">
        <v>1.7686450010842934E-2</v>
      </c>
      <c r="F130" s="31">
        <v>1.1667929674786564</v>
      </c>
      <c r="G130" s="31">
        <v>6.5489776799256427</v>
      </c>
      <c r="H130" s="31">
        <v>125.20471115413545</v>
      </c>
      <c r="I130" s="30">
        <v>0.16804927364870786</v>
      </c>
    </row>
    <row r="131" spans="2:9" x14ac:dyDescent="0.3">
      <c r="B131" s="10" t="s">
        <v>158</v>
      </c>
      <c r="C131" s="30">
        <v>9.1958896552265352E-4</v>
      </c>
      <c r="D131" s="30">
        <v>2.0618748083062813E-2</v>
      </c>
      <c r="E131" s="30">
        <v>2.3908649618550718E-2</v>
      </c>
      <c r="F131" s="31">
        <v>1.1676321485532333</v>
      </c>
      <c r="G131" s="31">
        <v>6.5469403974146854</v>
      </c>
      <c r="H131" s="31">
        <v>123.91178915736742</v>
      </c>
      <c r="I131" s="30">
        <v>0.17541241147041606</v>
      </c>
    </row>
    <row r="132" spans="2:9" x14ac:dyDescent="0.3">
      <c r="B132" s="10" t="s">
        <v>159</v>
      </c>
      <c r="C132" s="30">
        <v>3.7432646317468157E-4</v>
      </c>
      <c r="D132" s="30">
        <v>2.0674221765801366E-2</v>
      </c>
      <c r="E132" s="30">
        <v>2.1584561303933866E-2</v>
      </c>
      <c r="F132" s="31">
        <v>1.1653841842846984</v>
      </c>
      <c r="G132" s="31">
        <v>6.5503918660549116</v>
      </c>
      <c r="H132" s="31">
        <v>125.17972225961667</v>
      </c>
      <c r="I132" s="30">
        <v>0.16275762184859865</v>
      </c>
    </row>
    <row r="133" spans="2:9" x14ac:dyDescent="0.3">
      <c r="B133" s="10" t="s">
        <v>160</v>
      </c>
      <c r="C133" s="30">
        <v>-1.2400933281784335E-3</v>
      </c>
      <c r="D133" s="30">
        <v>2.0544992989816088E-2</v>
      </c>
      <c r="E133" s="30">
        <v>2.0383535129260798E-2</v>
      </c>
      <c r="F133" s="31">
        <v>1.1635704231851609</v>
      </c>
      <c r="G133" s="31">
        <v>6.5458735320092671</v>
      </c>
      <c r="H133" s="31">
        <v>124.72194633039096</v>
      </c>
      <c r="I133" s="30">
        <v>0.16012868070935979</v>
      </c>
    </row>
    <row r="134" spans="2:9" x14ac:dyDescent="0.3">
      <c r="B134" s="10" t="s">
        <v>161</v>
      </c>
      <c r="C134" s="30">
        <v>-2.3680849931403884E-3</v>
      </c>
      <c r="D134" s="30">
        <v>1.7798528962162677E-2</v>
      </c>
      <c r="E134" s="30">
        <v>1.4196470490852183E-2</v>
      </c>
      <c r="F134" s="31">
        <v>1.1598929779425149</v>
      </c>
      <c r="G134" s="31">
        <v>6.5439861786505436</v>
      </c>
      <c r="H134" s="31">
        <v>124.43638877420128</v>
      </c>
      <c r="I134" s="30">
        <v>0.14012763445820298</v>
      </c>
    </row>
    <row r="135" spans="2:9" x14ac:dyDescent="0.3">
      <c r="B135" s="10" t="s">
        <v>162</v>
      </c>
      <c r="C135" s="30">
        <v>-2.2852714613249146E-3</v>
      </c>
      <c r="D135" s="30">
        <v>1.7501393252673823E-2</v>
      </c>
      <c r="E135" s="30">
        <v>1.4758168799728053E-2</v>
      </c>
      <c r="F135" s="31">
        <v>1.1638960460647363</v>
      </c>
      <c r="G135" s="31">
        <v>6.5393382383767085</v>
      </c>
      <c r="H135" s="31">
        <v>125.58168072442822</v>
      </c>
      <c r="I135" s="30">
        <v>0.14161313231937103</v>
      </c>
    </row>
    <row r="136" spans="2:9" x14ac:dyDescent="0.3">
      <c r="B136" s="10" t="s">
        <v>163</v>
      </c>
      <c r="C136" s="30">
        <v>-1.5194704022695512E-3</v>
      </c>
      <c r="D136" s="30">
        <v>1.5932501120880342E-2</v>
      </c>
      <c r="E136" s="30">
        <v>1.4819406710122489E-2</v>
      </c>
      <c r="F136" s="31">
        <v>1.163627279605151</v>
      </c>
      <c r="G136" s="31">
        <v>6.5404106036039558</v>
      </c>
      <c r="H136" s="31">
        <v>124.89075055075253</v>
      </c>
      <c r="I136" s="30">
        <v>0.16205803288182621</v>
      </c>
    </row>
    <row r="137" spans="2:9" x14ac:dyDescent="0.3">
      <c r="B137" s="10" t="s">
        <v>164</v>
      </c>
      <c r="C137" s="30">
        <v>-1.597583779080919E-3</v>
      </c>
      <c r="D137" s="30">
        <v>1.5234426071771851E-2</v>
      </c>
      <c r="E137" s="30">
        <v>1.9400235285182931E-2</v>
      </c>
      <c r="F137" s="31">
        <v>1.16153418173611</v>
      </c>
      <c r="G137" s="31">
        <v>6.541276930860108</v>
      </c>
      <c r="H137" s="31">
        <v>125.95595917365821</v>
      </c>
      <c r="I137" s="30">
        <v>0.1553418439811928</v>
      </c>
    </row>
    <row r="138" spans="2:9" x14ac:dyDescent="0.3">
      <c r="B138" s="10" t="s">
        <v>165</v>
      </c>
      <c r="C138" s="30">
        <v>-2.3030416701592415E-3</v>
      </c>
      <c r="D138" s="30">
        <v>1.5410105657021167E-2</v>
      </c>
      <c r="E138" s="30">
        <v>1.5874684483862263E-2</v>
      </c>
      <c r="F138" s="31">
        <v>1.1603411999561621</v>
      </c>
      <c r="G138" s="31">
        <v>6.5437230617515025</v>
      </c>
      <c r="H138" s="31">
        <v>125.65254288960152</v>
      </c>
      <c r="I138" s="30">
        <v>0.13465302165306059</v>
      </c>
    </row>
    <row r="139" spans="2:9" x14ac:dyDescent="0.3">
      <c r="B139" s="10" t="s">
        <v>166</v>
      </c>
      <c r="C139" s="30">
        <v>-3.9372384777518598E-3</v>
      </c>
      <c r="D139" s="30">
        <v>1.5762785422246052E-2</v>
      </c>
      <c r="E139" s="30">
        <v>1.5247129709814721E-2</v>
      </c>
      <c r="F139" s="31">
        <v>1.1636025792448399</v>
      </c>
      <c r="G139" s="31">
        <v>6.5456970749603061</v>
      </c>
      <c r="H139" s="31">
        <v>124.86431197549976</v>
      </c>
      <c r="I139" s="30">
        <v>0.1456599956697984</v>
      </c>
    </row>
    <row r="140" spans="2:9" x14ac:dyDescent="0.3">
      <c r="B140" s="10" t="s">
        <v>167</v>
      </c>
      <c r="C140" s="30">
        <v>-3.3871483244852967E-3</v>
      </c>
      <c r="D140" s="30">
        <v>1.5417245888040856E-2</v>
      </c>
      <c r="E140" s="30">
        <v>1.5365238295424567E-2</v>
      </c>
      <c r="F140" s="31">
        <v>1.1670015143930004</v>
      </c>
      <c r="G140" s="31">
        <v>6.5482945650700204</v>
      </c>
      <c r="H140" s="31">
        <v>125.73979799155381</v>
      </c>
      <c r="I140" s="30">
        <v>0.14129201972400607</v>
      </c>
    </row>
    <row r="141" spans="2:9" x14ac:dyDescent="0.3">
      <c r="B141" s="10" t="s">
        <v>168</v>
      </c>
      <c r="C141" s="30">
        <v>-3.2008065015822137E-3</v>
      </c>
      <c r="D141" s="30">
        <v>1.6703536319647373E-2</v>
      </c>
      <c r="E141" s="30">
        <v>1.9444993128628602E-2</v>
      </c>
      <c r="F141" s="31">
        <v>1.1684641211477556</v>
      </c>
      <c r="G141" s="31">
        <v>6.5442218115570041</v>
      </c>
      <c r="H141" s="31">
        <v>125.78473550148715</v>
      </c>
      <c r="I141" s="30">
        <v>0.15691127713288139</v>
      </c>
    </row>
    <row r="142" spans="2:9" x14ac:dyDescent="0.3">
      <c r="B142" s="10" t="s">
        <v>169</v>
      </c>
      <c r="C142" s="30">
        <v>-3.5314868849164261E-3</v>
      </c>
      <c r="D142" s="30">
        <v>1.9314296479602467E-2</v>
      </c>
      <c r="E142" s="30">
        <v>2.0991652881514621E-2</v>
      </c>
      <c r="F142" s="31">
        <v>1.1686102406610961</v>
      </c>
      <c r="G142" s="31">
        <v>6.5440073953697153</v>
      </c>
      <c r="H142" s="31">
        <v>124.81939433675468</v>
      </c>
      <c r="I142" s="30">
        <v>0.13510374705362496</v>
      </c>
    </row>
    <row r="143" spans="2:9" x14ac:dyDescent="0.3">
      <c r="B143" s="10" t="s">
        <v>170</v>
      </c>
      <c r="C143" s="30">
        <v>-3.9585628333145629E-3</v>
      </c>
      <c r="D143" s="30">
        <v>1.9246994343037865E-2</v>
      </c>
      <c r="E143" s="30">
        <v>2.2856091396721984E-2</v>
      </c>
      <c r="F143" s="31">
        <v>1.1684849642827777</v>
      </c>
      <c r="G143" s="31">
        <v>6.5441172869878459</v>
      </c>
      <c r="H143" s="31">
        <v>125.15270882356823</v>
      </c>
      <c r="I143" s="30">
        <v>0.12440265040322031</v>
      </c>
    </row>
    <row r="144" spans="2:9" x14ac:dyDescent="0.3">
      <c r="B144" s="10" t="s">
        <v>171</v>
      </c>
      <c r="C144" s="30">
        <v>-4.5659378791654565E-3</v>
      </c>
      <c r="D144" s="30">
        <v>1.9420702244584576E-2</v>
      </c>
      <c r="E144" s="30">
        <v>2.3975900624263784E-2</v>
      </c>
      <c r="F144" s="31">
        <v>1.1697706868866</v>
      </c>
      <c r="G144" s="31">
        <v>6.5450226221308903</v>
      </c>
      <c r="H144" s="31">
        <v>125.75602453161522</v>
      </c>
      <c r="I144" s="30">
        <v>0.1291763183279844</v>
      </c>
    </row>
    <row r="145" spans="2:9" x14ac:dyDescent="0.3">
      <c r="B145" s="10" t="s">
        <v>172</v>
      </c>
      <c r="C145" s="30">
        <v>-5.7480697909652618E-3</v>
      </c>
      <c r="D145" s="30">
        <v>1.9922412739413836E-2</v>
      </c>
      <c r="E145" s="30">
        <v>2.2586066559762839E-2</v>
      </c>
      <c r="F145" s="31">
        <v>1.1722541059164657</v>
      </c>
      <c r="G145" s="31">
        <v>6.5471817618825687</v>
      </c>
      <c r="H145" s="31">
        <v>124.23758197437739</v>
      </c>
      <c r="I145" s="30">
        <v>0.13361733979725268</v>
      </c>
    </row>
    <row r="146" spans="2:9" x14ac:dyDescent="0.3">
      <c r="B146" s="10" t="s">
        <v>173</v>
      </c>
      <c r="C146" s="30">
        <v>-5.4668289055166269E-3</v>
      </c>
      <c r="D146" s="30">
        <v>1.9589408621954067E-2</v>
      </c>
      <c r="E146" s="30">
        <v>2.0497478113872321E-2</v>
      </c>
      <c r="F146" s="31">
        <v>1.1786392890769646</v>
      </c>
      <c r="G146" s="31">
        <v>6.5487814273533944</v>
      </c>
      <c r="H146" s="31">
        <v>123.08109556882958</v>
      </c>
      <c r="I146" s="30">
        <v>0.10823642663692051</v>
      </c>
    </row>
    <row r="147" spans="2:9" x14ac:dyDescent="0.3">
      <c r="B147" s="10" t="s">
        <v>174</v>
      </c>
      <c r="C147" s="30">
        <v>-5.1420445412616398E-3</v>
      </c>
      <c r="D147" s="30">
        <v>1.7622166465601347E-2</v>
      </c>
      <c r="E147" s="30">
        <v>1.5417032329162899E-2</v>
      </c>
      <c r="F147" s="31">
        <v>1.1806938646313752</v>
      </c>
      <c r="G147" s="31">
        <v>6.5525103847278618</v>
      </c>
      <c r="H147" s="31">
        <v>122.67408095679571</v>
      </c>
      <c r="I147" s="30">
        <v>0.12213314429189817</v>
      </c>
    </row>
    <row r="148" spans="2:9" x14ac:dyDescent="0.3">
      <c r="B148" s="10" t="s">
        <v>175</v>
      </c>
      <c r="C148" s="30">
        <v>-4.7560393853240861E-3</v>
      </c>
      <c r="D148" s="30">
        <v>1.8148578967331519E-2</v>
      </c>
      <c r="E148" s="30">
        <v>1.3497056846181462E-2</v>
      </c>
      <c r="F148" s="31">
        <v>1.1836628952926589</v>
      </c>
      <c r="G148" s="31">
        <v>6.5524524312345207</v>
      </c>
      <c r="H148" s="31">
        <v>123.78011620315104</v>
      </c>
      <c r="I148" s="30">
        <v>0.12568533683853433</v>
      </c>
    </row>
    <row r="149" spans="2:9" x14ac:dyDescent="0.3">
      <c r="B149" s="10" t="s">
        <v>176</v>
      </c>
      <c r="C149" s="30">
        <v>-5.7242450607794303E-3</v>
      </c>
      <c r="D149" s="30">
        <v>1.8077278388456183E-2</v>
      </c>
      <c r="E149" s="30">
        <v>1.6007718866675791E-2</v>
      </c>
      <c r="F149" s="31">
        <v>1.182794530771905</v>
      </c>
      <c r="G149" s="31">
        <v>6.5540327281032198</v>
      </c>
      <c r="H149" s="31">
        <v>122.97043636602434</v>
      </c>
      <c r="I149" s="30">
        <v>0.12839007633141861</v>
      </c>
    </row>
    <row r="150" spans="2:9" x14ac:dyDescent="0.3">
      <c r="B150" s="10" t="s">
        <v>177</v>
      </c>
      <c r="C150" s="30">
        <v>-5.4725611913167462E-3</v>
      </c>
      <c r="D150" s="30">
        <v>1.7516291221363431E-2</v>
      </c>
      <c r="E150" s="30">
        <v>1.8416981934523742E-2</v>
      </c>
      <c r="F150" s="31">
        <v>1.179738032990417</v>
      </c>
      <c r="G150" s="31">
        <v>6.5560266378018586</v>
      </c>
      <c r="H150" s="31">
        <v>122.6314431433928</v>
      </c>
      <c r="I150" s="30">
        <v>0.1298257495773916</v>
      </c>
    </row>
    <row r="151" spans="2:9" x14ac:dyDescent="0.3">
      <c r="B151" s="10" t="s">
        <v>178</v>
      </c>
      <c r="C151" s="30">
        <v>-4.2425317803226285E-3</v>
      </c>
      <c r="D151" s="30">
        <v>1.7309063391966441E-2</v>
      </c>
      <c r="E151" s="30">
        <v>1.5767120581312091E-2</v>
      </c>
      <c r="F151" s="31">
        <v>1.1821905970273012</v>
      </c>
      <c r="G151" s="31">
        <v>6.5584787622761578</v>
      </c>
      <c r="H151" s="31">
        <v>122.07441831810718</v>
      </c>
      <c r="I151" s="30">
        <v>0.13747729154014288</v>
      </c>
    </row>
    <row r="152" spans="2:9" x14ac:dyDescent="0.3">
      <c r="B152" s="10" t="s">
        <v>179</v>
      </c>
      <c r="C152" s="30">
        <v>-4.6899670975575772E-3</v>
      </c>
      <c r="D152" s="30">
        <v>1.7276228916942575E-2</v>
      </c>
      <c r="E152" s="30">
        <v>1.3538990138786372E-2</v>
      </c>
      <c r="F152" s="31">
        <v>1.1803290488582963</v>
      </c>
      <c r="G152" s="31">
        <v>6.5592087156350978</v>
      </c>
      <c r="H152" s="31">
        <v>121.42661499856651</v>
      </c>
      <c r="I152" s="30">
        <v>0.14009885757920598</v>
      </c>
    </row>
    <row r="153" spans="2:9" x14ac:dyDescent="0.3">
      <c r="B153" s="10" t="s">
        <v>180</v>
      </c>
      <c r="C153" s="30">
        <v>-5.1349913451717438E-3</v>
      </c>
      <c r="D153" s="30">
        <v>1.7842998699104287E-2</v>
      </c>
      <c r="E153" s="30">
        <v>1.3731514037988257E-2</v>
      </c>
      <c r="F153" s="31">
        <v>1.1820048143450699</v>
      </c>
      <c r="G153" s="31">
        <v>6.5558616220104842</v>
      </c>
      <c r="H153" s="31">
        <v>121.04979381565767</v>
      </c>
      <c r="I153" s="30">
        <v>0.13749286677655989</v>
      </c>
    </row>
    <row r="154" spans="2:9" x14ac:dyDescent="0.3">
      <c r="B154" s="10" t="s">
        <v>181</v>
      </c>
      <c r="C154" s="30">
        <v>-5.7706160554955319E-3</v>
      </c>
      <c r="D154" s="30">
        <v>1.7825333631412758E-2</v>
      </c>
      <c r="E154" s="30">
        <v>1.0967925025155603E-2</v>
      </c>
      <c r="F154" s="31">
        <v>1.1811201344300601</v>
      </c>
      <c r="G154" s="31">
        <v>6.5555835364697126</v>
      </c>
      <c r="H154" s="31">
        <v>120.95662578663746</v>
      </c>
      <c r="I154" s="30">
        <v>0.13270159801849871</v>
      </c>
    </row>
    <row r="155" spans="2:9" x14ac:dyDescent="0.3">
      <c r="B155" s="10" t="s">
        <v>182</v>
      </c>
      <c r="C155" s="30">
        <v>-6.6312596160672437E-3</v>
      </c>
      <c r="D155" s="30">
        <v>1.7598030017409269E-2</v>
      </c>
      <c r="E155" s="30">
        <v>3.6523440400456743E-3</v>
      </c>
      <c r="F155" s="31">
        <v>1.1779964879184746</v>
      </c>
      <c r="G155" s="31">
        <v>6.5518342894721853</v>
      </c>
      <c r="H155" s="31">
        <v>120.70934643182021</v>
      </c>
      <c r="I155" s="30">
        <v>0.14122451235932526</v>
      </c>
    </row>
    <row r="156" spans="2:9" x14ac:dyDescent="0.3">
      <c r="B156" s="10" t="s">
        <v>183</v>
      </c>
      <c r="C156" s="30">
        <v>-6.3087069293728433E-3</v>
      </c>
      <c r="D156" s="30">
        <v>1.8331829544359943E-2</v>
      </c>
      <c r="E156" s="30">
        <v>3.7134944192222046E-3</v>
      </c>
      <c r="F156" s="31">
        <v>1.1798970922479308</v>
      </c>
      <c r="G156" s="31">
        <v>6.5536647358447295</v>
      </c>
      <c r="H156" s="31">
        <v>121.23902858442166</v>
      </c>
      <c r="I156" s="30">
        <v>0.14584695730416283</v>
      </c>
    </row>
    <row r="157" spans="2:9" x14ac:dyDescent="0.3">
      <c r="B157" s="10" t="s">
        <v>184</v>
      </c>
      <c r="C157" s="30">
        <v>-6.6833132143397046E-3</v>
      </c>
      <c r="D157" s="30">
        <v>1.732784270407365E-2</v>
      </c>
      <c r="E157" s="30">
        <v>2.8513747609868359E-3</v>
      </c>
      <c r="F157" s="31">
        <v>1.1809954817814325</v>
      </c>
      <c r="G157" s="31">
        <v>6.5543795006852905</v>
      </c>
      <c r="H157" s="31">
        <v>121.55133403677276</v>
      </c>
      <c r="I157" s="30">
        <v>0.14226562533341708</v>
      </c>
    </row>
    <row r="158" spans="2:9" x14ac:dyDescent="0.3">
      <c r="B158" s="10" t="s">
        <v>185</v>
      </c>
      <c r="C158" s="30">
        <v>-6.1405281470035926E-3</v>
      </c>
      <c r="D158" s="30">
        <v>1.8078834368495517E-2</v>
      </c>
      <c r="E158" s="30">
        <v>3.038778549726773E-3</v>
      </c>
      <c r="F158" s="31">
        <v>1.1790564537890762</v>
      </c>
      <c r="G158" s="31">
        <v>6.5566623549718699</v>
      </c>
      <c r="H158" s="31">
        <v>121.77203571731363</v>
      </c>
      <c r="I158" s="30">
        <v>0.150858717244821</v>
      </c>
    </row>
    <row r="159" spans="2:9" x14ac:dyDescent="0.3">
      <c r="B159" s="10" t="s">
        <v>186</v>
      </c>
      <c r="C159" s="30">
        <v>-6.8989907086500421E-3</v>
      </c>
      <c r="D159" s="30">
        <v>1.8113892207635856E-2</v>
      </c>
      <c r="E159" s="30">
        <v>-1.8321690674378156E-4</v>
      </c>
      <c r="F159" s="31">
        <v>1.1797759102076879</v>
      </c>
      <c r="G159" s="31">
        <v>6.5577188421817567</v>
      </c>
      <c r="H159" s="31">
        <v>121.16256251957492</v>
      </c>
      <c r="I159" s="30">
        <v>0.13664498720118673</v>
      </c>
    </row>
    <row r="160" spans="2:9" x14ac:dyDescent="0.3">
      <c r="B160" s="10" t="s">
        <v>187</v>
      </c>
      <c r="C160" s="30">
        <v>-6.5453847362492608E-3</v>
      </c>
      <c r="D160" s="30">
        <v>1.9588089107194919E-2</v>
      </c>
      <c r="E160" s="30">
        <v>5.749053522654808E-4</v>
      </c>
      <c r="F160" s="31">
        <v>1.1778710260633731</v>
      </c>
      <c r="G160" s="31">
        <v>6.5529744578280482</v>
      </c>
      <c r="H160" s="31">
        <v>122.62570592953571</v>
      </c>
      <c r="I160" s="30">
        <v>0.13305650368890581</v>
      </c>
    </row>
    <row r="161" spans="2:9" x14ac:dyDescent="0.3">
      <c r="B161" s="10" t="s">
        <v>188</v>
      </c>
      <c r="C161" s="30">
        <v>-6.4050424936246504E-3</v>
      </c>
      <c r="D161" s="30">
        <v>1.8914609783729563E-2</v>
      </c>
      <c r="E161" s="30">
        <v>1.2517840750234115E-3</v>
      </c>
      <c r="F161" s="31">
        <v>1.1797154865147157</v>
      </c>
      <c r="G161" s="31">
        <v>6.5486187941864555</v>
      </c>
      <c r="H161" s="31">
        <v>123.32911456775737</v>
      </c>
      <c r="I161" s="30">
        <v>0.12296301285449396</v>
      </c>
    </row>
    <row r="162" spans="2:9" x14ac:dyDescent="0.3">
      <c r="B162" s="10" t="s">
        <v>189</v>
      </c>
      <c r="C162" s="30">
        <v>-6.3272685327354717E-3</v>
      </c>
      <c r="D162" s="30">
        <v>1.8492501906613806E-2</v>
      </c>
      <c r="E162" s="30">
        <v>3.3399412865871298E-3</v>
      </c>
      <c r="F162" s="31">
        <v>1.1797783834579547</v>
      </c>
      <c r="G162" s="31">
        <v>6.549527133702191</v>
      </c>
      <c r="H162" s="31">
        <v>125.21167519403357</v>
      </c>
      <c r="I162" s="30">
        <v>0.12517663066945714</v>
      </c>
    </row>
    <row r="163" spans="2:9" x14ac:dyDescent="0.3">
      <c r="B163" s="10" t="s">
        <v>190</v>
      </c>
      <c r="C163" s="30">
        <v>-6.0950539037885236E-3</v>
      </c>
      <c r="D163" s="30">
        <v>1.6211342189323064E-2</v>
      </c>
      <c r="E163" s="30">
        <v>4.3192739627663365E-3</v>
      </c>
      <c r="F163" s="31">
        <v>1.1801589096010567</v>
      </c>
      <c r="G163" s="31">
        <v>6.5519707797940052</v>
      </c>
      <c r="H163" s="31">
        <v>125.04828500482955</v>
      </c>
      <c r="I163" s="30">
        <v>0.1335482833515326</v>
      </c>
    </row>
    <row r="164" spans="2:9" x14ac:dyDescent="0.3">
      <c r="B164" s="10" t="s">
        <v>191</v>
      </c>
      <c r="C164" s="30">
        <v>-6.8793072223017043E-3</v>
      </c>
      <c r="D164" s="30">
        <v>1.6799491189018891E-2</v>
      </c>
      <c r="E164" s="30">
        <v>2.8955240419638907E-3</v>
      </c>
      <c r="F164" s="31">
        <v>1.1782331346159787</v>
      </c>
      <c r="G164" s="31">
        <v>6.5477150925452916</v>
      </c>
      <c r="H164" s="31">
        <v>126.23523544227078</v>
      </c>
      <c r="I164" s="30">
        <v>0.11841003937862875</v>
      </c>
    </row>
    <row r="165" spans="2:9" x14ac:dyDescent="0.3">
      <c r="B165" s="10" t="s">
        <v>192</v>
      </c>
      <c r="C165" s="30">
        <v>-7.5274851448354791E-3</v>
      </c>
      <c r="D165" s="30">
        <v>1.6280291247603423E-2</v>
      </c>
      <c r="E165" s="30">
        <v>2.6674566521064456E-3</v>
      </c>
      <c r="F165" s="31">
        <v>1.1749140189011003</v>
      </c>
      <c r="G165" s="31">
        <v>6.5456983047615047</v>
      </c>
      <c r="H165" s="31">
        <v>125.41250942987509</v>
      </c>
      <c r="I165" s="30">
        <v>0.12279323254061504</v>
      </c>
    </row>
    <row r="166" spans="2:9" x14ac:dyDescent="0.3">
      <c r="B166" s="10" t="s">
        <v>193</v>
      </c>
      <c r="C166" s="30">
        <v>-8.3300656145275688E-3</v>
      </c>
      <c r="D166" s="30">
        <v>1.752157444378195E-2</v>
      </c>
      <c r="E166" s="30">
        <v>3.5514806411926759E-3</v>
      </c>
      <c r="F166" s="31">
        <v>1.178164406673508</v>
      </c>
      <c r="G166" s="31">
        <v>6.5451380722587373</v>
      </c>
      <c r="H166" s="31">
        <v>127.50764962884597</v>
      </c>
      <c r="I166" s="30">
        <v>0.1361320637100665</v>
      </c>
    </row>
    <row r="167" spans="2:9" x14ac:dyDescent="0.3">
      <c r="B167" s="10" t="s">
        <v>194</v>
      </c>
      <c r="C167" s="30">
        <v>-8.1473833175177961E-3</v>
      </c>
      <c r="D167" s="30">
        <v>1.888623033777638E-2</v>
      </c>
      <c r="E167" s="30">
        <v>9.489752130990849E-3</v>
      </c>
      <c r="F167" s="31">
        <v>1.1797478259001173</v>
      </c>
      <c r="G167" s="31">
        <v>6.5427105268842389</v>
      </c>
      <c r="H167" s="31">
        <v>127.82679683989883</v>
      </c>
      <c r="I167" s="30">
        <v>0.13474822921732213</v>
      </c>
    </row>
    <row r="168" spans="2:9" x14ac:dyDescent="0.3">
      <c r="B168" s="10" t="s">
        <v>195</v>
      </c>
      <c r="C168" s="30">
        <v>-7.9540556335954363E-3</v>
      </c>
      <c r="D168" s="30">
        <v>1.8742035598393738E-2</v>
      </c>
      <c r="E168" s="30">
        <v>8.7155757018800243E-3</v>
      </c>
      <c r="F168" s="31">
        <v>1.180245811767906</v>
      </c>
      <c r="G168" s="31">
        <v>6.5471101762415618</v>
      </c>
      <c r="H168" s="31">
        <v>126.96482827582714</v>
      </c>
      <c r="I168" s="30">
        <v>0.13368929871902982</v>
      </c>
    </row>
    <row r="169" spans="2:9" x14ac:dyDescent="0.3">
      <c r="B169" s="10" t="s">
        <v>196</v>
      </c>
      <c r="C169" s="30">
        <v>-7.397985571466089E-3</v>
      </c>
      <c r="D169" s="30">
        <v>1.9454467565729015E-2</v>
      </c>
      <c r="E169" s="30">
        <v>1.018260718360036E-2</v>
      </c>
      <c r="F169" s="31">
        <v>1.1809595503841213</v>
      </c>
      <c r="G169" s="31">
        <v>6.5479182434865875</v>
      </c>
      <c r="H169" s="31">
        <v>126.23122529655349</v>
      </c>
      <c r="I169" s="30">
        <v>0.14138693548389947</v>
      </c>
    </row>
    <row r="170" spans="2:9" x14ac:dyDescent="0.3">
      <c r="B170" s="10" t="s">
        <v>197</v>
      </c>
      <c r="C170" s="30">
        <v>-7.4103235233940771E-3</v>
      </c>
      <c r="D170" s="30">
        <v>1.8637372652138093E-2</v>
      </c>
      <c r="E170" s="30">
        <v>6.2741331727005287E-3</v>
      </c>
      <c r="F170" s="31">
        <v>1.1831746196447384</v>
      </c>
      <c r="G170" s="31">
        <v>6.5496852943156298</v>
      </c>
      <c r="H170" s="31">
        <v>125.75044276891417</v>
      </c>
      <c r="I170" s="30">
        <v>0.12194410104074978</v>
      </c>
    </row>
    <row r="171" spans="2:9" x14ac:dyDescent="0.3">
      <c r="B171" s="10" t="s">
        <v>198</v>
      </c>
      <c r="C171" s="30">
        <v>-7.7161218496820802E-3</v>
      </c>
      <c r="D171" s="30">
        <v>1.7793903387234689E-2</v>
      </c>
      <c r="E171" s="30">
        <v>6.7662428623839026E-3</v>
      </c>
      <c r="F171" s="31">
        <v>1.1871631752582346</v>
      </c>
      <c r="G171" s="31">
        <v>6.5517837962559327</v>
      </c>
      <c r="H171" s="31">
        <v>125.16107854037749</v>
      </c>
      <c r="I171" s="30">
        <v>0.12411344140684102</v>
      </c>
    </row>
    <row r="172" spans="2:9" x14ac:dyDescent="0.3">
      <c r="B172" s="10" t="s">
        <v>199</v>
      </c>
      <c r="C172" s="30">
        <v>-7.5580272341772932E-3</v>
      </c>
      <c r="D172" s="30">
        <v>1.6069103917683941E-2</v>
      </c>
      <c r="E172" s="30">
        <v>9.2417311688840278E-3</v>
      </c>
      <c r="F172" s="31">
        <v>1.1879996375084683</v>
      </c>
      <c r="G172" s="31">
        <v>6.5517333535334581</v>
      </c>
      <c r="H172" s="31">
        <v>123.83312008814157</v>
      </c>
      <c r="I172" s="30">
        <v>0.13197210925369876</v>
      </c>
    </row>
    <row r="173" spans="2:9" x14ac:dyDescent="0.3">
      <c r="B173" s="10" t="s">
        <v>200</v>
      </c>
      <c r="C173" s="30">
        <v>-7.8511154949896106E-3</v>
      </c>
      <c r="D173" s="30">
        <v>1.6502458020326728E-2</v>
      </c>
      <c r="E173" s="30">
        <v>8.41528328040189E-3</v>
      </c>
      <c r="F173" s="31">
        <v>1.1861158306842607</v>
      </c>
      <c r="G173" s="31">
        <v>6.5532466067774795</v>
      </c>
      <c r="H173" s="31">
        <v>123.34053157992858</v>
      </c>
      <c r="I173" s="30">
        <v>0.12580175681360151</v>
      </c>
    </row>
    <row r="174" spans="2:9" x14ac:dyDescent="0.3">
      <c r="B174" s="10" t="s">
        <v>201</v>
      </c>
      <c r="C174" s="30">
        <v>-6.7587424338224848E-3</v>
      </c>
      <c r="D174" s="30">
        <v>1.5308295653306447E-2</v>
      </c>
      <c r="E174" s="30">
        <v>9.2086129621792405E-3</v>
      </c>
      <c r="F174" s="31">
        <v>1.1824978967006998</v>
      </c>
      <c r="G174" s="31">
        <v>6.5514173688155575</v>
      </c>
      <c r="H174" s="31">
        <v>123.72873912025149</v>
      </c>
      <c r="I174" s="30">
        <v>0.14016175241109197</v>
      </c>
    </row>
    <row r="175" spans="2:9" x14ac:dyDescent="0.3">
      <c r="B175" s="10" t="s">
        <v>202</v>
      </c>
      <c r="C175" s="30">
        <v>-5.8527286978901794E-3</v>
      </c>
      <c r="D175" s="30">
        <v>1.4399785515359975E-2</v>
      </c>
      <c r="E175" s="30">
        <v>4.6262193071777147E-3</v>
      </c>
      <c r="F175" s="31">
        <v>1.1839696616831108</v>
      </c>
      <c r="G175" s="31">
        <v>6.5520883432014818</v>
      </c>
      <c r="H175" s="31">
        <v>124.7964856363652</v>
      </c>
      <c r="I175" s="30">
        <v>0.14295169646694023</v>
      </c>
    </row>
    <row r="176" spans="2:9" x14ac:dyDescent="0.3">
      <c r="B176" s="10" t="s">
        <v>203</v>
      </c>
      <c r="C176" s="30">
        <v>-6.0220188435202637E-3</v>
      </c>
      <c r="D176" s="30">
        <v>1.2170657828856547E-2</v>
      </c>
      <c r="E176" s="30">
        <v>2.712016436414633E-3</v>
      </c>
      <c r="F176" s="31">
        <v>1.1829957798443638</v>
      </c>
      <c r="G176" s="31">
        <v>6.5516384801263987</v>
      </c>
      <c r="H176" s="31">
        <v>126.3352737056977</v>
      </c>
      <c r="I176" s="30">
        <v>0.15810799085364077</v>
      </c>
    </row>
    <row r="177" spans="2:9" x14ac:dyDescent="0.3">
      <c r="B177" s="10" t="s">
        <v>204</v>
      </c>
      <c r="C177" s="30">
        <v>-5.1996320994990271E-3</v>
      </c>
      <c r="D177" s="30">
        <v>1.0529541931281566E-2</v>
      </c>
      <c r="E177" s="30">
        <v>3.5361117619916956E-3</v>
      </c>
      <c r="F177" s="31">
        <v>1.1831164275911483</v>
      </c>
      <c r="G177" s="31">
        <v>6.5501945255119374</v>
      </c>
      <c r="H177" s="31">
        <v>126.52383283568159</v>
      </c>
      <c r="I177" s="30">
        <v>0.16020854012613761</v>
      </c>
    </row>
    <row r="178" spans="2:9" x14ac:dyDescent="0.3">
      <c r="B178" s="10" t="s">
        <v>205</v>
      </c>
      <c r="C178" s="30">
        <v>-4.2210078291190518E-3</v>
      </c>
      <c r="D178" s="30">
        <v>1.0418153209098568E-2</v>
      </c>
      <c r="E178" s="30">
        <v>7.2751407101184938E-3</v>
      </c>
      <c r="F178" s="31">
        <v>1.1826489304039953</v>
      </c>
      <c r="G178" s="31">
        <v>6.5489275521642476</v>
      </c>
      <c r="H178" s="31">
        <v>125.96914746428959</v>
      </c>
      <c r="I178" s="30">
        <v>0.17366293242272682</v>
      </c>
    </row>
    <row r="179" spans="2:9" x14ac:dyDescent="0.3">
      <c r="B179" s="10" t="s">
        <v>206</v>
      </c>
      <c r="C179" s="30">
        <v>-4.5615046050727819E-3</v>
      </c>
      <c r="D179" s="30">
        <v>9.9207859136245993E-3</v>
      </c>
      <c r="E179" s="30">
        <v>3.4928587076272105E-3</v>
      </c>
      <c r="F179" s="31">
        <v>1.1858159280905227</v>
      </c>
      <c r="G179" s="31">
        <v>6.5452719532266599</v>
      </c>
      <c r="H179" s="31">
        <v>126.05437117746295</v>
      </c>
      <c r="I179" s="30">
        <v>0.18488386889157307</v>
      </c>
    </row>
    <row r="180" spans="2:9" x14ac:dyDescent="0.3">
      <c r="B180" s="10" t="s">
        <v>207</v>
      </c>
      <c r="C180" s="30">
        <v>-5.3633555904089806E-3</v>
      </c>
      <c r="D180" s="30">
        <v>6.8350291363446676E-3</v>
      </c>
      <c r="E180" s="30">
        <v>3.7252270657774865E-3</v>
      </c>
      <c r="F180" s="31">
        <v>1.1853601792355892</v>
      </c>
      <c r="G180" s="31">
        <v>6.5496259714442182</v>
      </c>
      <c r="H180" s="31">
        <v>123.76924352814038</v>
      </c>
      <c r="I180" s="30">
        <v>0.17029456509919158</v>
      </c>
    </row>
    <row r="181" spans="2:9" x14ac:dyDescent="0.3">
      <c r="B181" s="10" t="s">
        <v>208</v>
      </c>
      <c r="C181" s="30">
        <v>-4.7129415528928418E-3</v>
      </c>
      <c r="D181" s="30">
        <v>6.6057392574586527E-3</v>
      </c>
      <c r="E181" s="30">
        <v>9.1121600543874106E-3</v>
      </c>
      <c r="F181" s="31">
        <v>1.1864402636205031</v>
      </c>
      <c r="G181" s="31">
        <v>6.5549149771218138</v>
      </c>
      <c r="H181" s="31">
        <v>124.54194036338329</v>
      </c>
      <c r="I181" s="30">
        <v>0.1596358350814702</v>
      </c>
    </row>
    <row r="182" spans="2:9" x14ac:dyDescent="0.3">
      <c r="B182" s="10" t="s">
        <v>209</v>
      </c>
      <c r="C182" s="30">
        <v>-4.8930988579021289E-3</v>
      </c>
      <c r="D182" s="30">
        <v>5.6084840586466608E-3</v>
      </c>
      <c r="E182" s="30">
        <v>9.9862157012782192E-3</v>
      </c>
      <c r="F182" s="31">
        <v>1.1897327133385156</v>
      </c>
      <c r="G182" s="31">
        <v>6.5530140368141776</v>
      </c>
      <c r="H182" s="31">
        <v>122.77952748296046</v>
      </c>
      <c r="I182" s="30">
        <v>0.16856400289224774</v>
      </c>
    </row>
    <row r="183" spans="2:9" x14ac:dyDescent="0.3">
      <c r="B183" s="10" t="s">
        <v>210</v>
      </c>
      <c r="C183" s="30">
        <v>-4.9829577052074312E-3</v>
      </c>
      <c r="D183" s="30">
        <v>5.2052615577236486E-3</v>
      </c>
      <c r="E183" s="30">
        <v>1.0676605962981327E-2</v>
      </c>
      <c r="F183" s="31">
        <v>1.1916246680553426</v>
      </c>
      <c r="G183" s="31">
        <v>6.551417317047096</v>
      </c>
      <c r="H183" s="31">
        <v>122.10124034425151</v>
      </c>
      <c r="I183" s="30">
        <v>0.15918619413038207</v>
      </c>
    </row>
    <row r="184" spans="2:9" x14ac:dyDescent="0.3">
      <c r="B184" s="10" t="s">
        <v>211</v>
      </c>
      <c r="C184" s="30">
        <v>-5.2835373240885533E-3</v>
      </c>
      <c r="D184" s="30">
        <v>3.8753512587083195E-3</v>
      </c>
      <c r="E184" s="30">
        <v>1.6091106485156582E-2</v>
      </c>
      <c r="F184" s="31">
        <v>1.1901070944711893</v>
      </c>
      <c r="G184" s="31">
        <v>6.5539641493883174</v>
      </c>
      <c r="H184" s="31">
        <v>120.88401090122315</v>
      </c>
      <c r="I184" s="30">
        <v>0.17251934111466347</v>
      </c>
    </row>
    <row r="185" spans="2:9" x14ac:dyDescent="0.3">
      <c r="B185" s="10" t="s">
        <v>212</v>
      </c>
      <c r="C185" s="30">
        <v>-5.1169674687361706E-3</v>
      </c>
      <c r="D185" s="30">
        <v>4.1000973484497417E-3</v>
      </c>
      <c r="E185" s="30">
        <v>1.4242942158236982E-2</v>
      </c>
      <c r="F185" s="31">
        <v>1.1864525931881036</v>
      </c>
      <c r="G185" s="31">
        <v>6.5496140847508055</v>
      </c>
      <c r="H185" s="31">
        <v>120.73680216615287</v>
      </c>
      <c r="I185" s="30">
        <v>0.17639064267813778</v>
      </c>
    </row>
    <row r="186" spans="2:9" x14ac:dyDescent="0.3">
      <c r="B186" s="10" t="s">
        <v>213</v>
      </c>
      <c r="C186" s="30">
        <v>-5.8133251638551355E-3</v>
      </c>
      <c r="D186" s="30">
        <v>3.4179658925579766E-3</v>
      </c>
      <c r="E186" s="30">
        <v>1.8320165744207934E-2</v>
      </c>
      <c r="F186" s="31">
        <v>1.1871976117893301</v>
      </c>
      <c r="G186" s="31">
        <v>6.5512208868871875</v>
      </c>
      <c r="H186" s="31">
        <v>118.69523248143389</v>
      </c>
      <c r="I186" s="30">
        <v>0.15759984368337754</v>
      </c>
    </row>
    <row r="187" spans="2:9" x14ac:dyDescent="0.3">
      <c r="B187" s="10" t="s">
        <v>214</v>
      </c>
      <c r="C187" s="30">
        <v>-5.4287897047165029E-3</v>
      </c>
      <c r="D187" s="30">
        <v>4.2281731680463355E-3</v>
      </c>
      <c r="E187" s="30">
        <v>2.2643154502789194E-2</v>
      </c>
      <c r="F187" s="31">
        <v>1.1854975848700531</v>
      </c>
      <c r="G187" s="31">
        <v>6.5521941553239085</v>
      </c>
      <c r="H187" s="31">
        <v>119.36036670983403</v>
      </c>
      <c r="I187" s="30">
        <v>0.15715434962874628</v>
      </c>
    </row>
    <row r="188" spans="2:9" x14ac:dyDescent="0.3">
      <c r="B188" s="10" t="s">
        <v>215</v>
      </c>
      <c r="C188" s="30">
        <v>-5.5009901772285668E-3</v>
      </c>
      <c r="D188" s="30">
        <v>3.8452043906435827E-3</v>
      </c>
      <c r="E188" s="30">
        <v>2.6146690543330946E-2</v>
      </c>
      <c r="F188" s="31">
        <v>1.1868913482134333</v>
      </c>
      <c r="G188" s="31">
        <v>6.5530889866547248</v>
      </c>
      <c r="H188" s="31">
        <v>120.30645468708143</v>
      </c>
      <c r="I188" s="30">
        <v>0.15311160216858702</v>
      </c>
    </row>
    <row r="189" spans="2:9" x14ac:dyDescent="0.3">
      <c r="B189" s="10" t="s">
        <v>216</v>
      </c>
      <c r="C189" s="30">
        <v>-6.3917704395402382E-3</v>
      </c>
      <c r="D189" s="30">
        <v>3.76361576173766E-3</v>
      </c>
      <c r="E189" s="30">
        <v>2.6792887176269219E-2</v>
      </c>
      <c r="F189" s="31">
        <v>1.1846519087791199</v>
      </c>
      <c r="G189" s="31">
        <v>6.5533304103658789</v>
      </c>
      <c r="H189" s="31">
        <v>119.51617781908726</v>
      </c>
      <c r="I189" s="30">
        <v>0.14784896874155021</v>
      </c>
    </row>
    <row r="190" spans="2:9" x14ac:dyDescent="0.3">
      <c r="B190" s="10" t="s">
        <v>217</v>
      </c>
      <c r="C190" s="30">
        <v>-6.6874390093567297E-3</v>
      </c>
      <c r="D190" s="30">
        <v>3.5236241144200788E-3</v>
      </c>
      <c r="E190" s="30">
        <v>2.6795327762933009E-2</v>
      </c>
      <c r="F190" s="31">
        <v>1.1811181437776961</v>
      </c>
      <c r="G190" s="31">
        <v>6.554184822708125</v>
      </c>
      <c r="H190" s="31">
        <v>118.78259149848869</v>
      </c>
      <c r="I190" s="30">
        <v>0.14202892310129664</v>
      </c>
    </row>
    <row r="191" spans="2:9" x14ac:dyDescent="0.3">
      <c r="B191" s="10" t="s">
        <v>218</v>
      </c>
      <c r="C191" s="30">
        <v>-5.927844769961819E-3</v>
      </c>
      <c r="D191" s="30">
        <v>3.5974273516620006E-3</v>
      </c>
      <c r="E191" s="30">
        <v>2.7085628655745098E-2</v>
      </c>
      <c r="F191" s="31">
        <v>1.1842474769404134</v>
      </c>
      <c r="G191" s="31">
        <v>6.5522207421279468</v>
      </c>
      <c r="H191" s="31">
        <v>118.55171845708773</v>
      </c>
      <c r="I191" s="30">
        <v>0.13255218252080392</v>
      </c>
    </row>
    <row r="192" spans="2:9" x14ac:dyDescent="0.3">
      <c r="B192" s="10" t="s">
        <v>219</v>
      </c>
      <c r="C192" s="30">
        <v>-5.8456678578991316E-3</v>
      </c>
      <c r="D192" s="30">
        <v>2.5444214987944726E-3</v>
      </c>
      <c r="E192" s="30">
        <v>2.5687845344713002E-2</v>
      </c>
      <c r="F192" s="31">
        <v>1.1855630468485656</v>
      </c>
      <c r="G192" s="31">
        <v>6.5514223900065662</v>
      </c>
      <c r="H192" s="31">
        <v>119.38597701625518</v>
      </c>
      <c r="I192" s="30">
        <v>0.1292345301040167</v>
      </c>
    </row>
    <row r="193" spans="2:9" x14ac:dyDescent="0.3">
      <c r="B193" s="10" t="s">
        <v>220</v>
      </c>
      <c r="C193" s="30">
        <v>-5.9749234360569822E-3</v>
      </c>
      <c r="D193" s="30">
        <v>2.5562419741051545E-3</v>
      </c>
      <c r="E193" s="30">
        <v>2.7456624291874523E-2</v>
      </c>
      <c r="F193" s="31">
        <v>1.1877795442236079</v>
      </c>
      <c r="G193" s="31">
        <v>6.5517473379568028</v>
      </c>
      <c r="H193" s="31">
        <v>118.47303895395507</v>
      </c>
      <c r="I193" s="30">
        <v>0.14857860535175027</v>
      </c>
    </row>
    <row r="194" spans="2:9" x14ac:dyDescent="0.3">
      <c r="B194" s="10" t="s">
        <v>221</v>
      </c>
      <c r="C194" s="30">
        <v>-5.0521504142077211E-3</v>
      </c>
      <c r="D194" s="30">
        <v>1.4045545702538811E-3</v>
      </c>
      <c r="E194" s="30">
        <v>2.7695361012053762E-2</v>
      </c>
      <c r="F194" s="31">
        <v>1.1869989780010413</v>
      </c>
      <c r="G194" s="31">
        <v>6.5532991784563182</v>
      </c>
      <c r="H194" s="31">
        <v>117.67926697548224</v>
      </c>
      <c r="I194" s="30">
        <v>0.1480502163827761</v>
      </c>
    </row>
    <row r="195" spans="2:9" x14ac:dyDescent="0.3">
      <c r="B195" s="10" t="s">
        <v>222</v>
      </c>
      <c r="C195" s="30">
        <v>-4.7494129823325536E-3</v>
      </c>
      <c r="D195" s="30">
        <v>-8.0479477726844465E-5</v>
      </c>
      <c r="E195" s="30">
        <v>2.809912918888037E-2</v>
      </c>
      <c r="F195" s="31">
        <v>1.1856692632403114</v>
      </c>
      <c r="G195" s="31">
        <v>6.554223392597911</v>
      </c>
      <c r="H195" s="31">
        <v>117.62819779758233</v>
      </c>
      <c r="I195" s="30">
        <v>0.12636159603894595</v>
      </c>
    </row>
    <row r="196" spans="2:9" x14ac:dyDescent="0.3">
      <c r="B196" s="10" t="s">
        <v>223</v>
      </c>
      <c r="C196" s="30">
        <v>-3.8593758387243603E-3</v>
      </c>
      <c r="D196" s="30">
        <v>-3.1584397783947433E-4</v>
      </c>
      <c r="E196" s="30">
        <v>2.3360241561103254E-2</v>
      </c>
      <c r="F196" s="31">
        <v>1.1830919108912048</v>
      </c>
      <c r="G196" s="31">
        <v>6.5517715116109931</v>
      </c>
      <c r="H196" s="31">
        <v>118.6446238155219</v>
      </c>
      <c r="I196" s="30">
        <v>0.12510329408546425</v>
      </c>
    </row>
    <row r="197" spans="2:9" x14ac:dyDescent="0.3">
      <c r="B197" s="10" t="s">
        <v>224</v>
      </c>
      <c r="C197" s="30">
        <v>-2.6943927002694274E-3</v>
      </c>
      <c r="D197" s="30">
        <v>1.1568363327438529E-4</v>
      </c>
      <c r="E197" s="30">
        <v>2.1596694914461943E-2</v>
      </c>
      <c r="F197" s="31">
        <v>1.1806898911287109</v>
      </c>
      <c r="G197" s="31">
        <v>6.5509881780579065</v>
      </c>
      <c r="H197" s="31">
        <v>118.32577863448745</v>
      </c>
      <c r="I197" s="30">
        <v>0.14292492032963072</v>
      </c>
    </row>
    <row r="198" spans="2:9" x14ac:dyDescent="0.3">
      <c r="B198" s="10" t="s">
        <v>225</v>
      </c>
      <c r="C198" s="30">
        <v>-2.4396840725759649E-3</v>
      </c>
      <c r="D198" s="30">
        <v>-2.9732300799605206E-4</v>
      </c>
      <c r="E198" s="30">
        <v>2.4590308285064953E-2</v>
      </c>
      <c r="F198" s="31">
        <v>1.18449667289069</v>
      </c>
      <c r="G198" s="31">
        <v>6.5519252255417531</v>
      </c>
      <c r="H198" s="31">
        <v>118.78239301443735</v>
      </c>
      <c r="I198" s="30">
        <v>0.14560824853045001</v>
      </c>
    </row>
    <row r="199" spans="2:9" x14ac:dyDescent="0.3">
      <c r="B199" s="10" t="s">
        <v>226</v>
      </c>
      <c r="C199" s="30">
        <v>-3.2723483623232287E-3</v>
      </c>
      <c r="D199" s="30">
        <v>-1.3828594556831661E-3</v>
      </c>
      <c r="E199" s="30">
        <v>2.3167701403862789E-2</v>
      </c>
      <c r="F199" s="31">
        <v>1.1844667681685757</v>
      </c>
      <c r="G199" s="31">
        <v>6.5462249126799188</v>
      </c>
      <c r="H199" s="31">
        <v>117.29083827058572</v>
      </c>
      <c r="I199" s="30">
        <v>0.12947643633389289</v>
      </c>
    </row>
    <row r="200" spans="2:9" x14ac:dyDescent="0.3">
      <c r="B200" s="10" t="s">
        <v>227</v>
      </c>
      <c r="C200" s="30">
        <v>-3.6876458254224078E-3</v>
      </c>
      <c r="D200" s="30">
        <v>-1.3929380503653022E-3</v>
      </c>
      <c r="E200" s="30">
        <v>2.4990077577204565E-2</v>
      </c>
      <c r="F200" s="31">
        <v>1.18266068904308</v>
      </c>
      <c r="G200" s="31">
        <v>6.5457788478789407</v>
      </c>
      <c r="H200" s="31">
        <v>118.40379487235663</v>
      </c>
      <c r="I200" s="30">
        <v>0.14890791481890281</v>
      </c>
    </row>
    <row r="201" spans="2:9" x14ac:dyDescent="0.3">
      <c r="B201" s="10" t="s">
        <v>228</v>
      </c>
      <c r="C201" s="30">
        <v>-5.097063991122139E-3</v>
      </c>
      <c r="D201" s="30">
        <v>-1.3456441391513697E-3</v>
      </c>
      <c r="E201" s="30">
        <v>2.630626187431797E-2</v>
      </c>
      <c r="F201" s="31">
        <v>1.1814505502517199</v>
      </c>
      <c r="G201" s="31">
        <v>6.5437239286045772</v>
      </c>
      <c r="H201" s="31">
        <v>117.57481621617272</v>
      </c>
      <c r="I201" s="30">
        <v>0.15095459181496484</v>
      </c>
    </row>
    <row r="202" spans="2:9" x14ac:dyDescent="0.3">
      <c r="B202" s="10" t="s">
        <v>229</v>
      </c>
      <c r="C202" s="30">
        <v>-4.213304207086232E-3</v>
      </c>
      <c r="D202" s="30">
        <v>2.6124789523159723E-5</v>
      </c>
      <c r="E202" s="30">
        <v>2.8759983079532998E-2</v>
      </c>
      <c r="F202" s="31">
        <v>1.1806051184315922</v>
      </c>
      <c r="G202" s="31">
        <v>6.5430531005452588</v>
      </c>
      <c r="H202" s="31">
        <v>117.92999311030259</v>
      </c>
      <c r="I202" s="30">
        <v>0.16807522337695432</v>
      </c>
    </row>
    <row r="203" spans="2:9" x14ac:dyDescent="0.3">
      <c r="B203" s="10" t="s">
        <v>230</v>
      </c>
      <c r="C203" s="30">
        <v>-4.0279913418596082E-3</v>
      </c>
      <c r="D203" s="30">
        <v>-2.2191483928298501E-5</v>
      </c>
      <c r="E203" s="30">
        <v>2.7598635557719582E-2</v>
      </c>
      <c r="F203" s="31">
        <v>1.1789340202545886</v>
      </c>
      <c r="G203" s="31">
        <v>6.5368353155851482</v>
      </c>
      <c r="H203" s="31">
        <v>120.56392762384694</v>
      </c>
      <c r="I203" s="30">
        <v>0.16050210655911143</v>
      </c>
    </row>
    <row r="204" spans="2:9" x14ac:dyDescent="0.3">
      <c r="B204" s="10" t="s">
        <v>231</v>
      </c>
      <c r="C204" s="30">
        <v>-3.5715864135582422E-3</v>
      </c>
      <c r="D204" s="30">
        <v>6.624087530458303E-4</v>
      </c>
      <c r="E204" s="30">
        <v>2.4637322422762356E-2</v>
      </c>
      <c r="F204" s="31">
        <v>1.1770834505615504</v>
      </c>
      <c r="G204" s="31">
        <v>6.537448871304095</v>
      </c>
      <c r="H204" s="31">
        <v>119.0533727351975</v>
      </c>
      <c r="I204" s="30">
        <v>0.15179278417500469</v>
      </c>
    </row>
    <row r="205" spans="2:9" x14ac:dyDescent="0.3">
      <c r="B205" s="10" t="s">
        <v>232</v>
      </c>
      <c r="C205" s="30">
        <v>-4.3499084090149421E-3</v>
      </c>
      <c r="D205" s="30">
        <v>1.9359957906690778E-3</v>
      </c>
      <c r="E205" s="30">
        <v>2.8491483168603126E-2</v>
      </c>
      <c r="F205" s="31">
        <v>1.174259489835173</v>
      </c>
      <c r="G205" s="31">
        <v>6.5352747823418396</v>
      </c>
      <c r="H205" s="31">
        <v>118.70477294722285</v>
      </c>
      <c r="I205" s="30">
        <v>0.15326133110331039</v>
      </c>
    </row>
    <row r="206" spans="2:9" x14ac:dyDescent="0.3">
      <c r="B206" s="10" t="s">
        <v>233</v>
      </c>
      <c r="C206" s="30">
        <v>-4.6021934448195068E-3</v>
      </c>
      <c r="D206" s="30">
        <v>3.3478968925445985E-3</v>
      </c>
      <c r="E206" s="30">
        <v>2.8559454095136983E-2</v>
      </c>
      <c r="F206" s="31">
        <v>1.1766869202546533</v>
      </c>
      <c r="G206" s="31">
        <v>6.5359607793549124</v>
      </c>
      <c r="H206" s="31">
        <v>119.46881777923087</v>
      </c>
      <c r="I206" s="30">
        <v>0.13652478957266559</v>
      </c>
    </row>
    <row r="207" spans="2:9" x14ac:dyDescent="0.3">
      <c r="B207" s="10" t="s">
        <v>234</v>
      </c>
      <c r="C207" s="30">
        <v>-5.2858334279223792E-3</v>
      </c>
      <c r="D207" s="30">
        <v>4.6379233129424128E-3</v>
      </c>
      <c r="E207" s="30">
        <v>2.9518347843897074E-2</v>
      </c>
      <c r="F207" s="31">
        <v>1.1700615558780008</v>
      </c>
      <c r="G207" s="31">
        <v>6.5351687311502316</v>
      </c>
      <c r="H207" s="31">
        <v>118.27522108966544</v>
      </c>
      <c r="I207" s="30">
        <v>0.13100246497579854</v>
      </c>
    </row>
    <row r="208" spans="2:9" x14ac:dyDescent="0.3">
      <c r="B208" s="10" t="s">
        <v>235</v>
      </c>
      <c r="C208" s="30">
        <v>-5.9582555694906681E-3</v>
      </c>
      <c r="D208" s="30">
        <v>4.9771426018808008E-3</v>
      </c>
      <c r="E208" s="30">
        <v>3.1793814201507294E-2</v>
      </c>
      <c r="F208" s="31">
        <v>1.1684363700149523</v>
      </c>
      <c r="G208" s="31">
        <v>6.5363507330036787</v>
      </c>
      <c r="H208" s="31">
        <v>119.94356248621818</v>
      </c>
      <c r="I208" s="30">
        <v>0.1221851887355444</v>
      </c>
    </row>
    <row r="209" spans="2:9" x14ac:dyDescent="0.3">
      <c r="B209" s="10" t="s">
        <v>236</v>
      </c>
      <c r="C209" s="30">
        <v>-5.6118936967881321E-3</v>
      </c>
      <c r="D209" s="30">
        <v>4.9723459164080367E-3</v>
      </c>
      <c r="E209" s="30">
        <v>3.3573060313322932E-2</v>
      </c>
      <c r="F209" s="31">
        <v>1.166123160557281</v>
      </c>
      <c r="G209" s="31">
        <v>6.5376211856083835</v>
      </c>
      <c r="H209" s="31">
        <v>119.30200897719719</v>
      </c>
      <c r="I209" s="30">
        <v>0.1196982092701776</v>
      </c>
    </row>
    <row r="210" spans="2:9" x14ac:dyDescent="0.3">
      <c r="B210" s="10" t="s">
        <v>237</v>
      </c>
      <c r="C210" s="30">
        <v>-5.555821853917447E-3</v>
      </c>
      <c r="D210" s="30">
        <v>4.6977196079277528E-3</v>
      </c>
      <c r="E210" s="30">
        <v>2.4339931095532411E-2</v>
      </c>
      <c r="F210" s="31">
        <v>1.1655166453706285</v>
      </c>
      <c r="G210" s="31">
        <v>6.5342413784137321</v>
      </c>
      <c r="H210" s="31">
        <v>120.57460443288487</v>
      </c>
      <c r="I210" s="30">
        <v>0.11832579690454288</v>
      </c>
    </row>
    <row r="211" spans="2:9" x14ac:dyDescent="0.3">
      <c r="B211" s="10" t="s">
        <v>238</v>
      </c>
      <c r="C211" s="30">
        <v>-5.4323447078395495E-3</v>
      </c>
      <c r="D211" s="30">
        <v>4.647547086124088E-3</v>
      </c>
      <c r="E211" s="30">
        <v>2.3582431923326728E-2</v>
      </c>
      <c r="F211" s="31">
        <v>1.1657984439715929</v>
      </c>
      <c r="G211" s="31">
        <v>6.5364585579389667</v>
      </c>
      <c r="H211" s="31">
        <v>120.82395519151925</v>
      </c>
      <c r="I211" s="30">
        <v>0.11811606374856769</v>
      </c>
    </row>
    <row r="212" spans="2:9" x14ac:dyDescent="0.3">
      <c r="B212" s="10" t="s">
        <v>239</v>
      </c>
      <c r="C212" s="30">
        <v>-4.6362384020822538E-3</v>
      </c>
      <c r="D212" s="30">
        <v>6.6554970621276362E-3</v>
      </c>
      <c r="E212" s="30">
        <v>2.2571009125323799E-2</v>
      </c>
      <c r="F212" s="31">
        <v>1.1617997716691355</v>
      </c>
      <c r="G212" s="31">
        <v>6.5363711675811018</v>
      </c>
      <c r="H212" s="31">
        <v>120.62743081063105</v>
      </c>
      <c r="I212" s="30">
        <v>0.11108460282361073</v>
      </c>
    </row>
    <row r="213" spans="2:9" x14ac:dyDescent="0.3">
      <c r="B213" s="10" t="s">
        <v>240</v>
      </c>
      <c r="C213" s="30">
        <v>-4.8599898525741982E-3</v>
      </c>
      <c r="D213" s="30">
        <v>7.4448284617869027E-3</v>
      </c>
      <c r="E213" s="30">
        <v>2.3491255120753018E-2</v>
      </c>
      <c r="F213" s="31">
        <v>1.1621914214243645</v>
      </c>
      <c r="G213" s="31">
        <v>6.5316459025272406</v>
      </c>
      <c r="H213" s="31">
        <v>120.91160983459034</v>
      </c>
      <c r="I213" s="30">
        <v>0.11724891120675492</v>
      </c>
    </row>
    <row r="214" spans="2:9" x14ac:dyDescent="0.3">
      <c r="B214" s="10" t="s">
        <v>241</v>
      </c>
      <c r="C214" s="30">
        <v>-5.4644741350865977E-3</v>
      </c>
      <c r="D214" s="30">
        <v>5.8608741779198961E-3</v>
      </c>
      <c r="E214" s="30">
        <v>2.1610986850502212E-2</v>
      </c>
      <c r="F214" s="31">
        <v>1.1653168429923613</v>
      </c>
      <c r="G214" s="31">
        <v>6.5320382462458424</v>
      </c>
      <c r="H214" s="31">
        <v>120.92331400210173</v>
      </c>
      <c r="I214" s="30">
        <v>0.11990477609747115</v>
      </c>
    </row>
    <row r="215" spans="2:9" x14ac:dyDescent="0.3">
      <c r="B215" s="10" t="s">
        <v>242</v>
      </c>
      <c r="C215" s="30">
        <v>-4.1635909019137928E-3</v>
      </c>
      <c r="D215" s="30">
        <v>5.8878101123291861E-3</v>
      </c>
      <c r="E215" s="30">
        <v>2.3938981989253705E-2</v>
      </c>
      <c r="F215" s="31">
        <v>1.1660926665668345</v>
      </c>
      <c r="G215" s="31">
        <v>6.5362552833913288</v>
      </c>
      <c r="H215" s="31">
        <v>121.07089873684045</v>
      </c>
      <c r="I215" s="30">
        <v>0.10679336679148106</v>
      </c>
    </row>
    <row r="216" spans="2:9" x14ac:dyDescent="0.3">
      <c r="B216" s="10" t="s">
        <v>243</v>
      </c>
      <c r="C216" s="30">
        <v>-4.2055673641539738E-3</v>
      </c>
      <c r="D216" s="30">
        <v>3.8983819976134548E-3</v>
      </c>
      <c r="E216" s="30">
        <v>2.1979842315688482E-2</v>
      </c>
      <c r="F216" s="31">
        <v>1.1658460621229791</v>
      </c>
      <c r="G216" s="31">
        <v>6.5342001239398737</v>
      </c>
      <c r="H216" s="31">
        <v>120.62013839036548</v>
      </c>
      <c r="I216" s="30">
        <v>0.1060472306714373</v>
      </c>
    </row>
    <row r="217" spans="2:9" x14ac:dyDescent="0.3">
      <c r="B217" s="10" t="s">
        <v>244</v>
      </c>
      <c r="C217" s="30">
        <v>-3.2934492225660688E-3</v>
      </c>
      <c r="D217" s="30">
        <v>3.9361870494291568E-3</v>
      </c>
      <c r="E217" s="30">
        <v>2.4731673638943779E-2</v>
      </c>
      <c r="F217" s="31">
        <v>1.165776693581148</v>
      </c>
      <c r="G217" s="31">
        <v>6.5352427356677589</v>
      </c>
      <c r="H217" s="31">
        <v>121.23098158734733</v>
      </c>
      <c r="I217" s="30">
        <v>0.11421702039464242</v>
      </c>
    </row>
    <row r="218" spans="2:9" x14ac:dyDescent="0.3">
      <c r="B218" s="10" t="s">
        <v>245</v>
      </c>
      <c r="C218" s="30">
        <v>-2.4341056302233316E-3</v>
      </c>
      <c r="D218" s="30">
        <v>4.3357370385085177E-3</v>
      </c>
      <c r="E218" s="30">
        <v>2.2734579930016676E-2</v>
      </c>
      <c r="F218" s="31">
        <v>1.1650423951212219</v>
      </c>
      <c r="G218" s="31">
        <v>6.5353198875062928</v>
      </c>
      <c r="H218" s="31">
        <v>123.20153547597288</v>
      </c>
      <c r="I218" s="30">
        <v>0.11851350946799155</v>
      </c>
    </row>
    <row r="219" spans="2:9" x14ac:dyDescent="0.3">
      <c r="B219" s="10" t="s">
        <v>246</v>
      </c>
      <c r="C219" s="30">
        <v>-2.6258330267373209E-3</v>
      </c>
      <c r="D219" s="30">
        <v>4.8628428069057601E-3</v>
      </c>
      <c r="E219" s="30">
        <v>2.3336934693735503E-2</v>
      </c>
      <c r="F219" s="31">
        <v>1.1655868075407423</v>
      </c>
      <c r="G219" s="31">
        <v>6.5333024765511114</v>
      </c>
      <c r="H219" s="31">
        <v>123.4663717000561</v>
      </c>
      <c r="I219" s="30">
        <v>0.12782446842282988</v>
      </c>
    </row>
    <row r="220" spans="2:9" x14ac:dyDescent="0.3">
      <c r="B220" s="10" t="s">
        <v>247</v>
      </c>
      <c r="C220" s="30">
        <v>-2.6290158830400622E-3</v>
      </c>
      <c r="D220" s="30">
        <v>5.8185947971813989E-3</v>
      </c>
      <c r="E220" s="30">
        <v>2.4419226468544358E-2</v>
      </c>
      <c r="F220" s="31">
        <v>1.1688519248487657</v>
      </c>
      <c r="G220" s="31">
        <v>6.5321994137790416</v>
      </c>
      <c r="H220" s="31">
        <v>122.81742185681803</v>
      </c>
      <c r="I220" s="30">
        <v>0.11296826071539164</v>
      </c>
    </row>
    <row r="221" spans="2:9" x14ac:dyDescent="0.3">
      <c r="B221" s="10" t="s">
        <v>248</v>
      </c>
      <c r="C221" s="30">
        <v>-3.3935024748132465E-3</v>
      </c>
      <c r="D221" s="30">
        <v>5.3314506795307465E-3</v>
      </c>
      <c r="E221" s="30">
        <v>2.2314083383080708E-2</v>
      </c>
      <c r="F221" s="31">
        <v>1.1685471338782474</v>
      </c>
      <c r="G221" s="31">
        <v>6.5286695939068435</v>
      </c>
      <c r="H221" s="31">
        <v>121.08049684681158</v>
      </c>
      <c r="I221" s="30">
        <v>0.10398036761764494</v>
      </c>
    </row>
    <row r="222" spans="2:9" x14ac:dyDescent="0.3">
      <c r="B222" s="10" t="s">
        <v>249</v>
      </c>
      <c r="C222" s="30">
        <v>-3.271051266994745E-3</v>
      </c>
      <c r="D222" s="30">
        <v>5.689103724927402E-3</v>
      </c>
      <c r="E222" s="30">
        <v>1.7894433271966111E-2</v>
      </c>
      <c r="F222" s="31">
        <v>1.1730027668928329</v>
      </c>
      <c r="G222" s="31">
        <v>6.5289483150270335</v>
      </c>
      <c r="H222" s="31">
        <v>122.75223386031412</v>
      </c>
      <c r="I222" s="30">
        <v>0.10561848923402267</v>
      </c>
    </row>
    <row r="223" spans="2:9" x14ac:dyDescent="0.3">
      <c r="B223" s="10" t="s">
        <v>250</v>
      </c>
      <c r="C223" s="30">
        <v>-2.835581537830882E-3</v>
      </c>
      <c r="D223" s="30">
        <v>5.4611879088662446E-3</v>
      </c>
      <c r="E223" s="30">
        <v>1.7026110216524015E-2</v>
      </c>
      <c r="F223" s="31">
        <v>1.1701493511158829</v>
      </c>
      <c r="G223" s="31">
        <v>6.5332122147258156</v>
      </c>
      <c r="H223" s="31">
        <v>122.82482230202521</v>
      </c>
      <c r="I223" s="30">
        <v>0.10098475426550492</v>
      </c>
    </row>
    <row r="224" spans="2:9" x14ac:dyDescent="0.3">
      <c r="B224" s="10" t="s">
        <v>251</v>
      </c>
      <c r="C224" s="30">
        <v>-2.3195625647123037E-3</v>
      </c>
      <c r="D224" s="30">
        <v>5.4795302455681759E-3</v>
      </c>
      <c r="E224" s="30">
        <v>2.0596864111684744E-2</v>
      </c>
      <c r="F224" s="31">
        <v>1.1712260093576237</v>
      </c>
      <c r="G224" s="31">
        <v>6.5321798182907118</v>
      </c>
      <c r="H224" s="31">
        <v>122.57471863982948</v>
      </c>
      <c r="I224" s="30">
        <v>0.10114039275980666</v>
      </c>
    </row>
    <row r="225" spans="2:9" x14ac:dyDescent="0.3">
      <c r="B225" s="10" t="s">
        <v>252</v>
      </c>
      <c r="C225" s="30">
        <v>-2.1098465220408054E-3</v>
      </c>
      <c r="D225" s="30">
        <v>6.3553289219168167E-3</v>
      </c>
      <c r="E225" s="30">
        <v>1.9339691654650725E-2</v>
      </c>
      <c r="F225" s="31">
        <v>1.1684304695051637</v>
      </c>
      <c r="G225" s="31">
        <v>6.5324582604129198</v>
      </c>
      <c r="H225" s="31">
        <v>123.24208734112287</v>
      </c>
      <c r="I225" s="30">
        <v>9.2741080494366426E-2</v>
      </c>
    </row>
    <row r="226" spans="2:9" x14ac:dyDescent="0.3">
      <c r="B226" s="10" t="s">
        <v>253</v>
      </c>
      <c r="C226" s="30">
        <v>-3.152085477067048E-3</v>
      </c>
      <c r="D226" s="30">
        <v>6.5383729159107021E-3</v>
      </c>
      <c r="E226" s="30">
        <v>2.2594731079196229E-2</v>
      </c>
      <c r="F226" s="31">
        <v>1.1645713876249602</v>
      </c>
      <c r="G226" s="31">
        <v>6.5355353776702527</v>
      </c>
      <c r="H226" s="31">
        <v>124.13310740666846</v>
      </c>
      <c r="I226" s="30">
        <v>8.9989713978800179E-2</v>
      </c>
    </row>
    <row r="227" spans="2:9" x14ac:dyDescent="0.3">
      <c r="B227" s="10" t="s">
        <v>254</v>
      </c>
      <c r="C227" s="30">
        <v>-3.2755367922595153E-3</v>
      </c>
      <c r="D227" s="30">
        <v>5.9364038628622259E-3</v>
      </c>
      <c r="E227" s="30">
        <v>2.4474897946490944E-2</v>
      </c>
      <c r="F227" s="31">
        <v>1.1630274049106977</v>
      </c>
      <c r="G227" s="31">
        <v>6.5356705410477156</v>
      </c>
      <c r="H227" s="31">
        <v>124.04825596750513</v>
      </c>
      <c r="I227" s="30">
        <v>9.1881598202769865E-2</v>
      </c>
    </row>
    <row r="228" spans="2:9" x14ac:dyDescent="0.3">
      <c r="B228" s="10" t="s">
        <v>255</v>
      </c>
      <c r="C228" s="30">
        <v>-3.058234690478031E-3</v>
      </c>
      <c r="D228" s="30">
        <v>4.9254537309838062E-3</v>
      </c>
      <c r="E228" s="30">
        <v>2.3035924785529426E-2</v>
      </c>
      <c r="F228" s="31">
        <v>1.1615219494856439</v>
      </c>
      <c r="G228" s="31">
        <v>6.535711668757533</v>
      </c>
      <c r="H228" s="31">
        <v>124.72657132692557</v>
      </c>
      <c r="I228" s="30">
        <v>8.2803527668440235E-2</v>
      </c>
    </row>
    <row r="229" spans="2:9" x14ac:dyDescent="0.3">
      <c r="B229" s="10" t="s">
        <v>256</v>
      </c>
      <c r="C229" s="30">
        <v>-2.9262618422393376E-3</v>
      </c>
      <c r="D229" s="30">
        <v>3.6807150611160707E-3</v>
      </c>
      <c r="E229" s="30">
        <v>1.9597152534202109E-2</v>
      </c>
      <c r="F229" s="31">
        <v>1.1650890467899622</v>
      </c>
      <c r="G229" s="31">
        <v>6.5351151798480265</v>
      </c>
      <c r="H229" s="31">
        <v>125.41485124811004</v>
      </c>
      <c r="I229" s="30">
        <v>5.5164933490747872E-2</v>
      </c>
    </row>
    <row r="230" spans="2:9" x14ac:dyDescent="0.3">
      <c r="B230" s="10" t="s">
        <v>257</v>
      </c>
      <c r="C230" s="30">
        <v>-3.198661201840757E-3</v>
      </c>
      <c r="D230" s="30">
        <v>2.3241391634151159E-3</v>
      </c>
      <c r="E230" s="30">
        <v>2.0495476969860069E-2</v>
      </c>
      <c r="F230" s="31">
        <v>1.1627270616647534</v>
      </c>
      <c r="G230" s="31">
        <v>6.5371282029962758</v>
      </c>
      <c r="H230" s="31">
        <v>126.04193410349018</v>
      </c>
      <c r="I230" s="30">
        <v>4.3209214021603951E-2</v>
      </c>
    </row>
    <row r="231" spans="2:9" x14ac:dyDescent="0.3">
      <c r="B231" s="10" t="s">
        <v>258</v>
      </c>
      <c r="C231" s="30">
        <v>-2.3981255843118577E-3</v>
      </c>
      <c r="D231" s="30">
        <v>3.6907195244488536E-3</v>
      </c>
      <c r="E231" s="30">
        <v>2.0135616838736905E-2</v>
      </c>
      <c r="F231" s="31">
        <v>1.163126135320615</v>
      </c>
      <c r="G231" s="31">
        <v>6.5398158563516384</v>
      </c>
      <c r="H231" s="31">
        <v>125.31111219237387</v>
      </c>
      <c r="I231" s="30">
        <v>3.4783848340757782E-2</v>
      </c>
    </row>
    <row r="232" spans="2:9" x14ac:dyDescent="0.3">
      <c r="B232" s="10" t="s">
        <v>259</v>
      </c>
      <c r="C232" s="30">
        <v>-2.3983591251790985E-3</v>
      </c>
      <c r="D232" s="30">
        <v>5.1347040555209137E-3</v>
      </c>
      <c r="E232" s="30">
        <v>1.8559752193488013E-2</v>
      </c>
      <c r="F232" s="31">
        <v>1.1654821854946704</v>
      </c>
      <c r="G232" s="31">
        <v>6.5397377787199238</v>
      </c>
      <c r="H232" s="31">
        <v>124.62712871276179</v>
      </c>
      <c r="I232" s="30">
        <v>3.1901187107875192E-2</v>
      </c>
    </row>
    <row r="233" spans="2:9" x14ac:dyDescent="0.3">
      <c r="B233" s="10" t="s">
        <v>260</v>
      </c>
      <c r="C233" s="30">
        <v>-1.7477861949106973E-3</v>
      </c>
      <c r="D233" s="30">
        <v>4.5556925053744056E-3</v>
      </c>
      <c r="E233" s="30">
        <v>1.7623790635375346E-2</v>
      </c>
      <c r="F233" s="31">
        <v>1.1644767326275167</v>
      </c>
      <c r="G233" s="31">
        <v>6.5410741862432182</v>
      </c>
      <c r="H233" s="31">
        <v>124.20809180877734</v>
      </c>
      <c r="I233" s="30">
        <v>2.6042656503774606E-2</v>
      </c>
    </row>
    <row r="234" spans="2:9" x14ac:dyDescent="0.3">
      <c r="B234" s="10" t="s">
        <v>261</v>
      </c>
      <c r="C234" s="30">
        <v>-1.933878557816062E-3</v>
      </c>
      <c r="D234" s="30">
        <v>5.350391207540205E-3</v>
      </c>
      <c r="E234" s="30">
        <v>2.014166285827752E-2</v>
      </c>
      <c r="F234" s="31">
        <v>1.1634605696348606</v>
      </c>
      <c r="G234" s="31">
        <v>6.5407935276016893</v>
      </c>
      <c r="H234" s="31">
        <v>124.26583999619689</v>
      </c>
      <c r="I234" s="30">
        <v>2.444933804646399E-2</v>
      </c>
    </row>
    <row r="235" spans="2:9" x14ac:dyDescent="0.3">
      <c r="B235" s="10" t="s">
        <v>262</v>
      </c>
      <c r="C235" s="30">
        <v>-2.306125539781349E-3</v>
      </c>
      <c r="D235" s="30">
        <v>3.807310837791021E-3</v>
      </c>
      <c r="E235" s="30">
        <v>2.2979429456987194E-2</v>
      </c>
      <c r="F235" s="31">
        <v>1.1629127989474919</v>
      </c>
      <c r="G235" s="31">
        <v>6.5363621601911088</v>
      </c>
      <c r="H235" s="31">
        <v>123.70635048557718</v>
      </c>
      <c r="I235" s="30">
        <v>4.3158769001023271E-2</v>
      </c>
    </row>
    <row r="236" spans="2:9" x14ac:dyDescent="0.3">
      <c r="B236" s="10" t="s">
        <v>263</v>
      </c>
      <c r="C236" s="30">
        <v>-3.8408714780534766E-3</v>
      </c>
      <c r="D236" s="30">
        <v>4.0217199992144204E-3</v>
      </c>
      <c r="E236" s="30">
        <v>2.2145492513602247E-2</v>
      </c>
      <c r="F236" s="31">
        <v>1.1637317325728713</v>
      </c>
      <c r="G236" s="31">
        <v>6.5410143890899892</v>
      </c>
      <c r="H236" s="31">
        <v>124.14282348143314</v>
      </c>
      <c r="I236" s="30">
        <v>4.4961116095953553E-2</v>
      </c>
    </row>
    <row r="237" spans="2:9" x14ac:dyDescent="0.3">
      <c r="B237" s="10" t="s">
        <v>264</v>
      </c>
      <c r="C237" s="30">
        <v>-4.1609704582741096E-3</v>
      </c>
      <c r="D237" s="30">
        <v>3.4264700354810717E-3</v>
      </c>
      <c r="E237" s="30">
        <v>2.403350170940299E-2</v>
      </c>
      <c r="F237" s="31">
        <v>1.1633814185881139</v>
      </c>
      <c r="G237" s="31">
        <v>6.5417322290994209</v>
      </c>
      <c r="H237" s="31">
        <v>125.00695859877005</v>
      </c>
      <c r="I237" s="30">
        <v>4.2076201980725154E-2</v>
      </c>
    </row>
    <row r="238" spans="2:9" x14ac:dyDescent="0.3">
      <c r="B238" s="10" t="s">
        <v>265</v>
      </c>
      <c r="C238" s="30">
        <v>-4.6187173802348883E-3</v>
      </c>
      <c r="D238" s="30">
        <v>3.3084219507434802E-3</v>
      </c>
      <c r="E238" s="30">
        <v>2.1921418397293849E-2</v>
      </c>
      <c r="F238" s="31">
        <v>1.1659681965017432</v>
      </c>
      <c r="G238" s="31">
        <v>6.5406550374285342</v>
      </c>
      <c r="H238" s="31">
        <v>124.00684219250341</v>
      </c>
      <c r="I238" s="30">
        <v>5.0583275848443E-2</v>
      </c>
    </row>
    <row r="239" spans="2:9" x14ac:dyDescent="0.3">
      <c r="B239" s="10" t="s">
        <v>266</v>
      </c>
      <c r="C239" s="30">
        <v>-5.552850059234872E-3</v>
      </c>
      <c r="D239" s="30">
        <v>3.7019919505400962E-3</v>
      </c>
      <c r="E239" s="30">
        <v>2.181640609927895E-2</v>
      </c>
      <c r="F239" s="31">
        <v>1.1706586761187103</v>
      </c>
      <c r="G239" s="31">
        <v>6.5437480386045106</v>
      </c>
      <c r="H239" s="31">
        <v>123.51541505591391</v>
      </c>
      <c r="I239" s="30">
        <v>6.1121581453026652E-2</v>
      </c>
    </row>
    <row r="240" spans="2:9" x14ac:dyDescent="0.3">
      <c r="B240" s="10" t="s">
        <v>267</v>
      </c>
      <c r="C240" s="30">
        <v>-6.23983196610304E-3</v>
      </c>
      <c r="D240" s="30">
        <v>4.5325686390982932E-3</v>
      </c>
      <c r="E240" s="30">
        <v>2.0926978034827473E-2</v>
      </c>
      <c r="F240" s="31">
        <v>1.1652512693007713</v>
      </c>
      <c r="G240" s="31">
        <v>6.5446456531943946</v>
      </c>
      <c r="H240" s="31">
        <v>122.7552893899924</v>
      </c>
      <c r="I240" s="30">
        <v>4.1349672186956947E-2</v>
      </c>
    </row>
    <row r="241" spans="2:9" x14ac:dyDescent="0.3">
      <c r="B241" s="10" t="s">
        <v>268</v>
      </c>
      <c r="C241" s="30">
        <v>-5.669377352858657E-3</v>
      </c>
      <c r="D241" s="30">
        <v>3.8655833649108903E-3</v>
      </c>
      <c r="E241" s="30">
        <v>1.9991537310878407E-2</v>
      </c>
      <c r="F241" s="31">
        <v>1.1660085848323634</v>
      </c>
      <c r="G241" s="31">
        <v>6.5440776150370201</v>
      </c>
      <c r="H241" s="31">
        <v>124.07394374709313</v>
      </c>
      <c r="I241" s="30">
        <v>3.5911473570476027E-2</v>
      </c>
    </row>
    <row r="242" spans="2:9" x14ac:dyDescent="0.3">
      <c r="B242" s="10" t="s">
        <v>269</v>
      </c>
      <c r="C242" s="30">
        <v>-4.8249033433697582E-3</v>
      </c>
      <c r="D242" s="30">
        <v>3.9771487553355647E-3</v>
      </c>
      <c r="E242" s="30">
        <v>2.2968689788089702E-2</v>
      </c>
      <c r="F242" s="31">
        <v>1.1643013008416541</v>
      </c>
      <c r="G242" s="31">
        <v>6.547560886689805</v>
      </c>
      <c r="H242" s="31">
        <v>124.42672603008833</v>
      </c>
      <c r="I242" s="30">
        <v>3.6885951401897821E-2</v>
      </c>
    </row>
    <row r="243" spans="2:9" x14ac:dyDescent="0.3">
      <c r="B243" s="10" t="s">
        <v>270</v>
      </c>
      <c r="C243" s="30">
        <v>-5.7764005240959542E-3</v>
      </c>
      <c r="D243" s="30">
        <v>4.8738555557412567E-3</v>
      </c>
      <c r="E243" s="30">
        <v>1.951219325327691E-2</v>
      </c>
      <c r="F243" s="31">
        <v>1.1671974043535758</v>
      </c>
      <c r="G243" s="31">
        <v>6.5462174866043981</v>
      </c>
      <c r="H243" s="31">
        <v>124.8664617672066</v>
      </c>
      <c r="I243" s="30">
        <v>6.0081453735878129E-2</v>
      </c>
    </row>
    <row r="244" spans="2:9" x14ac:dyDescent="0.3">
      <c r="B244" s="10" t="s">
        <v>271</v>
      </c>
      <c r="C244" s="30">
        <v>-5.5929508726040742E-3</v>
      </c>
      <c r="D244" s="30">
        <v>3.3609851932128263E-3</v>
      </c>
      <c r="E244" s="30">
        <v>2.1312268705014958E-2</v>
      </c>
      <c r="F244" s="31">
        <v>1.1659524570706141</v>
      </c>
      <c r="G244" s="31">
        <v>6.5479006143895973</v>
      </c>
      <c r="H244" s="31">
        <v>124.33381594338707</v>
      </c>
      <c r="I244" s="30">
        <v>5.8615063988096967E-2</v>
      </c>
    </row>
    <row r="245" spans="2:9" x14ac:dyDescent="0.3">
      <c r="B245" s="10" t="s">
        <v>272</v>
      </c>
      <c r="C245" s="30">
        <v>-6.0279886150578733E-3</v>
      </c>
      <c r="D245" s="30">
        <v>3.9365484702424776E-3</v>
      </c>
      <c r="E245" s="30">
        <v>2.8056301825807359E-2</v>
      </c>
      <c r="F245" s="31">
        <v>1.1637642171354501</v>
      </c>
      <c r="G245" s="31">
        <v>6.5458167382588739</v>
      </c>
      <c r="H245" s="31">
        <v>121.65693718743668</v>
      </c>
      <c r="I245" s="30">
        <v>6.9879307519504441E-2</v>
      </c>
    </row>
    <row r="246" spans="2:9" x14ac:dyDescent="0.3">
      <c r="B246" s="10" t="s">
        <v>273</v>
      </c>
      <c r="C246" s="30">
        <v>-5.4623839192058455E-3</v>
      </c>
      <c r="D246" s="30">
        <v>4.9540044037539588E-3</v>
      </c>
      <c r="E246" s="30">
        <v>2.821842650381038E-2</v>
      </c>
      <c r="F246" s="31">
        <v>1.1632101367093317</v>
      </c>
      <c r="G246" s="31">
        <v>6.5450479134868305</v>
      </c>
      <c r="H246" s="31">
        <v>120.5969146367276</v>
      </c>
      <c r="I246" s="30">
        <v>5.9007139393541151E-2</v>
      </c>
    </row>
    <row r="247" spans="2:9" x14ac:dyDescent="0.3">
      <c r="B247" s="10" t="s">
        <v>274</v>
      </c>
      <c r="C247" s="30">
        <v>-3.5742532764943798E-3</v>
      </c>
      <c r="D247" s="30">
        <v>4.6598831825167457E-3</v>
      </c>
      <c r="E247" s="30">
        <v>2.5957436130480505E-2</v>
      </c>
      <c r="F247" s="31">
        <v>1.1652826015955455</v>
      </c>
      <c r="G247" s="31">
        <v>6.5436326368785389</v>
      </c>
      <c r="H247" s="31">
        <v>121.26325184989253</v>
      </c>
      <c r="I247" s="30">
        <v>5.6935095495164824E-2</v>
      </c>
    </row>
    <row r="248" spans="2:9" x14ac:dyDescent="0.3">
      <c r="B248" s="10" t="s">
        <v>275</v>
      </c>
      <c r="C248" s="30">
        <v>-3.4133537628609368E-3</v>
      </c>
      <c r="D248" s="30">
        <v>5.7347722054161328E-3</v>
      </c>
      <c r="E248" s="30">
        <v>2.3016829409524608E-2</v>
      </c>
      <c r="F248" s="31">
        <v>1.1665807808641295</v>
      </c>
      <c r="G248" s="31">
        <v>6.5409169144615218</v>
      </c>
      <c r="H248" s="31">
        <v>119.45850625345982</v>
      </c>
      <c r="I248" s="30">
        <v>4.6184032556147565E-2</v>
      </c>
    </row>
    <row r="249" spans="2:9" x14ac:dyDescent="0.3">
      <c r="B249" s="10" t="s">
        <v>276</v>
      </c>
      <c r="C249" s="30">
        <v>-3.4311678486101545E-3</v>
      </c>
      <c r="D249" s="30">
        <v>6.2192972003062199E-3</v>
      </c>
      <c r="E249" s="30">
        <v>2.5479579057410055E-2</v>
      </c>
      <c r="F249" s="31">
        <v>1.1700975699772265</v>
      </c>
      <c r="G249" s="31">
        <v>6.541010679351368</v>
      </c>
      <c r="H249" s="31">
        <v>120.17014055670128</v>
      </c>
      <c r="I249" s="30">
        <v>3.7123066571760746E-2</v>
      </c>
    </row>
    <row r="250" spans="2:9" x14ac:dyDescent="0.3">
      <c r="B250" s="10" t="s">
        <v>277</v>
      </c>
      <c r="C250" s="30">
        <v>-3.8399989310589572E-3</v>
      </c>
      <c r="D250" s="30">
        <v>7.2590485871895242E-3</v>
      </c>
      <c r="E250" s="30">
        <v>2.2884484357783865E-2</v>
      </c>
      <c r="F250" s="31">
        <v>1.1706503207134633</v>
      </c>
      <c r="G250" s="31">
        <v>6.5445791193070484</v>
      </c>
      <c r="H250" s="31">
        <v>121.28676185937393</v>
      </c>
      <c r="I250" s="30">
        <v>2.5315908845273814E-2</v>
      </c>
    </row>
    <row r="251" spans="2:9" x14ac:dyDescent="0.3">
      <c r="B251" s="10" t="s">
        <v>278</v>
      </c>
      <c r="C251" s="30">
        <v>-4.5854001254101847E-3</v>
      </c>
      <c r="D251" s="30">
        <v>8.0348566600931676E-3</v>
      </c>
      <c r="E251" s="30">
        <v>2.3323844624071888E-2</v>
      </c>
      <c r="F251" s="31">
        <v>1.1712605575336446</v>
      </c>
      <c r="G251" s="31">
        <v>6.5429764783284883</v>
      </c>
      <c r="H251" s="31">
        <v>119.9141407817537</v>
      </c>
      <c r="I251" s="30">
        <v>5.2867921745600961E-2</v>
      </c>
    </row>
    <row r="252" spans="2:9" x14ac:dyDescent="0.3">
      <c r="B252" s="10" t="s">
        <v>279</v>
      </c>
      <c r="C252" s="30">
        <v>-5.0029009874838484E-3</v>
      </c>
      <c r="D252" s="30">
        <v>7.0325812816364906E-3</v>
      </c>
      <c r="E252" s="30">
        <v>2.3191870215231777E-2</v>
      </c>
      <c r="F252" s="31">
        <v>1.1704506763512676</v>
      </c>
      <c r="G252" s="31">
        <v>6.5398825466588395</v>
      </c>
      <c r="H252" s="31">
        <v>120.46766920862059</v>
      </c>
      <c r="I252" s="30">
        <v>4.6654557887668986E-2</v>
      </c>
    </row>
    <row r="253" spans="2:9" x14ac:dyDescent="0.3">
      <c r="B253" s="10" t="s">
        <v>280</v>
      </c>
      <c r="C253" s="30">
        <v>-3.8398078531093503E-3</v>
      </c>
      <c r="D253" s="30">
        <v>6.1562436442930231E-3</v>
      </c>
      <c r="E253" s="30">
        <v>2.8377989653687007E-2</v>
      </c>
      <c r="F253" s="31">
        <v>1.1683121995910442</v>
      </c>
      <c r="G253" s="31">
        <v>6.5376148492520025</v>
      </c>
      <c r="H253" s="31">
        <v>121.01663807300312</v>
      </c>
      <c r="I253" s="30">
        <v>4.3949000606689291E-2</v>
      </c>
    </row>
    <row r="254" spans="2:9" x14ac:dyDescent="0.3">
      <c r="B254" s="10" t="s">
        <v>302</v>
      </c>
      <c r="C254" s="30">
        <v>-5.0029009874838484E-3</v>
      </c>
      <c r="D254" s="30">
        <v>7.0325812816364906E-3</v>
      </c>
      <c r="E254" s="30">
        <v>2.3191870215231777E-2</v>
      </c>
      <c r="F254" s="31">
        <v>1.1704506763512676</v>
      </c>
      <c r="G254" s="31">
        <v>6.5398825466588395</v>
      </c>
      <c r="H254" s="31">
        <v>120.46766920862059</v>
      </c>
      <c r="I254" s="30">
        <v>4.6654557887668986E-2</v>
      </c>
    </row>
    <row r="255" spans="2:9" x14ac:dyDescent="0.3">
      <c r="B255" s="10" t="s">
        <v>303</v>
      </c>
      <c r="C255" s="30">
        <v>-4.5854001254101847E-3</v>
      </c>
      <c r="D255" s="30">
        <v>8.0348566600931676E-3</v>
      </c>
      <c r="E255" s="30">
        <v>2.3323844624071888E-2</v>
      </c>
      <c r="F255" s="31">
        <v>1.1712605575336446</v>
      </c>
      <c r="G255" s="31">
        <v>6.5429764783284883</v>
      </c>
      <c r="H255" s="31">
        <v>119.9141407817537</v>
      </c>
      <c r="I255" s="30">
        <v>5.2867921745600961E-2</v>
      </c>
    </row>
    <row r="256" spans="2:9" x14ac:dyDescent="0.3">
      <c r="B256" s="10" t="s">
        <v>304</v>
      </c>
      <c r="C256" s="30">
        <v>-3.8399989310589572E-3</v>
      </c>
      <c r="D256" s="30">
        <v>7.2590485871895242E-3</v>
      </c>
      <c r="E256" s="30">
        <v>2.2884484357783865E-2</v>
      </c>
      <c r="F256" s="31">
        <v>1.1706503207134633</v>
      </c>
      <c r="G256" s="31">
        <v>6.5445791193070484</v>
      </c>
      <c r="H256" s="31">
        <v>121.28676185937393</v>
      </c>
      <c r="I256" s="30">
        <v>2.5315908845273814E-2</v>
      </c>
    </row>
    <row r="257" spans="2:9" x14ac:dyDescent="0.3">
      <c r="B257" s="10" t="s">
        <v>305</v>
      </c>
      <c r="C257" s="30">
        <v>-3.4311678486101545E-3</v>
      </c>
      <c r="D257" s="30">
        <v>6.2192972003062199E-3</v>
      </c>
      <c r="E257" s="30">
        <v>2.5479579057410055E-2</v>
      </c>
      <c r="F257" s="31">
        <v>1.1700975699772265</v>
      </c>
      <c r="G257" s="31">
        <v>6.541010679351368</v>
      </c>
      <c r="H257" s="31">
        <v>120.17014055670128</v>
      </c>
      <c r="I257" s="30">
        <v>3.7123066571760746E-2</v>
      </c>
    </row>
    <row r="258" spans="2:9" x14ac:dyDescent="0.3">
      <c r="B258" s="16" t="s">
        <v>306</v>
      </c>
      <c r="C258" s="30">
        <v>-4.5854001254101847E-3</v>
      </c>
      <c r="D258" s="30">
        <v>8.0348566600931676E-3</v>
      </c>
      <c r="E258" s="30">
        <v>2.3323844624071888E-2</v>
      </c>
      <c r="F258" s="31">
        <v>1.1712605575336446</v>
      </c>
      <c r="G258" s="31">
        <v>6.5429764783284883</v>
      </c>
      <c r="H258" s="31">
        <v>119.9141407817537</v>
      </c>
      <c r="I258" s="30">
        <v>5.2867921745600961E-2</v>
      </c>
    </row>
    <row r="259" spans="2:9" x14ac:dyDescent="0.3">
      <c r="C259" s="33">
        <v>-3.5742532764943798E-3</v>
      </c>
      <c r="D259" s="33">
        <v>4.6598831825167457E-3</v>
      </c>
      <c r="E259" s="33">
        <v>2.5957436130480505E-2</v>
      </c>
      <c r="F259" s="34">
        <v>1.1652826015955455</v>
      </c>
      <c r="G259" s="34">
        <v>6.5436326368785389</v>
      </c>
      <c r="H259" s="34">
        <v>121.26325184989253</v>
      </c>
      <c r="I259" s="33">
        <v>5.6935095495164824E-2</v>
      </c>
    </row>
    <row r="260" spans="2:9" x14ac:dyDescent="0.3">
      <c r="C260" s="30">
        <v>-5.4623839192058455E-3</v>
      </c>
      <c r="D260" s="30">
        <v>4.9540044037539588E-3</v>
      </c>
      <c r="E260" s="30">
        <v>2.821842650381038E-2</v>
      </c>
      <c r="F260" s="31">
        <v>1.1632101367093317</v>
      </c>
      <c r="G260" s="31">
        <v>6.5450479134868305</v>
      </c>
      <c r="H260" s="31">
        <v>120.5969146367276</v>
      </c>
      <c r="I260" s="30">
        <v>5.9007139393541151E-2</v>
      </c>
    </row>
    <row r="261" spans="2:9" x14ac:dyDescent="0.3">
      <c r="C261" s="30">
        <v>-6.0279886150578733E-3</v>
      </c>
      <c r="D261" s="30">
        <v>3.9365484702424776E-3</v>
      </c>
      <c r="E261" s="30">
        <v>2.8056301825807359E-2</v>
      </c>
      <c r="F261" s="31">
        <v>1.1637642171354501</v>
      </c>
      <c r="G261" s="31">
        <v>6.5458167382588739</v>
      </c>
      <c r="H261" s="31">
        <v>121.65693718743668</v>
      </c>
      <c r="I261" s="30">
        <v>6.9879307519504441E-2</v>
      </c>
    </row>
    <row r="262" spans="2:9" x14ac:dyDescent="0.3">
      <c r="C262" s="30">
        <v>-5.5929508726040742E-3</v>
      </c>
      <c r="D262" s="30">
        <v>3.3609851932128263E-3</v>
      </c>
      <c r="E262" s="30">
        <v>2.1312268705014958E-2</v>
      </c>
      <c r="F262" s="31">
        <v>1.1659524570706141</v>
      </c>
      <c r="G262" s="31">
        <v>6.5479006143895973</v>
      </c>
      <c r="H262" s="31">
        <v>124.33381594338707</v>
      </c>
      <c r="I262" s="30">
        <v>5.8615063988096967E-2</v>
      </c>
    </row>
    <row r="263" spans="2:9" x14ac:dyDescent="0.3">
      <c r="C263" s="30">
        <v>-5.7764005240959542E-3</v>
      </c>
      <c r="D263" s="30">
        <v>4.8738555557412567E-3</v>
      </c>
      <c r="E263" s="30">
        <v>1.951219325327691E-2</v>
      </c>
      <c r="F263" s="31">
        <v>1.1671974043535758</v>
      </c>
      <c r="G263" s="31">
        <v>6.5462174866043981</v>
      </c>
      <c r="H263" s="31">
        <v>124.8664617672066</v>
      </c>
      <c r="I263" s="30">
        <v>6.0081453735878129E-2</v>
      </c>
    </row>
    <row r="264" spans="2:9" x14ac:dyDescent="0.3">
      <c r="C264" s="46">
        <f>C262</f>
        <v>-5.5929508726040742E-3</v>
      </c>
      <c r="D264" s="46">
        <f t="shared" ref="D264:H264" si="2">D262</f>
        <v>3.3609851932128263E-3</v>
      </c>
      <c r="E264" s="46">
        <f t="shared" si="2"/>
        <v>2.1312268705014958E-2</v>
      </c>
      <c r="F264" s="46">
        <f t="shared" si="2"/>
        <v>1.1659524570706141</v>
      </c>
      <c r="G264" s="46">
        <f t="shared" si="2"/>
        <v>6.5479006143895973</v>
      </c>
      <c r="H264" s="46">
        <f t="shared" si="2"/>
        <v>124.33381594338707</v>
      </c>
      <c r="I264" s="30">
        <v>5.8615063988096967E-2</v>
      </c>
    </row>
    <row r="265" spans="2:9" x14ac:dyDescent="0.3">
      <c r="C265" s="46">
        <f>C261</f>
        <v>-6.0279886150578733E-3</v>
      </c>
      <c r="D265" s="46">
        <f t="shared" ref="D265:H265" si="3">D261</f>
        <v>3.9365484702424776E-3</v>
      </c>
      <c r="E265" s="46">
        <f t="shared" si="3"/>
        <v>2.8056301825807359E-2</v>
      </c>
      <c r="F265" s="46">
        <f t="shared" si="3"/>
        <v>1.1637642171354501</v>
      </c>
      <c r="G265" s="46">
        <f t="shared" si="3"/>
        <v>6.5458167382588739</v>
      </c>
      <c r="H265" s="46">
        <f t="shared" si="3"/>
        <v>121.65693718743668</v>
      </c>
      <c r="I265" s="30">
        <v>6.9879307519504441E-2</v>
      </c>
    </row>
    <row r="266" spans="2:9" x14ac:dyDescent="0.3">
      <c r="C266" s="46">
        <f>C260</f>
        <v>-5.4623839192058455E-3</v>
      </c>
      <c r="D266" s="46">
        <f t="shared" ref="D266:H266" si="4">D260</f>
        <v>4.9540044037539588E-3</v>
      </c>
      <c r="E266" s="46">
        <f t="shared" si="4"/>
        <v>2.821842650381038E-2</v>
      </c>
      <c r="F266" s="46">
        <f t="shared" si="4"/>
        <v>1.1632101367093317</v>
      </c>
      <c r="G266" s="46">
        <f t="shared" si="4"/>
        <v>6.5450479134868305</v>
      </c>
      <c r="H266" s="46">
        <f t="shared" si="4"/>
        <v>120.5969146367276</v>
      </c>
      <c r="I266" s="30">
        <v>5.9007139393541151E-2</v>
      </c>
    </row>
    <row r="267" spans="2:9" x14ac:dyDescent="0.3">
      <c r="C267" s="46">
        <f>C259</f>
        <v>-3.5742532764943798E-3</v>
      </c>
      <c r="D267" s="46">
        <f t="shared" ref="D267:H267" si="5">D259</f>
        <v>4.6598831825167457E-3</v>
      </c>
      <c r="E267" s="46">
        <f t="shared" si="5"/>
        <v>2.5957436130480505E-2</v>
      </c>
      <c r="F267" s="46">
        <f t="shared" si="5"/>
        <v>1.1652826015955455</v>
      </c>
      <c r="G267" s="46">
        <f t="shared" si="5"/>
        <v>6.5436326368785389</v>
      </c>
      <c r="H267" s="46">
        <f t="shared" si="5"/>
        <v>121.26325184989253</v>
      </c>
      <c r="I267" s="30">
        <v>5.6935095495164824E-2</v>
      </c>
    </row>
    <row r="268" spans="2:9" x14ac:dyDescent="0.3">
      <c r="C268" s="47">
        <f>C258</f>
        <v>-4.5854001254101847E-3</v>
      </c>
      <c r="D268" s="47">
        <f t="shared" ref="D268:H268" si="6">D258</f>
        <v>8.0348566600931676E-3</v>
      </c>
      <c r="E268" s="47">
        <f t="shared" si="6"/>
        <v>2.3323844624071888E-2</v>
      </c>
      <c r="F268" s="47">
        <f t="shared" si="6"/>
        <v>1.1712605575336446</v>
      </c>
      <c r="G268" s="47">
        <f t="shared" si="6"/>
        <v>6.5429764783284883</v>
      </c>
      <c r="H268" s="47">
        <f t="shared" si="6"/>
        <v>119.9141407817537</v>
      </c>
      <c r="I268" s="52">
        <v>5.2867921745600961E-2</v>
      </c>
    </row>
  </sheetData>
  <mergeCells count="2">
    <mergeCell ref="K14:V14"/>
    <mergeCell ref="A1:B1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1</vt:lpstr>
      <vt:lpstr>Sheet1</vt:lpstr>
      <vt:lpstr>Inputs 2</vt:lpstr>
    </vt:vector>
  </TitlesOfParts>
  <Company>Produban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n59269</dc:creator>
  <cp:lastModifiedBy>Manuel de la Llave</cp:lastModifiedBy>
  <dcterms:created xsi:type="dcterms:W3CDTF">2019-01-22T16:13:54Z</dcterms:created>
  <dcterms:modified xsi:type="dcterms:W3CDTF">2021-03-04T19:33:52Z</dcterms:modified>
</cp:coreProperties>
</file>