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Pre-Lab A" sheetId="1" r:id="rId1"/>
    <sheet name="Lab A" sheetId="2" r:id="rId2"/>
    <sheet name="Pre-Lab B" sheetId="3" r:id="rId3"/>
  </sheets>
  <calcPr calcId="145621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5" i="2"/>
  <c r="D6" i="2"/>
  <c r="D7" i="2"/>
  <c r="D8" i="2"/>
  <c r="D9" i="2"/>
  <c r="D10" i="2"/>
  <c r="D11" i="2"/>
  <c r="D12" i="2"/>
  <c r="D13" i="2"/>
  <c r="D14" i="2"/>
  <c r="D5" i="2"/>
  <c r="D9" i="3" l="1"/>
  <c r="D10" i="3"/>
  <c r="D11" i="3"/>
  <c r="D8" i="3"/>
  <c r="C9" i="3"/>
  <c r="C10" i="3"/>
  <c r="C11" i="3"/>
  <c r="C8" i="3"/>
  <c r="G14" i="1" l="1"/>
  <c r="G15" i="1"/>
  <c r="G16" i="1"/>
  <c r="G17" i="1"/>
  <c r="G18" i="1"/>
  <c r="G19" i="1"/>
  <c r="G20" i="1"/>
  <c r="G21" i="1"/>
  <c r="G22" i="1"/>
  <c r="G13" i="1"/>
  <c r="E14" i="1"/>
  <c r="E15" i="1"/>
  <c r="E16" i="1"/>
  <c r="E17" i="1"/>
  <c r="E18" i="1"/>
  <c r="E19" i="1"/>
  <c r="E20" i="1"/>
  <c r="E21" i="1"/>
  <c r="E22" i="1"/>
  <c r="E13" i="1"/>
  <c r="B4" i="1"/>
  <c r="B5" i="1" s="1"/>
</calcChain>
</file>

<file path=xl/sharedStrings.xml><?xml version="1.0" encoding="utf-8"?>
<sst xmlns="http://schemas.openxmlformats.org/spreadsheetml/2006/main" count="18" uniqueCount="13">
  <si>
    <t>I</t>
  </si>
  <si>
    <t>Is</t>
  </si>
  <si>
    <t>n</t>
  </si>
  <si>
    <t>Vd</t>
  </si>
  <si>
    <t>Vsrc</t>
  </si>
  <si>
    <t>R</t>
  </si>
  <si>
    <t>Vt</t>
  </si>
  <si>
    <t>Id</t>
  </si>
  <si>
    <t>Vdd</t>
  </si>
  <si>
    <t>regd</t>
  </si>
  <si>
    <t>regz</t>
  </si>
  <si>
    <t>ln(id)</t>
  </si>
  <si>
    <t>abs(ln)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</si>
</sst>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i-v</a:t>
            </a:r>
            <a:r>
              <a:rPr lang="en-US" baseline="0"/>
              <a:t> characteristic of Diode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'Pre-Lab A'!$E$13:$E$22</c:f>
              <c:numCache>
                <c:formatCode>0.00E+00</c:formatCode>
                <c:ptCount val="10"/>
                <c:pt idx="0">
                  <c:v>0.34538776394910686</c:v>
                </c:pt>
                <c:pt idx="1">
                  <c:v>0.37138078322010476</c:v>
                </c:pt>
                <c:pt idx="2">
                  <c:v>0.4057416856653856</c:v>
                </c:pt>
                <c:pt idx="3">
                  <c:v>0.43173470493638355</c:v>
                </c:pt>
                <c:pt idx="4">
                  <c:v>0.4577277242073815</c:v>
                </c:pt>
                <c:pt idx="5">
                  <c:v>0.49208862665266229</c:v>
                </c:pt>
                <c:pt idx="6">
                  <c:v>0.51808164592366024</c:v>
                </c:pt>
                <c:pt idx="7">
                  <c:v>0.54407466519465819</c:v>
                </c:pt>
                <c:pt idx="8">
                  <c:v>0.57843556763993909</c:v>
                </c:pt>
                <c:pt idx="9">
                  <c:v>0.60442858691093704</c:v>
                </c:pt>
              </c:numCache>
            </c:numRef>
          </c:xVal>
          <c:yVal>
            <c:numRef>
              <c:f>'Pre-Lab A'!$D$13:$D$22</c:f>
              <c:numCache>
                <c:formatCode>0.00E+00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0.02</c:v>
                </c:pt>
                <c:pt idx="8">
                  <c:v>0.05</c:v>
                </c:pt>
                <c:pt idx="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7344"/>
        <c:axId val="91659264"/>
      </c:scatterChart>
      <c:valAx>
        <c:axId val="9165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91659264"/>
        <c:crosses val="autoZero"/>
        <c:crossBetween val="midCat"/>
      </c:valAx>
      <c:valAx>
        <c:axId val="916592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9165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i-v characteristic</a:t>
            </a:r>
            <a:r>
              <a:rPr lang="en-US" baseline="0"/>
              <a:t> from lab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593525809273842"/>
                  <c:y val="-6.2029746281714784E-3"/>
                </c:manualLayout>
              </c:layout>
              <c:numFmt formatCode="General" sourceLinked="0"/>
            </c:trendlineLbl>
          </c:trendline>
          <c:xVal>
            <c:numRef>
              <c:f>'Lab A'!$B$5:$B$14</c:f>
              <c:numCache>
                <c:formatCode>General</c:formatCode>
                <c:ptCount val="10"/>
                <c:pt idx="0">
                  <c:v>0.46700000000000003</c:v>
                </c:pt>
                <c:pt idx="1">
                  <c:v>0.49199999999999999</c:v>
                </c:pt>
                <c:pt idx="2">
                  <c:v>0.52800000000000002</c:v>
                </c:pt>
                <c:pt idx="3">
                  <c:v>0.59599999999999997</c:v>
                </c:pt>
                <c:pt idx="4">
                  <c:v>0.56699999999999995</c:v>
                </c:pt>
                <c:pt idx="5">
                  <c:v>0.63700000000000001</c:v>
                </c:pt>
                <c:pt idx="6">
                  <c:v>0.66300000000000003</c:v>
                </c:pt>
                <c:pt idx="7">
                  <c:v>0.69</c:v>
                </c:pt>
                <c:pt idx="8">
                  <c:v>0.73199999999999998</c:v>
                </c:pt>
                <c:pt idx="9">
                  <c:v>0.751</c:v>
                </c:pt>
              </c:numCache>
            </c:numRef>
          </c:xVal>
          <c:yVal>
            <c:numRef>
              <c:f>'Lab A'!$D$5:$D$14</c:f>
              <c:numCache>
                <c:formatCode>General</c:formatCode>
                <c:ptCount val="10"/>
                <c:pt idx="0">
                  <c:v>-9.4782198171317837</c:v>
                </c:pt>
                <c:pt idx="1">
                  <c:v>-8.836709987388037</c:v>
                </c:pt>
                <c:pt idx="2">
                  <c:v>-7.9771971903504673</c:v>
                </c:pt>
                <c:pt idx="3">
                  <c:v>-6.4695003480509818</c:v>
                </c:pt>
                <c:pt idx="4">
                  <c:v>-7.1062062177059753</c:v>
                </c:pt>
                <c:pt idx="5">
                  <c:v>-5.5780312693506406</c:v>
                </c:pt>
                <c:pt idx="6">
                  <c:v>-4.9849675473476784</c:v>
                </c:pt>
                <c:pt idx="7">
                  <c:v>-4.3677293299730575</c:v>
                </c:pt>
                <c:pt idx="8">
                  <c:v>-3.3875903782559385</c:v>
                </c:pt>
                <c:pt idx="9">
                  <c:v>-2.9193269423515855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6544"/>
        <c:axId val="91998464"/>
      </c:scatterChart>
      <c:valAx>
        <c:axId val="9199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998464"/>
        <c:crosses val="autoZero"/>
        <c:crossBetween val="midCat"/>
      </c:valAx>
      <c:valAx>
        <c:axId val="9199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996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602668416447946"/>
          <c:y val="0.51113225430154563"/>
          <c:w val="0.2573066491688538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5</xdr:row>
      <xdr:rowOff>175260</xdr:rowOff>
    </xdr:from>
    <xdr:to>
      <xdr:col>17</xdr:col>
      <xdr:colOff>457200</xdr:colOff>
      <xdr:row>22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160020</xdr:rowOff>
    </xdr:from>
    <xdr:to>
      <xdr:col>15</xdr:col>
      <xdr:colOff>381000</xdr:colOff>
      <xdr:row>24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P23" sqref="P23"/>
    </sheetView>
  </sheetViews>
  <sheetFormatPr defaultRowHeight="14.4" x14ac:dyDescent="0.3"/>
  <cols>
    <col min="2" max="2" width="21.88671875" customWidth="1"/>
  </cols>
  <sheetData>
    <row r="1" spans="1:7" x14ac:dyDescent="0.3">
      <c r="A1" t="s">
        <v>0</v>
      </c>
      <c r="B1" s="1">
        <v>0.1</v>
      </c>
    </row>
    <row r="2" spans="1:7" x14ac:dyDescent="0.3">
      <c r="A2" t="s">
        <v>1</v>
      </c>
      <c r="B2" s="1">
        <v>1E-8</v>
      </c>
    </row>
    <row r="3" spans="1:7" x14ac:dyDescent="0.3">
      <c r="A3" t="s">
        <v>2</v>
      </c>
      <c r="B3" s="2">
        <v>1.5</v>
      </c>
    </row>
    <row r="4" spans="1:7" x14ac:dyDescent="0.3">
      <c r="A4" t="s">
        <v>3</v>
      </c>
      <c r="B4" s="2">
        <f>B7*B3*LN(B1/B2)</f>
        <v>0.60442858691093715</v>
      </c>
    </row>
    <row r="5" spans="1:7" x14ac:dyDescent="0.3">
      <c r="A5" t="s">
        <v>4</v>
      </c>
      <c r="B5" s="2">
        <f>B1*B6+(B4/B3)</f>
        <v>1.4029523912739581</v>
      </c>
    </row>
    <row r="6" spans="1:7" x14ac:dyDescent="0.3">
      <c r="A6" t="s">
        <v>5</v>
      </c>
      <c r="B6" s="1">
        <v>10</v>
      </c>
    </row>
    <row r="7" spans="1:7" x14ac:dyDescent="0.3">
      <c r="A7" t="s">
        <v>6</v>
      </c>
      <c r="B7" s="2">
        <v>2.5000000000000001E-2</v>
      </c>
    </row>
    <row r="8" spans="1:7" x14ac:dyDescent="0.3">
      <c r="G8" s="1">
        <v>1E-4</v>
      </c>
    </row>
    <row r="9" spans="1:7" x14ac:dyDescent="0.3">
      <c r="G9" s="1">
        <v>1E-3</v>
      </c>
    </row>
    <row r="12" spans="1:7" x14ac:dyDescent="0.3">
      <c r="D12" t="s">
        <v>7</v>
      </c>
      <c r="E12" t="s">
        <v>3</v>
      </c>
      <c r="F12" t="s">
        <v>5</v>
      </c>
      <c r="G12" t="s">
        <v>4</v>
      </c>
    </row>
    <row r="13" spans="1:7" x14ac:dyDescent="0.3">
      <c r="D13" s="1">
        <v>1E-4</v>
      </c>
      <c r="E13" s="1">
        <f>0.0375*LN(D13/0.00000001)</f>
        <v>0.34538776394910686</v>
      </c>
      <c r="F13" s="1">
        <v>10000</v>
      </c>
      <c r="G13" s="1">
        <f>D13*F13+(E13/1.5)</f>
        <v>1.2302585092994045</v>
      </c>
    </row>
    <row r="14" spans="1:7" x14ac:dyDescent="0.3">
      <c r="D14" s="1">
        <v>2.0000000000000001E-4</v>
      </c>
      <c r="E14" s="1">
        <f t="shared" ref="E14:E22" si="0">0.0375*LN(D14/0.00000001)</f>
        <v>0.37138078322010476</v>
      </c>
      <c r="F14" s="1">
        <v>5100</v>
      </c>
      <c r="G14" s="1">
        <f t="shared" ref="G14:G22" si="1">D14*F14+(E14/1.5)</f>
        <v>1.2675871888134032</v>
      </c>
    </row>
    <row r="15" spans="1:7" x14ac:dyDescent="0.3">
      <c r="D15" s="1">
        <v>5.0000000000000001E-4</v>
      </c>
      <c r="E15" s="1">
        <f t="shared" si="0"/>
        <v>0.4057416856653856</v>
      </c>
      <c r="F15" s="1">
        <v>2000</v>
      </c>
      <c r="G15" s="1">
        <f t="shared" si="1"/>
        <v>1.270494457110257</v>
      </c>
    </row>
    <row r="16" spans="1:7" x14ac:dyDescent="0.3">
      <c r="D16" s="1">
        <v>1E-3</v>
      </c>
      <c r="E16" s="1">
        <f t="shared" si="0"/>
        <v>0.43173470493638355</v>
      </c>
      <c r="F16" s="1">
        <v>1000</v>
      </c>
      <c r="G16" s="1">
        <f t="shared" si="1"/>
        <v>1.2878231366242556</v>
      </c>
    </row>
    <row r="17" spans="4:7" x14ac:dyDescent="0.3">
      <c r="D17" s="1">
        <v>2E-3</v>
      </c>
      <c r="E17" s="1">
        <f t="shared" si="0"/>
        <v>0.4577277242073815</v>
      </c>
      <c r="F17" s="1">
        <v>510</v>
      </c>
      <c r="G17" s="1">
        <f t="shared" si="1"/>
        <v>1.3251518161382543</v>
      </c>
    </row>
    <row r="18" spans="4:7" x14ac:dyDescent="0.3">
      <c r="D18" s="1">
        <v>5.0000000000000001E-3</v>
      </c>
      <c r="E18" s="1">
        <f t="shared" si="0"/>
        <v>0.49208862665266229</v>
      </c>
      <c r="F18" s="1">
        <v>270</v>
      </c>
      <c r="G18" s="1">
        <f t="shared" si="1"/>
        <v>1.6780590844351082</v>
      </c>
    </row>
    <row r="19" spans="4:7" x14ac:dyDescent="0.3">
      <c r="D19" s="1">
        <v>0.01</v>
      </c>
      <c r="E19" s="1">
        <f t="shared" si="0"/>
        <v>0.51808164592366024</v>
      </c>
      <c r="F19" s="1">
        <v>100</v>
      </c>
      <c r="G19" s="1">
        <f t="shared" si="1"/>
        <v>1.3453877639491068</v>
      </c>
    </row>
    <row r="20" spans="4:7" x14ac:dyDescent="0.3">
      <c r="D20" s="1">
        <v>0.02</v>
      </c>
      <c r="E20" s="1">
        <f t="shared" si="0"/>
        <v>0.54407466519465819</v>
      </c>
      <c r="F20" s="1">
        <v>51</v>
      </c>
      <c r="G20" s="1">
        <f t="shared" si="1"/>
        <v>1.3827164434631054</v>
      </c>
    </row>
    <row r="21" spans="4:7" x14ac:dyDescent="0.3">
      <c r="D21" s="1">
        <v>0.05</v>
      </c>
      <c r="E21" s="1">
        <f t="shared" si="0"/>
        <v>0.57843556763993909</v>
      </c>
      <c r="F21" s="1">
        <v>27</v>
      </c>
      <c r="G21" s="1">
        <f t="shared" si="1"/>
        <v>1.7356237117599596</v>
      </c>
    </row>
    <row r="22" spans="4:7" x14ac:dyDescent="0.3">
      <c r="D22" s="1">
        <v>0.1</v>
      </c>
      <c r="E22" s="1">
        <f t="shared" si="0"/>
        <v>0.60442858691093704</v>
      </c>
      <c r="F22" s="1">
        <v>10</v>
      </c>
      <c r="G22" s="1">
        <f t="shared" si="1"/>
        <v>1.4029523912739581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tabSelected="1" workbookViewId="0">
      <selection activeCell="V11" sqref="V11"/>
    </sheetView>
  </sheetViews>
  <sheetFormatPr defaultRowHeight="14.4" x14ac:dyDescent="0.3"/>
  <sheetData>
    <row r="4" spans="2:5" x14ac:dyDescent="0.3">
      <c r="B4" t="s">
        <v>3</v>
      </c>
      <c r="C4" t="s">
        <v>7</v>
      </c>
      <c r="D4" t="s">
        <v>11</v>
      </c>
      <c r="E4" t="s">
        <v>12</v>
      </c>
    </row>
    <row r="5" spans="2:5" x14ac:dyDescent="0.3">
      <c r="B5">
        <v>0.46700000000000003</v>
      </c>
      <c r="C5" s="1">
        <v>7.6500000000000003E-5</v>
      </c>
      <c r="D5">
        <f>LN(C5)</f>
        <v>-9.4782198171317837</v>
      </c>
      <c r="E5">
        <f>ABS(D5)</f>
        <v>9.4782198171317837</v>
      </c>
    </row>
    <row r="6" spans="2:5" x14ac:dyDescent="0.3">
      <c r="B6">
        <v>0.49199999999999999</v>
      </c>
      <c r="C6" s="1">
        <v>1.4530000000000001E-4</v>
      </c>
      <c r="D6">
        <f t="shared" ref="D6:D14" si="0">LN(C6)</f>
        <v>-8.836709987388037</v>
      </c>
      <c r="E6">
        <f t="shared" ref="E6:E14" si="1">ABS(D6)</f>
        <v>8.836709987388037</v>
      </c>
    </row>
    <row r="7" spans="2:5" x14ac:dyDescent="0.3">
      <c r="B7">
        <v>0.52800000000000002</v>
      </c>
      <c r="C7" s="1">
        <v>3.4319999999999999E-4</v>
      </c>
      <c r="D7">
        <f t="shared" si="0"/>
        <v>-7.9771971903504673</v>
      </c>
      <c r="E7">
        <f t="shared" si="1"/>
        <v>7.9771971903504673</v>
      </c>
    </row>
    <row r="8" spans="2:5" x14ac:dyDescent="0.3">
      <c r="B8">
        <v>0.59599999999999997</v>
      </c>
      <c r="C8" s="1">
        <v>1.5499999999999999E-3</v>
      </c>
      <c r="D8">
        <f t="shared" si="0"/>
        <v>-6.4695003480509818</v>
      </c>
      <c r="E8">
        <f t="shared" si="1"/>
        <v>6.4695003480509818</v>
      </c>
    </row>
    <row r="9" spans="2:5" x14ac:dyDescent="0.3">
      <c r="B9">
        <v>0.56699999999999995</v>
      </c>
      <c r="C9" s="1">
        <v>8.1999999999999998E-4</v>
      </c>
      <c r="D9">
        <f t="shared" si="0"/>
        <v>-7.1062062177059753</v>
      </c>
      <c r="E9">
        <f t="shared" si="1"/>
        <v>7.1062062177059753</v>
      </c>
    </row>
    <row r="10" spans="2:5" x14ac:dyDescent="0.3">
      <c r="B10">
        <v>0.63700000000000001</v>
      </c>
      <c r="C10" s="1">
        <v>3.7799999999999999E-3</v>
      </c>
      <c r="D10">
        <f t="shared" si="0"/>
        <v>-5.5780312693506406</v>
      </c>
      <c r="E10">
        <f t="shared" si="1"/>
        <v>5.5780312693506406</v>
      </c>
    </row>
    <row r="11" spans="2:5" x14ac:dyDescent="0.3">
      <c r="B11">
        <v>0.66300000000000003</v>
      </c>
      <c r="C11" s="1">
        <v>6.8399999999999997E-3</v>
      </c>
      <c r="D11">
        <f t="shared" si="0"/>
        <v>-4.9849675473476784</v>
      </c>
      <c r="E11">
        <f t="shared" si="1"/>
        <v>4.9849675473476784</v>
      </c>
    </row>
    <row r="12" spans="2:5" x14ac:dyDescent="0.3">
      <c r="B12">
        <v>0.69</v>
      </c>
      <c r="C12" s="1">
        <v>1.268E-2</v>
      </c>
      <c r="D12">
        <f t="shared" si="0"/>
        <v>-4.3677293299730575</v>
      </c>
      <c r="E12">
        <f t="shared" si="1"/>
        <v>4.3677293299730575</v>
      </c>
    </row>
    <row r="13" spans="2:5" x14ac:dyDescent="0.3">
      <c r="B13">
        <v>0.73199999999999998</v>
      </c>
      <c r="C13" s="1">
        <v>3.3790000000000001E-2</v>
      </c>
      <c r="D13">
        <f t="shared" si="0"/>
        <v>-3.3875903782559385</v>
      </c>
      <c r="E13">
        <f t="shared" si="1"/>
        <v>3.3875903782559385</v>
      </c>
    </row>
    <row r="14" spans="2:5" x14ac:dyDescent="0.3">
      <c r="B14">
        <v>0.751</v>
      </c>
      <c r="C14" s="1">
        <v>5.3969999999999997E-2</v>
      </c>
      <c r="D14">
        <f t="shared" si="0"/>
        <v>-2.9193269423515855</v>
      </c>
      <c r="E14">
        <f t="shared" si="1"/>
        <v>2.9193269423515855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11"/>
  <sheetViews>
    <sheetView workbookViewId="0">
      <selection activeCell="F9" sqref="F9"/>
    </sheetView>
  </sheetViews>
  <sheetFormatPr defaultRowHeight="14.4" x14ac:dyDescent="0.3"/>
  <sheetData>
    <row r="7" spans="2:4" x14ac:dyDescent="0.3">
      <c r="B7" t="s">
        <v>8</v>
      </c>
      <c r="C7" t="s">
        <v>9</v>
      </c>
      <c r="D7" t="s">
        <v>10</v>
      </c>
    </row>
    <row r="8" spans="2:4" x14ac:dyDescent="0.3">
      <c r="B8">
        <v>7</v>
      </c>
      <c r="C8">
        <f>(5*((1/0.1462)/B8))/(47+5*((1/0.1462)/B8))</f>
        <v>9.416231322905172E-2</v>
      </c>
      <c r="D8">
        <f>10/57</f>
        <v>0.17543859649122806</v>
      </c>
    </row>
    <row r="9" spans="2:4" x14ac:dyDescent="0.3">
      <c r="B9">
        <v>5</v>
      </c>
      <c r="C9">
        <f t="shared" ref="C9:C11" si="0">(5*((1/0.1462)/B9))/(47+5*((1/0.1462)/B9))</f>
        <v>0.1270422034199761</v>
      </c>
      <c r="D9">
        <f t="shared" ref="D9:D11" si="1">10/57</f>
        <v>0.17543859649122806</v>
      </c>
    </row>
    <row r="10" spans="2:4" x14ac:dyDescent="0.3">
      <c r="B10">
        <v>3</v>
      </c>
      <c r="C10">
        <f t="shared" si="0"/>
        <v>0.19520422265774454</v>
      </c>
      <c r="D10">
        <f t="shared" si="1"/>
        <v>0.17543859649122806</v>
      </c>
    </row>
    <row r="11" spans="2:4" x14ac:dyDescent="0.3">
      <c r="B11">
        <v>2</v>
      </c>
      <c r="C11">
        <f t="shared" si="0"/>
        <v>0.266769106003372</v>
      </c>
      <c r="D11">
        <f t="shared" si="1"/>
        <v>0.17543859649122806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Pre-Lab A</vt:lpstr>
      <vt:lpstr>Lab A</vt:lpstr>
      <vt:lpstr>Pre-Lab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2017-09-08T04:27:32Z</dcterms:created>
  <dcterms:modified xsi:type="dcterms:W3CDTF">2017-09-22T06:23:57Z</dcterms:modified>
</cp:coreProperties>
</file>