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6.xml" ContentType="application/vnd.ms-office.chartcolorstyle+xml"/>
  <Override PartName="/xl/charts/style6.xml" ContentType="application/vnd.ms-office.chartstyle+xml"/>
  <Override PartName="/xl/charts/chart8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5.xml" ContentType="application/vnd.openxmlformats-officedocument.drawingml.chart+xml"/>
  <Override PartName="/xl/charts/style4.xml" ContentType="application/vnd.ms-office.chart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nn\Documents\DOD NDEP Grant\PD 2023-06-08\Excel Perf Model\"/>
    </mc:Choice>
  </mc:AlternateContent>
  <xr:revisionPtr revIDLastSave="0" documentId="13_ncr:1_{D9B69883-0D36-4459-8463-48099C798A0E}" xr6:coauthVersionLast="36" xr6:coauthVersionMax="36" xr10:uidLastSave="{00000000-0000-0000-0000-000000000000}"/>
  <bookViews>
    <workbookView xWindow="0" yWindow="0" windowWidth="21570" windowHeight="7920" activeTab="2" xr2:uid="{00000000-000D-0000-FFFF-FFFF00000000}"/>
  </bookViews>
  <sheets>
    <sheet name="Notes" sheetId="10" r:id="rId1"/>
    <sheet name="Example Calculations" sheetId="8" r:id="rId2"/>
    <sheet name="In Class Calculation Template" sheetId="28" r:id="rId3"/>
  </sheets>
  <calcPr calcId="179021"/>
</workbook>
</file>

<file path=xl/calcChain.xml><?xml version="1.0" encoding="utf-8"?>
<calcChain xmlns="http://schemas.openxmlformats.org/spreadsheetml/2006/main">
  <c r="L2" i="28" l="1"/>
  <c r="K2" i="28"/>
  <c r="B6" i="28" l="1"/>
  <c r="B5" i="28"/>
  <c r="K66" i="8" l="1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K2" i="8" l="1"/>
  <c r="L2" i="8" s="1"/>
  <c r="I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3" i="8"/>
  <c r="B5" i="8" l="1"/>
  <c r="B6" i="8" s="1"/>
  <c r="L65" i="8"/>
  <c r="I65" i="8"/>
  <c r="L64" i="8"/>
  <c r="I64" i="8"/>
  <c r="L63" i="8"/>
  <c r="I63" i="8"/>
  <c r="L62" i="8"/>
  <c r="I62" i="8"/>
  <c r="L61" i="8"/>
  <c r="I61" i="8"/>
  <c r="L60" i="8"/>
  <c r="I60" i="8"/>
  <c r="L59" i="8"/>
  <c r="I59" i="8"/>
  <c r="L58" i="8"/>
  <c r="I58" i="8"/>
  <c r="L57" i="8"/>
  <c r="I57" i="8"/>
  <c r="L56" i="8"/>
  <c r="I56" i="8"/>
  <c r="L55" i="8"/>
  <c r="I55" i="8"/>
  <c r="L54" i="8"/>
  <c r="I54" i="8"/>
  <c r="L53" i="8"/>
  <c r="I53" i="8"/>
  <c r="L52" i="8"/>
  <c r="I52" i="8"/>
  <c r="L51" i="8"/>
  <c r="I51" i="8"/>
  <c r="L50" i="8"/>
  <c r="I50" i="8"/>
  <c r="L49" i="8"/>
  <c r="I49" i="8"/>
  <c r="L48" i="8"/>
  <c r="I48" i="8"/>
  <c r="L47" i="8"/>
  <c r="I47" i="8"/>
  <c r="L46" i="8"/>
  <c r="I46" i="8"/>
  <c r="L45" i="8"/>
  <c r="I45" i="8"/>
  <c r="L44" i="8"/>
  <c r="I44" i="8"/>
  <c r="L43" i="8"/>
  <c r="I43" i="8"/>
  <c r="L42" i="8"/>
  <c r="I42" i="8"/>
  <c r="L41" i="8"/>
  <c r="I41" i="8"/>
  <c r="L40" i="8"/>
  <c r="I40" i="8"/>
  <c r="L39" i="8"/>
  <c r="I39" i="8"/>
  <c r="L38" i="8"/>
  <c r="I38" i="8"/>
  <c r="L37" i="8"/>
  <c r="I37" i="8"/>
  <c r="L36" i="8"/>
  <c r="I36" i="8"/>
  <c r="L35" i="8"/>
  <c r="I35" i="8"/>
  <c r="L34" i="8"/>
  <c r="I34" i="8"/>
  <c r="L33" i="8"/>
  <c r="I33" i="8"/>
  <c r="L32" i="8"/>
  <c r="I32" i="8"/>
  <c r="L31" i="8"/>
  <c r="I31" i="8"/>
  <c r="L30" i="8"/>
  <c r="I30" i="8"/>
  <c r="L29" i="8"/>
  <c r="I29" i="8"/>
  <c r="L28" i="8"/>
  <c r="I28" i="8"/>
  <c r="L27" i="8"/>
  <c r="I27" i="8"/>
  <c r="L26" i="8"/>
  <c r="I26" i="8"/>
  <c r="L25" i="8"/>
  <c r="I25" i="8"/>
  <c r="L24" i="8"/>
  <c r="I24" i="8"/>
  <c r="L23" i="8"/>
  <c r="I23" i="8"/>
  <c r="L22" i="8"/>
  <c r="I22" i="8"/>
  <c r="L21" i="8"/>
  <c r="I21" i="8"/>
  <c r="L20" i="8"/>
  <c r="I20" i="8"/>
  <c r="L19" i="8"/>
  <c r="I19" i="8"/>
  <c r="L18" i="8"/>
  <c r="I18" i="8"/>
  <c r="L17" i="8"/>
  <c r="I17" i="8"/>
  <c r="L16" i="8"/>
  <c r="I16" i="8"/>
  <c r="L15" i="8"/>
  <c r="I15" i="8"/>
  <c r="L14" i="8"/>
  <c r="I14" i="8"/>
  <c r="L13" i="8"/>
  <c r="I13" i="8"/>
  <c r="L12" i="8"/>
  <c r="I12" i="8"/>
  <c r="L11" i="8"/>
  <c r="I11" i="8"/>
  <c r="L10" i="8"/>
  <c r="I10" i="8"/>
  <c r="L9" i="8"/>
  <c r="I9" i="8"/>
  <c r="L8" i="8"/>
  <c r="I8" i="8"/>
  <c r="L7" i="8"/>
  <c r="I7" i="8"/>
  <c r="L6" i="8"/>
  <c r="I6" i="8"/>
  <c r="L5" i="8"/>
  <c r="I5" i="8"/>
  <c r="L4" i="8"/>
  <c r="I4" i="8"/>
  <c r="L3" i="8"/>
  <c r="M3" i="8" l="1"/>
  <c r="N3" i="8" s="1"/>
  <c r="O3" i="8" s="1"/>
  <c r="R3" i="8" s="1"/>
  <c r="M2" i="8"/>
  <c r="P3" i="8" l="1"/>
  <c r="Q3" i="8" s="1"/>
  <c r="M4" i="8" l="1"/>
  <c r="N4" i="8" s="1"/>
  <c r="O4" i="8" s="1"/>
  <c r="P4" i="8" s="1"/>
  <c r="Q4" i="8" s="1"/>
  <c r="R4" i="8" l="1"/>
  <c r="M5" i="8"/>
  <c r="N5" i="8" s="1"/>
  <c r="O5" i="8" s="1"/>
  <c r="P5" i="8" s="1"/>
  <c r="Q5" i="8" s="1"/>
  <c r="R5" i="8" l="1"/>
  <c r="M6" i="8"/>
  <c r="N6" i="8" s="1"/>
  <c r="O6" i="8" s="1"/>
  <c r="P6" i="8" s="1"/>
  <c r="Q6" i="8" s="1"/>
  <c r="R6" i="8" l="1"/>
  <c r="M7" i="8"/>
  <c r="N7" i="8" s="1"/>
  <c r="O7" i="8" s="1"/>
  <c r="P7" i="8" s="1"/>
  <c r="Q7" i="8" s="1"/>
  <c r="R7" i="8" l="1"/>
  <c r="M8" i="8"/>
  <c r="N8" i="8" s="1"/>
  <c r="O8" i="8" s="1"/>
  <c r="P8" i="8" s="1"/>
  <c r="Q8" i="8" s="1"/>
  <c r="R8" i="8" l="1"/>
  <c r="M9" i="8"/>
  <c r="N9" i="8" s="1"/>
  <c r="O9" i="8" s="1"/>
  <c r="P9" i="8" s="1"/>
  <c r="Q9" i="8" s="1"/>
  <c r="R9" i="8" l="1"/>
  <c r="M10" i="8"/>
  <c r="N10" i="8" s="1"/>
  <c r="O10" i="8" s="1"/>
  <c r="P10" i="8" s="1"/>
  <c r="Q10" i="8" s="1"/>
  <c r="R10" i="8" l="1"/>
  <c r="M11" i="8"/>
  <c r="N11" i="8" s="1"/>
  <c r="O11" i="8" s="1"/>
  <c r="P11" i="8" s="1"/>
  <c r="Q11" i="8" s="1"/>
  <c r="R11" i="8" l="1"/>
  <c r="M12" i="8"/>
  <c r="N12" i="8" s="1"/>
  <c r="O12" i="8" s="1"/>
  <c r="P12" i="8" s="1"/>
  <c r="Q12" i="8" s="1"/>
  <c r="R12" i="8" l="1"/>
  <c r="M13" i="8"/>
  <c r="N13" i="8" s="1"/>
  <c r="O13" i="8" s="1"/>
  <c r="P13" i="8" s="1"/>
  <c r="Q13" i="8" s="1"/>
  <c r="R13" i="8" l="1"/>
  <c r="M14" i="8"/>
  <c r="N14" i="8" s="1"/>
  <c r="O14" i="8" s="1"/>
  <c r="P14" i="8" s="1"/>
  <c r="Q14" i="8" s="1"/>
  <c r="R14" i="8" l="1"/>
  <c r="M15" i="8"/>
  <c r="N15" i="8" s="1"/>
  <c r="O15" i="8" s="1"/>
  <c r="P15" i="8" s="1"/>
  <c r="Q15" i="8" s="1"/>
  <c r="R15" i="8" l="1"/>
  <c r="M16" i="8"/>
  <c r="N16" i="8" s="1"/>
  <c r="O16" i="8" s="1"/>
  <c r="P16" i="8" s="1"/>
  <c r="Q16" i="8" s="1"/>
  <c r="R16" i="8" l="1"/>
  <c r="M17" i="8"/>
  <c r="N17" i="8" s="1"/>
  <c r="O17" i="8" s="1"/>
  <c r="P17" i="8" s="1"/>
  <c r="Q17" i="8" s="1"/>
  <c r="R17" i="8" l="1"/>
  <c r="M18" i="8"/>
  <c r="N18" i="8" s="1"/>
  <c r="O18" i="8" s="1"/>
  <c r="P18" i="8" s="1"/>
  <c r="Q18" i="8" s="1"/>
  <c r="R18" i="8" l="1"/>
  <c r="M19" i="8"/>
  <c r="N19" i="8" s="1"/>
  <c r="O19" i="8" s="1"/>
  <c r="P19" i="8" s="1"/>
  <c r="Q19" i="8" s="1"/>
  <c r="R19" i="8" l="1"/>
  <c r="M20" i="8"/>
  <c r="N20" i="8" s="1"/>
  <c r="O20" i="8" s="1"/>
  <c r="P20" i="8" s="1"/>
  <c r="Q20" i="8" s="1"/>
  <c r="R20" i="8" l="1"/>
  <c r="M21" i="8"/>
  <c r="N21" i="8" s="1"/>
  <c r="O21" i="8" s="1"/>
  <c r="P21" i="8" s="1"/>
  <c r="Q21" i="8" s="1"/>
  <c r="R21" i="8" l="1"/>
  <c r="M22" i="8"/>
  <c r="N22" i="8" s="1"/>
  <c r="O22" i="8" s="1"/>
  <c r="P22" i="8" s="1"/>
  <c r="Q22" i="8" s="1"/>
  <c r="R22" i="8" l="1"/>
  <c r="M23" i="8"/>
  <c r="N23" i="8" s="1"/>
  <c r="O23" i="8" s="1"/>
  <c r="P23" i="8" s="1"/>
  <c r="Q23" i="8" s="1"/>
  <c r="R23" i="8" l="1"/>
  <c r="M24" i="8"/>
  <c r="N24" i="8" s="1"/>
  <c r="O24" i="8" s="1"/>
  <c r="P24" i="8" s="1"/>
  <c r="Q24" i="8" s="1"/>
  <c r="R24" i="8" l="1"/>
  <c r="M25" i="8"/>
  <c r="N25" i="8" s="1"/>
  <c r="O25" i="8" s="1"/>
  <c r="P25" i="8" s="1"/>
  <c r="Q25" i="8" s="1"/>
  <c r="R25" i="8" l="1"/>
  <c r="M26" i="8"/>
  <c r="N26" i="8" s="1"/>
  <c r="O26" i="8" s="1"/>
  <c r="P26" i="8" s="1"/>
  <c r="Q26" i="8" s="1"/>
  <c r="R26" i="8" l="1"/>
  <c r="M27" i="8"/>
  <c r="N27" i="8" s="1"/>
  <c r="O27" i="8" s="1"/>
  <c r="P27" i="8" s="1"/>
  <c r="Q27" i="8" s="1"/>
  <c r="R27" i="8" l="1"/>
  <c r="M28" i="8"/>
  <c r="N28" i="8" s="1"/>
  <c r="O28" i="8" s="1"/>
  <c r="P28" i="8" s="1"/>
  <c r="Q28" i="8" s="1"/>
  <c r="R28" i="8" l="1"/>
  <c r="M29" i="8"/>
  <c r="N29" i="8" s="1"/>
  <c r="O29" i="8" s="1"/>
  <c r="P29" i="8" s="1"/>
  <c r="Q29" i="8" s="1"/>
  <c r="R29" i="8" l="1"/>
  <c r="M30" i="8"/>
  <c r="N30" i="8" s="1"/>
  <c r="O30" i="8" s="1"/>
  <c r="P30" i="8" s="1"/>
  <c r="Q30" i="8" s="1"/>
  <c r="R30" i="8" l="1"/>
  <c r="M31" i="8"/>
  <c r="N31" i="8" s="1"/>
  <c r="O31" i="8" s="1"/>
  <c r="P31" i="8" s="1"/>
  <c r="Q31" i="8" s="1"/>
  <c r="R31" i="8" l="1"/>
  <c r="M32" i="8"/>
  <c r="N32" i="8" s="1"/>
  <c r="O32" i="8" s="1"/>
  <c r="P32" i="8" s="1"/>
  <c r="Q32" i="8" s="1"/>
  <c r="R32" i="8" l="1"/>
  <c r="M33" i="8"/>
  <c r="N33" i="8" s="1"/>
  <c r="O33" i="8" s="1"/>
  <c r="P33" i="8" s="1"/>
  <c r="Q33" i="8" s="1"/>
  <c r="R33" i="8" l="1"/>
  <c r="M34" i="8"/>
  <c r="N34" i="8" s="1"/>
  <c r="O34" i="8" s="1"/>
  <c r="P34" i="8" s="1"/>
  <c r="Q34" i="8" s="1"/>
  <c r="R34" i="8" l="1"/>
  <c r="M35" i="8"/>
  <c r="N35" i="8" s="1"/>
  <c r="O35" i="8" s="1"/>
  <c r="P35" i="8" s="1"/>
  <c r="Q35" i="8" s="1"/>
  <c r="R35" i="8" l="1"/>
  <c r="M36" i="8"/>
  <c r="N36" i="8" s="1"/>
  <c r="O36" i="8" s="1"/>
  <c r="P36" i="8" s="1"/>
  <c r="Q36" i="8" s="1"/>
  <c r="R36" i="8" l="1"/>
  <c r="M37" i="8"/>
  <c r="N37" i="8" s="1"/>
  <c r="O37" i="8" s="1"/>
  <c r="P37" i="8" s="1"/>
  <c r="Q37" i="8" s="1"/>
  <c r="R37" i="8" l="1"/>
  <c r="M38" i="8"/>
  <c r="N38" i="8" s="1"/>
  <c r="O38" i="8" s="1"/>
  <c r="P38" i="8" s="1"/>
  <c r="Q38" i="8" s="1"/>
  <c r="R38" i="8" l="1"/>
  <c r="M39" i="8"/>
  <c r="N39" i="8" s="1"/>
  <c r="O39" i="8" s="1"/>
  <c r="P39" i="8" s="1"/>
  <c r="Q39" i="8" s="1"/>
  <c r="R39" i="8" l="1"/>
  <c r="M40" i="8"/>
  <c r="N40" i="8" s="1"/>
  <c r="O40" i="8" s="1"/>
  <c r="P40" i="8" s="1"/>
  <c r="Q40" i="8" s="1"/>
  <c r="R40" i="8" l="1"/>
  <c r="M41" i="8"/>
  <c r="N41" i="8" s="1"/>
  <c r="O41" i="8" s="1"/>
  <c r="P41" i="8" s="1"/>
  <c r="Q41" i="8" s="1"/>
  <c r="R41" i="8" l="1"/>
  <c r="M42" i="8"/>
  <c r="N42" i="8" s="1"/>
  <c r="O42" i="8" s="1"/>
  <c r="P42" i="8" s="1"/>
  <c r="Q42" i="8" s="1"/>
  <c r="R42" i="8" l="1"/>
  <c r="M43" i="8"/>
  <c r="N43" i="8" s="1"/>
  <c r="O43" i="8" s="1"/>
  <c r="P43" i="8" s="1"/>
  <c r="Q43" i="8" s="1"/>
  <c r="R43" i="8" l="1"/>
  <c r="M44" i="8"/>
  <c r="N44" i="8" s="1"/>
  <c r="O44" i="8" s="1"/>
  <c r="P44" i="8" s="1"/>
  <c r="Q44" i="8" s="1"/>
  <c r="R44" i="8" l="1"/>
  <c r="M45" i="8"/>
  <c r="N45" i="8" s="1"/>
  <c r="O45" i="8" s="1"/>
  <c r="P45" i="8" s="1"/>
  <c r="Q45" i="8" s="1"/>
  <c r="R45" i="8" l="1"/>
  <c r="M46" i="8"/>
  <c r="N46" i="8" s="1"/>
  <c r="O46" i="8" s="1"/>
  <c r="P46" i="8" s="1"/>
  <c r="Q46" i="8" s="1"/>
  <c r="R46" i="8" l="1"/>
  <c r="M47" i="8"/>
  <c r="N47" i="8" s="1"/>
  <c r="O47" i="8" s="1"/>
  <c r="P47" i="8" s="1"/>
  <c r="Q47" i="8" s="1"/>
  <c r="R47" i="8" l="1"/>
  <c r="M48" i="8"/>
  <c r="N48" i="8" s="1"/>
  <c r="O48" i="8" s="1"/>
  <c r="P48" i="8" s="1"/>
  <c r="Q48" i="8" s="1"/>
  <c r="R48" i="8" l="1"/>
  <c r="M49" i="8"/>
  <c r="N49" i="8" s="1"/>
  <c r="O49" i="8" s="1"/>
  <c r="P49" i="8" s="1"/>
  <c r="Q49" i="8" s="1"/>
  <c r="R49" i="8" l="1"/>
  <c r="M50" i="8"/>
  <c r="N50" i="8" s="1"/>
  <c r="O50" i="8" s="1"/>
  <c r="P50" i="8" s="1"/>
  <c r="Q50" i="8" s="1"/>
  <c r="R50" i="8" l="1"/>
  <c r="M51" i="8"/>
  <c r="N51" i="8" s="1"/>
  <c r="O51" i="8" s="1"/>
  <c r="P51" i="8" s="1"/>
  <c r="Q51" i="8" s="1"/>
  <c r="R51" i="8" l="1"/>
  <c r="M52" i="8"/>
  <c r="N52" i="8" s="1"/>
  <c r="O52" i="8" s="1"/>
  <c r="P52" i="8" s="1"/>
  <c r="Q52" i="8" s="1"/>
  <c r="R52" i="8" l="1"/>
  <c r="M53" i="8"/>
  <c r="N53" i="8" s="1"/>
  <c r="O53" i="8" s="1"/>
  <c r="P53" i="8" s="1"/>
  <c r="Q53" i="8" s="1"/>
  <c r="R53" i="8" l="1"/>
  <c r="M54" i="8"/>
  <c r="N54" i="8" s="1"/>
  <c r="O54" i="8" s="1"/>
  <c r="P54" i="8" s="1"/>
  <c r="Q54" i="8" s="1"/>
  <c r="R54" i="8" l="1"/>
  <c r="M55" i="8"/>
  <c r="N55" i="8" s="1"/>
  <c r="O55" i="8" s="1"/>
  <c r="P55" i="8" s="1"/>
  <c r="Q55" i="8" s="1"/>
  <c r="R55" i="8" l="1"/>
  <c r="M56" i="8"/>
  <c r="N56" i="8" s="1"/>
  <c r="O56" i="8" s="1"/>
  <c r="P56" i="8" s="1"/>
  <c r="Q56" i="8" s="1"/>
  <c r="R56" i="8" l="1"/>
  <c r="M57" i="8"/>
  <c r="N57" i="8" s="1"/>
  <c r="O57" i="8" s="1"/>
  <c r="P57" i="8" s="1"/>
  <c r="Q57" i="8" s="1"/>
  <c r="R57" i="8" l="1"/>
  <c r="M58" i="8"/>
  <c r="N58" i="8" s="1"/>
  <c r="O58" i="8" s="1"/>
  <c r="P58" i="8" s="1"/>
  <c r="Q58" i="8" s="1"/>
  <c r="R58" i="8" l="1"/>
  <c r="M59" i="8"/>
  <c r="N59" i="8" s="1"/>
  <c r="O59" i="8" s="1"/>
  <c r="P59" i="8" s="1"/>
  <c r="Q59" i="8" s="1"/>
  <c r="R59" i="8" l="1"/>
  <c r="M60" i="8"/>
  <c r="N60" i="8" s="1"/>
  <c r="O60" i="8" s="1"/>
  <c r="P60" i="8" s="1"/>
  <c r="Q60" i="8" s="1"/>
  <c r="R60" i="8" l="1"/>
  <c r="M61" i="8"/>
  <c r="N61" i="8" s="1"/>
  <c r="O61" i="8" s="1"/>
  <c r="P61" i="8" s="1"/>
  <c r="Q61" i="8" s="1"/>
  <c r="R61" i="8" l="1"/>
  <c r="M62" i="8"/>
  <c r="N62" i="8" s="1"/>
  <c r="O62" i="8" s="1"/>
  <c r="P62" i="8" s="1"/>
  <c r="Q62" i="8" s="1"/>
  <c r="R62" i="8" l="1"/>
  <c r="M63" i="8"/>
  <c r="N63" i="8" s="1"/>
  <c r="O63" i="8" s="1"/>
  <c r="P63" i="8" s="1"/>
  <c r="Q63" i="8" s="1"/>
  <c r="R63" i="8" l="1"/>
  <c r="M64" i="8"/>
  <c r="N64" i="8" s="1"/>
  <c r="O64" i="8" s="1"/>
  <c r="P64" i="8" s="1"/>
  <c r="Q64" i="8" s="1"/>
  <c r="R64" i="8" l="1"/>
  <c r="M65" i="8"/>
  <c r="N65" i="8" s="1"/>
  <c r="O65" i="8" s="1"/>
  <c r="P65" i="8" s="1"/>
  <c r="Q65" i="8" s="1"/>
  <c r="M66" i="8" l="1"/>
  <c r="N66" i="8" s="1"/>
  <c r="O66" i="8" s="1"/>
  <c r="P66" i="8" s="1"/>
  <c r="Q66" i="8" s="1"/>
  <c r="R65" i="8"/>
  <c r="R66" i="8" l="1"/>
  <c r="M67" i="8"/>
  <c r="N67" i="8" s="1"/>
  <c r="O67" i="8" s="1"/>
  <c r="P67" i="8" s="1"/>
  <c r="Q67" i="8" s="1"/>
  <c r="R67" i="8" l="1"/>
  <c r="M68" i="8"/>
  <c r="N68" i="8" s="1"/>
  <c r="O68" i="8" s="1"/>
  <c r="P68" i="8" s="1"/>
  <c r="Q68" i="8" s="1"/>
  <c r="M69" i="8" l="1"/>
  <c r="N69" i="8" s="1"/>
  <c r="O69" i="8" s="1"/>
  <c r="P69" i="8" s="1"/>
  <c r="Q69" i="8" s="1"/>
  <c r="R68" i="8"/>
  <c r="R69" i="8" l="1"/>
  <c r="M70" i="8"/>
  <c r="N70" i="8" s="1"/>
  <c r="O70" i="8" s="1"/>
  <c r="P70" i="8" s="1"/>
  <c r="Q70" i="8" s="1"/>
  <c r="M71" i="8" l="1"/>
  <c r="N71" i="8" s="1"/>
  <c r="O71" i="8" s="1"/>
  <c r="P71" i="8" s="1"/>
  <c r="Q71" i="8" s="1"/>
  <c r="R70" i="8"/>
  <c r="R71" i="8" l="1"/>
  <c r="M72" i="8"/>
  <c r="N72" i="8" s="1"/>
  <c r="O72" i="8" s="1"/>
  <c r="P72" i="8" s="1"/>
  <c r="Q72" i="8" s="1"/>
  <c r="M73" i="8" l="1"/>
  <c r="N73" i="8" s="1"/>
  <c r="O73" i="8" s="1"/>
  <c r="P73" i="8" s="1"/>
  <c r="Q73" i="8" s="1"/>
  <c r="R72" i="8"/>
  <c r="R73" i="8" l="1"/>
  <c r="M74" i="8"/>
  <c r="N74" i="8" s="1"/>
  <c r="O74" i="8" s="1"/>
  <c r="P74" i="8" s="1"/>
  <c r="Q74" i="8" s="1"/>
  <c r="M75" i="8" l="1"/>
  <c r="N75" i="8" s="1"/>
  <c r="O75" i="8" s="1"/>
  <c r="P75" i="8" s="1"/>
  <c r="Q75" i="8" s="1"/>
  <c r="R74" i="8"/>
  <c r="R75" i="8" l="1"/>
  <c r="M76" i="8"/>
  <c r="N76" i="8" s="1"/>
  <c r="O76" i="8" s="1"/>
  <c r="P76" i="8" s="1"/>
  <c r="Q76" i="8" s="1"/>
  <c r="M77" i="8" l="1"/>
  <c r="N77" i="8" s="1"/>
  <c r="O77" i="8" s="1"/>
  <c r="P77" i="8" s="1"/>
  <c r="Q77" i="8" s="1"/>
  <c r="R76" i="8"/>
  <c r="R77" i="8" s="1"/>
  <c r="M78" i="8" l="1"/>
  <c r="N78" i="8" s="1"/>
  <c r="O78" i="8" s="1"/>
  <c r="P78" i="8" s="1"/>
  <c r="Q78" i="8" s="1"/>
  <c r="M79" i="8" l="1"/>
  <c r="N79" i="8" s="1"/>
  <c r="O79" i="8" s="1"/>
  <c r="P79" i="8" s="1"/>
  <c r="Q79" i="8" s="1"/>
  <c r="R78" i="8"/>
  <c r="R79" i="8" l="1"/>
  <c r="M80" i="8"/>
  <c r="N80" i="8" s="1"/>
  <c r="O80" i="8" s="1"/>
  <c r="P80" i="8" s="1"/>
  <c r="Q80" i="8" s="1"/>
  <c r="M81" i="8" l="1"/>
  <c r="N81" i="8" s="1"/>
  <c r="O81" i="8" s="1"/>
  <c r="P81" i="8" s="1"/>
  <c r="Q81" i="8" s="1"/>
  <c r="R80" i="8"/>
  <c r="R81" i="8" l="1"/>
  <c r="M82" i="8"/>
  <c r="N82" i="8" s="1"/>
  <c r="O82" i="8" s="1"/>
  <c r="P82" i="8" s="1"/>
  <c r="Q82" i="8" s="1"/>
  <c r="M83" i="8" l="1"/>
  <c r="N83" i="8" s="1"/>
  <c r="O83" i="8" s="1"/>
  <c r="P83" i="8" s="1"/>
  <c r="Q83" i="8" s="1"/>
  <c r="R82" i="8"/>
  <c r="R83" i="8" l="1"/>
  <c r="M84" i="8"/>
  <c r="N84" i="8" s="1"/>
  <c r="O84" i="8" s="1"/>
  <c r="P84" i="8" s="1"/>
  <c r="Q84" i="8" s="1"/>
  <c r="M85" i="8" l="1"/>
  <c r="N85" i="8" s="1"/>
  <c r="O85" i="8" s="1"/>
  <c r="P85" i="8" s="1"/>
  <c r="Q85" i="8" s="1"/>
  <c r="R84" i="8"/>
  <c r="R85" i="8" l="1"/>
  <c r="M86" i="8"/>
  <c r="N86" i="8" s="1"/>
  <c r="O86" i="8" s="1"/>
  <c r="P86" i="8" s="1"/>
  <c r="Q86" i="8" s="1"/>
  <c r="M87" i="8" l="1"/>
  <c r="N87" i="8" s="1"/>
  <c r="O87" i="8" s="1"/>
  <c r="P87" i="8" s="1"/>
  <c r="Q87" i="8" s="1"/>
  <c r="R86" i="8"/>
  <c r="R87" i="8" l="1"/>
  <c r="M88" i="8"/>
  <c r="N88" i="8" s="1"/>
  <c r="O88" i="8" s="1"/>
  <c r="P88" i="8" s="1"/>
  <c r="Q88" i="8" s="1"/>
  <c r="M89" i="8" l="1"/>
  <c r="N89" i="8" s="1"/>
  <c r="O89" i="8" s="1"/>
  <c r="P89" i="8" s="1"/>
  <c r="Q89" i="8" s="1"/>
  <c r="R88" i="8"/>
  <c r="R89" i="8" l="1"/>
</calcChain>
</file>

<file path=xl/sharedStrings.xml><?xml version="1.0" encoding="utf-8"?>
<sst xmlns="http://schemas.openxmlformats.org/spreadsheetml/2006/main" count="79" uniqueCount="49">
  <si>
    <t>Mass</t>
  </si>
  <si>
    <t>g</t>
  </si>
  <si>
    <t>Time</t>
  </si>
  <si>
    <t>Thrust - N</t>
  </si>
  <si>
    <t>Mass - kg</t>
  </si>
  <si>
    <t>Wt - N</t>
  </si>
  <si>
    <t>Net Force</t>
  </si>
  <si>
    <t>Accel m/s^2</t>
  </si>
  <si>
    <t>Delta V</t>
  </si>
  <si>
    <t>V</t>
  </si>
  <si>
    <t>Alt</t>
  </si>
  <si>
    <t>rho</t>
  </si>
  <si>
    <t>kg/m^3</t>
  </si>
  <si>
    <t>Dia</t>
  </si>
  <si>
    <t>in</t>
  </si>
  <si>
    <t>m</t>
  </si>
  <si>
    <t>m^2</t>
  </si>
  <si>
    <t>Drag</t>
  </si>
  <si>
    <t>Rocket CD</t>
  </si>
  <si>
    <t>Equations</t>
  </si>
  <si>
    <t>Newton's 2nd law:  F=ma</t>
  </si>
  <si>
    <t>Add the altitude change to the altitude at the start of the time step.</t>
  </si>
  <si>
    <t>A</t>
  </si>
  <si>
    <t>Time -s</t>
  </si>
  <si>
    <t>Delta time</t>
  </si>
  <si>
    <t>n/a</t>
  </si>
  <si>
    <t>For each time step, use the velocity and constant acceleration to find the altitude change over that time step</t>
  </si>
  <si>
    <t>d'less</t>
  </si>
  <si>
    <t>The rocket's mass is known; convert weight (force) to mass units; mass = force/g.  Note: if scale displays mass (such as kg), no conversion is needed.</t>
  </si>
  <si>
    <t>Force consists of 3 parts: weight, thrust and drag.</t>
  </si>
  <si>
    <t>Weight - measure the rocket's weight on a scale.  Note: if scale displays mass units (such as kg) convert to force (such as N).</t>
  </si>
  <si>
    <t>Thrust is known; data from motor manufacturer.</t>
  </si>
  <si>
    <t>Drag can be calculated, see below.</t>
  </si>
  <si>
    <t>Using values found in the steps above, calculate acceleration.  a = F/m</t>
  </si>
  <si>
    <t>For each time step, use the acceleration to find the velocity change over that time step.</t>
  </si>
  <si>
    <t>Add the velocity change to the velocity at the start of the time step.</t>
  </si>
  <si>
    <t>Change in altitude = (initial velocity*time increment) + 0.5*(aceleration * [time increment]^2)</t>
  </si>
  <si>
    <t>Change in velocity = acceleration *time increment</t>
  </si>
  <si>
    <t>The definition of drag coefficient is: Cd = Drag/(0.5*density*velocity^2*area), where area is the referece area (here it is the rocket tube cross sectional area)</t>
  </si>
  <si>
    <t>Therefore , Drag = Cd*0.5*density*velocity^2*area</t>
  </si>
  <si>
    <t>Drag coefficient for this configuration is about 0.5</t>
  </si>
  <si>
    <t xml:space="preserve">Density is the air density.  </t>
  </si>
  <si>
    <t>Note: drag always acts in opposition to direction of travel (velocity).</t>
  </si>
  <si>
    <t>Weight of your rocket</t>
  </si>
  <si>
    <t>From OR</t>
  </si>
  <si>
    <t>Given</t>
  </si>
  <si>
    <t>Pi* D^2/4</t>
  </si>
  <si>
    <t>Air Density</t>
  </si>
  <si>
    <t>Convert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</si>
</sst>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8" fillId="0" borderId="0" xfId="0" applyFon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AeroTech</a:t>
            </a:r>
            <a:r>
              <a:rPr lang="en-US" baseline="0"/>
              <a:t> F67 </a:t>
            </a:r>
            <a:r>
              <a:rPr lang="en-US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Calculations'!$F$1</c:f>
              <c:strCache>
                <c:ptCount val="1"/>
                <c:pt idx="0">
                  <c:v>Thrust -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Calculations'!$E$2:$E$35</c:f>
              <c:numCache>
                <c:formatCode>General</c:formatCode>
                <c:ptCount val="34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9.9000000000000005E-2</c:v>
                </c:pt>
                <c:pt idx="7">
                  <c:v>0.14799999999999999</c:v>
                </c:pt>
                <c:pt idx="8">
                  <c:v>0.20100000000000001</c:v>
                </c:pt>
                <c:pt idx="9">
                  <c:v>0.25700000000000001</c:v>
                </c:pt>
                <c:pt idx="10">
                  <c:v>0.29799999999999999</c:v>
                </c:pt>
                <c:pt idx="11">
                  <c:v>0.39900000000000002</c:v>
                </c:pt>
                <c:pt idx="12">
                  <c:v>0.48299999999999998</c:v>
                </c:pt>
                <c:pt idx="13">
                  <c:v>0.499</c:v>
                </c:pt>
                <c:pt idx="14">
                  <c:v>0.56799999999999995</c:v>
                </c:pt>
                <c:pt idx="15">
                  <c:v>0.60099999999999998</c:v>
                </c:pt>
                <c:pt idx="16">
                  <c:v>0.625</c:v>
                </c:pt>
                <c:pt idx="17">
                  <c:v>0.65400000000000003</c:v>
                </c:pt>
                <c:pt idx="18">
                  <c:v>0.67200000000000004</c:v>
                </c:pt>
                <c:pt idx="19">
                  <c:v>0.68700000000000006</c:v>
                </c:pt>
                <c:pt idx="20">
                  <c:v>0.7</c:v>
                </c:pt>
                <c:pt idx="21">
                  <c:v>0.71399999999999997</c:v>
                </c:pt>
                <c:pt idx="22">
                  <c:v>0.73099999999999998</c:v>
                </c:pt>
                <c:pt idx="23">
                  <c:v>0.748</c:v>
                </c:pt>
                <c:pt idx="24">
                  <c:v>0.76400000000000001</c:v>
                </c:pt>
                <c:pt idx="25">
                  <c:v>0.77800000000000002</c:v>
                </c:pt>
                <c:pt idx="26">
                  <c:v>0.78900000000000003</c:v>
                </c:pt>
                <c:pt idx="27">
                  <c:v>0.79700000000000004</c:v>
                </c:pt>
                <c:pt idx="28">
                  <c:v>0.81200000000000006</c:v>
                </c:pt>
                <c:pt idx="29">
                  <c:v>0.83199999999999996</c:v>
                </c:pt>
                <c:pt idx="30">
                  <c:v>0.84899999999999998</c:v>
                </c:pt>
                <c:pt idx="31">
                  <c:v>0.87</c:v>
                </c:pt>
                <c:pt idx="32">
                  <c:v>0.89800000000000002</c:v>
                </c:pt>
                <c:pt idx="33">
                  <c:v>0.92</c:v>
                </c:pt>
              </c:numCache>
            </c:numRef>
          </c:xVal>
          <c:yVal>
            <c:numRef>
              <c:f>'Example Calculations'!$F$2:$F$35</c:f>
              <c:numCache>
                <c:formatCode>General</c:formatCode>
                <c:ptCount val="34"/>
                <c:pt idx="0">
                  <c:v>0</c:v>
                </c:pt>
                <c:pt idx="1">
                  <c:v>66.662000000000006</c:v>
                </c:pt>
                <c:pt idx="2">
                  <c:v>71.441000000000003</c:v>
                </c:pt>
                <c:pt idx="3">
                  <c:v>74.504999999999995</c:v>
                </c:pt>
                <c:pt idx="4">
                  <c:v>77.936000000000007</c:v>
                </c:pt>
                <c:pt idx="5">
                  <c:v>80.632000000000005</c:v>
                </c:pt>
                <c:pt idx="6">
                  <c:v>82.591999999999999</c:v>
                </c:pt>
                <c:pt idx="7">
                  <c:v>84.43</c:v>
                </c:pt>
                <c:pt idx="8">
                  <c:v>85.533000000000001</c:v>
                </c:pt>
                <c:pt idx="9">
                  <c:v>86.146000000000001</c:v>
                </c:pt>
                <c:pt idx="10">
                  <c:v>86.022999999999996</c:v>
                </c:pt>
                <c:pt idx="11">
                  <c:v>84.185000000000002</c:v>
                </c:pt>
                <c:pt idx="12">
                  <c:v>82.96</c:v>
                </c:pt>
                <c:pt idx="13">
                  <c:v>82.346999999999994</c:v>
                </c:pt>
                <c:pt idx="14">
                  <c:v>80.019000000000005</c:v>
                </c:pt>
                <c:pt idx="15">
                  <c:v>78.793999999999997</c:v>
                </c:pt>
                <c:pt idx="16">
                  <c:v>77.936000000000007</c:v>
                </c:pt>
                <c:pt idx="17">
                  <c:v>78.058000000000007</c:v>
                </c:pt>
                <c:pt idx="18">
                  <c:v>75.852999999999994</c:v>
                </c:pt>
                <c:pt idx="19">
                  <c:v>71.072999999999993</c:v>
                </c:pt>
                <c:pt idx="20">
                  <c:v>67.52</c:v>
                </c:pt>
                <c:pt idx="21">
                  <c:v>62.005000000000003</c:v>
                </c:pt>
                <c:pt idx="22">
                  <c:v>53.06</c:v>
                </c:pt>
                <c:pt idx="23">
                  <c:v>44.481999999999999</c:v>
                </c:pt>
                <c:pt idx="24">
                  <c:v>35.658999999999999</c:v>
                </c:pt>
                <c:pt idx="25">
                  <c:v>26.835999999999999</c:v>
                </c:pt>
                <c:pt idx="26">
                  <c:v>20.954000000000001</c:v>
                </c:pt>
                <c:pt idx="27">
                  <c:v>18.013000000000002</c:v>
                </c:pt>
                <c:pt idx="28">
                  <c:v>12.499000000000001</c:v>
                </c:pt>
                <c:pt idx="29">
                  <c:v>7.1070000000000002</c:v>
                </c:pt>
                <c:pt idx="30">
                  <c:v>3.6760000000000002</c:v>
                </c:pt>
                <c:pt idx="31">
                  <c:v>1.2250000000000001</c:v>
                </c:pt>
                <c:pt idx="32">
                  <c:v>0.36799999999999999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D-4898-9068-568431EB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3624"/>
        <c:axId val="464864608"/>
      </c:scatterChart>
      <c:valAx>
        <c:axId val="4648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4608"/>
        <c:crosses val="autoZero"/>
        <c:crossBetween val="midCat"/>
      </c:valAx>
      <c:valAx>
        <c:axId val="4648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Stage Rocket - Velocity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Variable Thrust, Constant Drag Coefficient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'Example Calculations'!$Q$1</c:f>
              <c:strCache>
                <c:ptCount val="1"/>
                <c:pt idx="0">
                  <c:v>V</c:v>
                </c:pt>
              </c:strCache>
            </c:strRef>
          </c:tx>
          <c:xVal>
            <c:numRef>
              <c:f>'Example Calculations'!$H$2:$H$163</c:f>
              <c:numCache>
                <c:formatCode>General</c:formatCode>
                <c:ptCount val="162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9.9000000000000005E-2</c:v>
                </c:pt>
                <c:pt idx="7">
                  <c:v>0.14799999999999999</c:v>
                </c:pt>
                <c:pt idx="8">
                  <c:v>0.20100000000000001</c:v>
                </c:pt>
                <c:pt idx="9">
                  <c:v>0.25700000000000001</c:v>
                </c:pt>
                <c:pt idx="10">
                  <c:v>0.29799999999999999</c:v>
                </c:pt>
                <c:pt idx="11">
                  <c:v>0.39900000000000002</c:v>
                </c:pt>
                <c:pt idx="12">
                  <c:v>0.48299999999999998</c:v>
                </c:pt>
                <c:pt idx="13">
                  <c:v>0.499</c:v>
                </c:pt>
                <c:pt idx="14">
                  <c:v>0.56799999999999995</c:v>
                </c:pt>
                <c:pt idx="15">
                  <c:v>0.60099999999999998</c:v>
                </c:pt>
                <c:pt idx="16">
                  <c:v>0.625</c:v>
                </c:pt>
                <c:pt idx="17">
                  <c:v>0.65400000000000003</c:v>
                </c:pt>
                <c:pt idx="18">
                  <c:v>0.67200000000000004</c:v>
                </c:pt>
                <c:pt idx="19">
                  <c:v>0.68700000000000006</c:v>
                </c:pt>
                <c:pt idx="20">
                  <c:v>0.7</c:v>
                </c:pt>
                <c:pt idx="21">
                  <c:v>0.71399999999999997</c:v>
                </c:pt>
                <c:pt idx="22">
                  <c:v>0.73099999999999998</c:v>
                </c:pt>
                <c:pt idx="23">
                  <c:v>0.748</c:v>
                </c:pt>
                <c:pt idx="24">
                  <c:v>0.76400000000000001</c:v>
                </c:pt>
                <c:pt idx="25">
                  <c:v>0.77800000000000002</c:v>
                </c:pt>
                <c:pt idx="26">
                  <c:v>0.78900000000000003</c:v>
                </c:pt>
                <c:pt idx="27">
                  <c:v>0.79700000000000004</c:v>
                </c:pt>
                <c:pt idx="28">
                  <c:v>0.81200000000000006</c:v>
                </c:pt>
                <c:pt idx="29">
                  <c:v>0.83199999999999996</c:v>
                </c:pt>
                <c:pt idx="30">
                  <c:v>0.84899999999999998</c:v>
                </c:pt>
                <c:pt idx="31">
                  <c:v>0.87</c:v>
                </c:pt>
                <c:pt idx="32">
                  <c:v>0.89800000000000002</c:v>
                </c:pt>
                <c:pt idx="33">
                  <c:v>0.92</c:v>
                </c:pt>
                <c:pt idx="34">
                  <c:v>1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1.3</c:v>
                </c:pt>
                <c:pt idx="38">
                  <c:v>1.4</c:v>
                </c:pt>
                <c:pt idx="39">
                  <c:v>1.5</c:v>
                </c:pt>
                <c:pt idx="40">
                  <c:v>1.6</c:v>
                </c:pt>
                <c:pt idx="41">
                  <c:v>1.7</c:v>
                </c:pt>
                <c:pt idx="42">
                  <c:v>1.8</c:v>
                </c:pt>
                <c:pt idx="43">
                  <c:v>1.9</c:v>
                </c:pt>
                <c:pt idx="44">
                  <c:v>2</c:v>
                </c:pt>
                <c:pt idx="45">
                  <c:v>2.1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2.5</c:v>
                </c:pt>
                <c:pt idx="50">
                  <c:v>2.6</c:v>
                </c:pt>
                <c:pt idx="51">
                  <c:v>2.7</c:v>
                </c:pt>
                <c:pt idx="52">
                  <c:v>2.8</c:v>
                </c:pt>
                <c:pt idx="53">
                  <c:v>2.9</c:v>
                </c:pt>
                <c:pt idx="54">
                  <c:v>3</c:v>
                </c:pt>
                <c:pt idx="55">
                  <c:v>3.1</c:v>
                </c:pt>
                <c:pt idx="56">
                  <c:v>3.2</c:v>
                </c:pt>
                <c:pt idx="57">
                  <c:v>3.3</c:v>
                </c:pt>
                <c:pt idx="58">
                  <c:v>3.4</c:v>
                </c:pt>
                <c:pt idx="59">
                  <c:v>3.5</c:v>
                </c:pt>
                <c:pt idx="60">
                  <c:v>3.6</c:v>
                </c:pt>
                <c:pt idx="61">
                  <c:v>3.7</c:v>
                </c:pt>
                <c:pt idx="62">
                  <c:v>3.8</c:v>
                </c:pt>
                <c:pt idx="63">
                  <c:v>3.9</c:v>
                </c:pt>
                <c:pt idx="64">
                  <c:v>4</c:v>
                </c:pt>
                <c:pt idx="65">
                  <c:v>4.0999999999999996</c:v>
                </c:pt>
                <c:pt idx="66">
                  <c:v>4.2</c:v>
                </c:pt>
                <c:pt idx="67">
                  <c:v>4.3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4.7</c:v>
                </c:pt>
                <c:pt idx="72">
                  <c:v>4.8</c:v>
                </c:pt>
                <c:pt idx="73">
                  <c:v>4.9000000000000004</c:v>
                </c:pt>
                <c:pt idx="74">
                  <c:v>5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5.3</c:v>
                </c:pt>
                <c:pt idx="78">
                  <c:v>5.4</c:v>
                </c:pt>
                <c:pt idx="79">
                  <c:v>5.5</c:v>
                </c:pt>
                <c:pt idx="80">
                  <c:v>5.6</c:v>
                </c:pt>
                <c:pt idx="81">
                  <c:v>5.7</c:v>
                </c:pt>
                <c:pt idx="82">
                  <c:v>5.8</c:v>
                </c:pt>
                <c:pt idx="83">
                  <c:v>5.9</c:v>
                </c:pt>
                <c:pt idx="84">
                  <c:v>6</c:v>
                </c:pt>
                <c:pt idx="85">
                  <c:v>6.1</c:v>
                </c:pt>
                <c:pt idx="86">
                  <c:v>6.2</c:v>
                </c:pt>
                <c:pt idx="87">
                  <c:v>6.3</c:v>
                </c:pt>
              </c:numCache>
            </c:numRef>
          </c:xVal>
          <c:yVal>
            <c:numRef>
              <c:f>'Example Calculations'!$Q$2:$Q$163</c:f>
              <c:numCache>
                <c:formatCode>0.00</c:formatCode>
                <c:ptCount val="162"/>
                <c:pt idx="0" formatCode="General">
                  <c:v>0</c:v>
                </c:pt>
                <c:pt idx="1">
                  <c:v>0.11986025104602513</c:v>
                </c:pt>
                <c:pt idx="2">
                  <c:v>0.50943463633606345</c:v>
                </c:pt>
                <c:pt idx="3">
                  <c:v>1.0545052310563503</c:v>
                </c:pt>
                <c:pt idx="4">
                  <c:v>2.7041073127525967</c:v>
                </c:pt>
                <c:pt idx="5">
                  <c:v>4.8656315231833807</c:v>
                </c:pt>
                <c:pt idx="6">
                  <c:v>7.2392432713133879</c:v>
                </c:pt>
                <c:pt idx="7">
                  <c:v>11.083790620179217</c:v>
                </c:pt>
                <c:pt idx="8">
                  <c:v>15.299356473570635</c:v>
                </c:pt>
                <c:pt idx="9">
                  <c:v>19.7828216005461</c:v>
                </c:pt>
                <c:pt idx="10">
                  <c:v>23.053223218499099</c:v>
                </c:pt>
                <c:pt idx="11">
                  <c:v>30.900344655592406</c:v>
                </c:pt>
                <c:pt idx="12">
                  <c:v>37.281194970527579</c:v>
                </c:pt>
                <c:pt idx="13">
                  <c:v>38.47893068907976</c:v>
                </c:pt>
                <c:pt idx="14">
                  <c:v>43.469480379997812</c:v>
                </c:pt>
                <c:pt idx="15">
                  <c:v>45.799622628070331</c:v>
                </c:pt>
                <c:pt idx="16">
                  <c:v>47.467421104802881</c:v>
                </c:pt>
                <c:pt idx="17">
                  <c:v>49.481579716305696</c:v>
                </c:pt>
                <c:pt idx="18">
                  <c:v>50.686491312191052</c:v>
                </c:pt>
                <c:pt idx="19">
                  <c:v>51.613658419978478</c:v>
                </c:pt>
                <c:pt idx="20">
                  <c:v>52.367576697491195</c:v>
                </c:pt>
                <c:pt idx="21">
                  <c:v>53.097557574630748</c:v>
                </c:pt>
                <c:pt idx="22">
                  <c:v>53.823506843745136</c:v>
                </c:pt>
                <c:pt idx="23">
                  <c:v>54.395514757191364</c:v>
                </c:pt>
                <c:pt idx="24">
                  <c:v>54.785156261465367</c:v>
                </c:pt>
                <c:pt idx="25">
                  <c:v>54.996251894950952</c:v>
                </c:pt>
                <c:pt idx="26">
                  <c:v>55.094161654434728</c:v>
                </c:pt>
                <c:pt idx="27">
                  <c:v>55.140666141566975</c:v>
                </c:pt>
                <c:pt idx="28">
                  <c:v>55.14126351720229</c:v>
                </c:pt>
                <c:pt idx="29">
                  <c:v>55.029255269126381</c:v>
                </c:pt>
                <c:pt idx="30">
                  <c:v>54.873259913742004</c:v>
                </c:pt>
                <c:pt idx="31">
                  <c:v>54.627102806525585</c:v>
                </c:pt>
                <c:pt idx="32">
                  <c:v>54.274595774780963</c:v>
                </c:pt>
                <c:pt idx="33">
                  <c:v>53.990055767273425</c:v>
                </c:pt>
                <c:pt idx="34">
                  <c:v>52.957986485392155</c:v>
                </c:pt>
                <c:pt idx="35">
                  <c:v>51.679641749622448</c:v>
                </c:pt>
                <c:pt idx="36">
                  <c:v>50.415526569056539</c:v>
                </c:pt>
                <c:pt idx="37">
                  <c:v>49.16514065345104</c:v>
                </c:pt>
                <c:pt idx="38">
                  <c:v>47.928000426889255</c:v>
                </c:pt>
                <c:pt idx="39">
                  <c:v>46.703638201690964</c:v>
                </c:pt>
                <c:pt idx="40">
                  <c:v>45.491601396648328</c:v>
                </c:pt>
                <c:pt idx="41">
                  <c:v>44.291451796693309</c:v>
                </c:pt>
                <c:pt idx="42">
                  <c:v>43.10276485131044</c:v>
                </c:pt>
                <c:pt idx="43">
                  <c:v>41.925129009200347</c:v>
                </c:pt>
                <c:pt idx="44">
                  <c:v>40.758145086875309</c:v>
                </c:pt>
                <c:pt idx="45">
                  <c:v>39.6014256690301</c:v>
                </c:pt>
                <c:pt idx="46">
                  <c:v>38.454594538680226</c:v>
                </c:pt>
                <c:pt idx="47">
                  <c:v>37.317286135196888</c:v>
                </c:pt>
                <c:pt idx="48">
                  <c:v>36.189145038494452</c:v>
                </c:pt>
                <c:pt idx="49">
                  <c:v>35.069825477742718</c:v>
                </c:pt>
                <c:pt idx="50">
                  <c:v>33.958990863083848</c:v>
                </c:pt>
                <c:pt idx="51">
                  <c:v>32.856313338933106</c:v>
                </c:pt>
                <c:pt idx="52">
                  <c:v>31.761473357534257</c:v>
                </c:pt>
                <c:pt idx="53">
                  <c:v>30.674159271525117</c:v>
                </c:pt>
                <c:pt idx="54">
                  <c:v>29.594066944347297</c:v>
                </c:pt>
                <c:pt idx="55">
                  <c:v>28.520899377406305</c:v>
                </c:pt>
                <c:pt idx="56">
                  <c:v>27.454366352955486</c:v>
                </c:pt>
                <c:pt idx="57">
                  <c:v>26.394184091739106</c:v>
                </c:pt>
                <c:pt idx="58">
                  <c:v>25.340074924487421</c:v>
                </c:pt>
                <c:pt idx="59">
                  <c:v>24.291766976409679</c:v>
                </c:pt>
                <c:pt idx="60">
                  <c:v>23.248993863880209</c:v>
                </c:pt>
                <c:pt idx="61">
                  <c:v>22.211494402558394</c:v>
                </c:pt>
                <c:pt idx="62">
                  <c:v>21.179012326225557</c:v>
                </c:pt>
                <c:pt idx="63">
                  <c:v>20.151296015660751</c:v>
                </c:pt>
                <c:pt idx="64">
                  <c:v>19.128098236913878</c:v>
                </c:pt>
                <c:pt idx="65">
                  <c:v>18.109175888367773</c:v>
                </c:pt>
                <c:pt idx="66">
                  <c:v>17.094289756012106</c:v>
                </c:pt>
                <c:pt idx="67">
                  <c:v>16.083204276380563</c:v>
                </c:pt>
                <c:pt idx="68">
                  <c:v>15.075687306629039</c:v>
                </c:pt>
                <c:pt idx="69">
                  <c:v>14.071509901257398</c:v>
                </c:pt>
                <c:pt idx="70">
                  <c:v>13.070446094999383</c:v>
                </c:pt>
                <c:pt idx="71">
                  <c:v>12.072272691426468</c:v>
                </c:pt>
                <c:pt idx="72">
                  <c:v>11.076769056830186</c:v>
                </c:pt>
                <c:pt idx="73">
                  <c:v>10.08371691896491</c:v>
                </c:pt>
                <c:pt idx="74">
                  <c:v>9.0929001702493917</c:v>
                </c:pt>
                <c:pt idx="75">
                  <c:v>8.1041046750393519</c:v>
                </c:pt>
                <c:pt idx="76">
                  <c:v>7.117118080597213</c:v>
                </c:pt>
                <c:pt idx="77">
                  <c:v>6.131729631396599</c:v>
                </c:pt>
                <c:pt idx="78">
                  <c:v>5.1477299864100274</c:v>
                </c:pt>
                <c:pt idx="79">
                  <c:v>4.1649110390380351</c:v>
                </c:pt>
                <c:pt idx="80">
                  <c:v>3.1830657393459734</c:v>
                </c:pt>
                <c:pt idx="81">
                  <c:v>2.201987918282553</c:v>
                </c:pt>
                <c:pt idx="82">
                  <c:v>1.2214721135602336</c:v>
                </c:pt>
                <c:pt idx="83">
                  <c:v>0.24131339688289954</c:v>
                </c:pt>
                <c:pt idx="84">
                  <c:v>-0.7386927977891049</c:v>
                </c:pt>
                <c:pt idx="85">
                  <c:v>-1.7187508452435922</c:v>
                </c:pt>
                <c:pt idx="86">
                  <c:v>-2.6990650995948986</c:v>
                </c:pt>
                <c:pt idx="87">
                  <c:v>-3.6798400647388916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3-4C74-B8C6-A2AF379FB494}"/>
            </c:ext>
          </c:extLst>
        </c:ser>
        <c:ser>
          <c:idx val="0"/>
          <c:order val="1"/>
          <c:tx>
            <c:strRef>
              <c:f>'Example Calculations'!$Q$1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Calculations'!$H$2:$H$163</c:f>
              <c:numCache>
                <c:formatCode>General</c:formatCode>
                <c:ptCount val="162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9.9000000000000005E-2</c:v>
                </c:pt>
                <c:pt idx="7">
                  <c:v>0.14799999999999999</c:v>
                </c:pt>
                <c:pt idx="8">
                  <c:v>0.20100000000000001</c:v>
                </c:pt>
                <c:pt idx="9">
                  <c:v>0.25700000000000001</c:v>
                </c:pt>
                <c:pt idx="10">
                  <c:v>0.29799999999999999</c:v>
                </c:pt>
                <c:pt idx="11">
                  <c:v>0.39900000000000002</c:v>
                </c:pt>
                <c:pt idx="12">
                  <c:v>0.48299999999999998</c:v>
                </c:pt>
                <c:pt idx="13">
                  <c:v>0.499</c:v>
                </c:pt>
                <c:pt idx="14">
                  <c:v>0.56799999999999995</c:v>
                </c:pt>
                <c:pt idx="15">
                  <c:v>0.60099999999999998</c:v>
                </c:pt>
                <c:pt idx="16">
                  <c:v>0.625</c:v>
                </c:pt>
                <c:pt idx="17">
                  <c:v>0.65400000000000003</c:v>
                </c:pt>
                <c:pt idx="18">
                  <c:v>0.67200000000000004</c:v>
                </c:pt>
                <c:pt idx="19">
                  <c:v>0.68700000000000006</c:v>
                </c:pt>
                <c:pt idx="20">
                  <c:v>0.7</c:v>
                </c:pt>
                <c:pt idx="21">
                  <c:v>0.71399999999999997</c:v>
                </c:pt>
                <c:pt idx="22">
                  <c:v>0.73099999999999998</c:v>
                </c:pt>
                <c:pt idx="23">
                  <c:v>0.748</c:v>
                </c:pt>
                <c:pt idx="24">
                  <c:v>0.76400000000000001</c:v>
                </c:pt>
                <c:pt idx="25">
                  <c:v>0.77800000000000002</c:v>
                </c:pt>
                <c:pt idx="26">
                  <c:v>0.78900000000000003</c:v>
                </c:pt>
                <c:pt idx="27">
                  <c:v>0.79700000000000004</c:v>
                </c:pt>
                <c:pt idx="28">
                  <c:v>0.81200000000000006</c:v>
                </c:pt>
                <c:pt idx="29">
                  <c:v>0.83199999999999996</c:v>
                </c:pt>
                <c:pt idx="30">
                  <c:v>0.84899999999999998</c:v>
                </c:pt>
                <c:pt idx="31">
                  <c:v>0.87</c:v>
                </c:pt>
                <c:pt idx="32">
                  <c:v>0.89800000000000002</c:v>
                </c:pt>
                <c:pt idx="33">
                  <c:v>0.92</c:v>
                </c:pt>
                <c:pt idx="34">
                  <c:v>1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1.3</c:v>
                </c:pt>
                <c:pt idx="38">
                  <c:v>1.4</c:v>
                </c:pt>
                <c:pt idx="39">
                  <c:v>1.5</c:v>
                </c:pt>
                <c:pt idx="40">
                  <c:v>1.6</c:v>
                </c:pt>
                <c:pt idx="41">
                  <c:v>1.7</c:v>
                </c:pt>
                <c:pt idx="42">
                  <c:v>1.8</c:v>
                </c:pt>
                <c:pt idx="43">
                  <c:v>1.9</c:v>
                </c:pt>
                <c:pt idx="44">
                  <c:v>2</c:v>
                </c:pt>
                <c:pt idx="45">
                  <c:v>2.1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2.5</c:v>
                </c:pt>
                <c:pt idx="50">
                  <c:v>2.6</c:v>
                </c:pt>
                <c:pt idx="51">
                  <c:v>2.7</c:v>
                </c:pt>
                <c:pt idx="52">
                  <c:v>2.8</c:v>
                </c:pt>
                <c:pt idx="53">
                  <c:v>2.9</c:v>
                </c:pt>
                <c:pt idx="54">
                  <c:v>3</c:v>
                </c:pt>
                <c:pt idx="55">
                  <c:v>3.1</c:v>
                </c:pt>
                <c:pt idx="56">
                  <c:v>3.2</c:v>
                </c:pt>
                <c:pt idx="57">
                  <c:v>3.3</c:v>
                </c:pt>
                <c:pt idx="58">
                  <c:v>3.4</c:v>
                </c:pt>
                <c:pt idx="59">
                  <c:v>3.5</c:v>
                </c:pt>
                <c:pt idx="60">
                  <c:v>3.6</c:v>
                </c:pt>
                <c:pt idx="61">
                  <c:v>3.7</c:v>
                </c:pt>
                <c:pt idx="62">
                  <c:v>3.8</c:v>
                </c:pt>
                <c:pt idx="63">
                  <c:v>3.9</c:v>
                </c:pt>
                <c:pt idx="64">
                  <c:v>4</c:v>
                </c:pt>
                <c:pt idx="65">
                  <c:v>4.0999999999999996</c:v>
                </c:pt>
                <c:pt idx="66">
                  <c:v>4.2</c:v>
                </c:pt>
                <c:pt idx="67">
                  <c:v>4.3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4.7</c:v>
                </c:pt>
                <c:pt idx="72">
                  <c:v>4.8</c:v>
                </c:pt>
                <c:pt idx="73">
                  <c:v>4.9000000000000004</c:v>
                </c:pt>
                <c:pt idx="74">
                  <c:v>5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5.3</c:v>
                </c:pt>
                <c:pt idx="78">
                  <c:v>5.4</c:v>
                </c:pt>
                <c:pt idx="79">
                  <c:v>5.5</c:v>
                </c:pt>
                <c:pt idx="80">
                  <c:v>5.6</c:v>
                </c:pt>
                <c:pt idx="81">
                  <c:v>5.7</c:v>
                </c:pt>
                <c:pt idx="82">
                  <c:v>5.8</c:v>
                </c:pt>
                <c:pt idx="83">
                  <c:v>5.9</c:v>
                </c:pt>
                <c:pt idx="84">
                  <c:v>6</c:v>
                </c:pt>
                <c:pt idx="85">
                  <c:v>6.1</c:v>
                </c:pt>
                <c:pt idx="86">
                  <c:v>6.2</c:v>
                </c:pt>
                <c:pt idx="87">
                  <c:v>6.3</c:v>
                </c:pt>
              </c:numCache>
            </c:numRef>
          </c:xVal>
          <c:yVal>
            <c:numRef>
              <c:f>'Example Calculations'!$Q$2:$Q$163</c:f>
              <c:numCache>
                <c:formatCode>0.00</c:formatCode>
                <c:ptCount val="162"/>
                <c:pt idx="0" formatCode="General">
                  <c:v>0</c:v>
                </c:pt>
                <c:pt idx="1">
                  <c:v>0.11986025104602513</c:v>
                </c:pt>
                <c:pt idx="2">
                  <c:v>0.50943463633606345</c:v>
                </c:pt>
                <c:pt idx="3">
                  <c:v>1.0545052310563503</c:v>
                </c:pt>
                <c:pt idx="4">
                  <c:v>2.7041073127525967</c:v>
                </c:pt>
                <c:pt idx="5">
                  <c:v>4.8656315231833807</c:v>
                </c:pt>
                <c:pt idx="6">
                  <c:v>7.2392432713133879</c:v>
                </c:pt>
                <c:pt idx="7">
                  <c:v>11.083790620179217</c:v>
                </c:pt>
                <c:pt idx="8">
                  <c:v>15.299356473570635</c:v>
                </c:pt>
                <c:pt idx="9">
                  <c:v>19.7828216005461</c:v>
                </c:pt>
                <c:pt idx="10">
                  <c:v>23.053223218499099</c:v>
                </c:pt>
                <c:pt idx="11">
                  <c:v>30.900344655592406</c:v>
                </c:pt>
                <c:pt idx="12">
                  <c:v>37.281194970527579</c:v>
                </c:pt>
                <c:pt idx="13">
                  <c:v>38.47893068907976</c:v>
                </c:pt>
                <c:pt idx="14">
                  <c:v>43.469480379997812</c:v>
                </c:pt>
                <c:pt idx="15">
                  <c:v>45.799622628070331</c:v>
                </c:pt>
                <c:pt idx="16">
                  <c:v>47.467421104802881</c:v>
                </c:pt>
                <c:pt idx="17">
                  <c:v>49.481579716305696</c:v>
                </c:pt>
                <c:pt idx="18">
                  <c:v>50.686491312191052</c:v>
                </c:pt>
                <c:pt idx="19">
                  <c:v>51.613658419978478</c:v>
                </c:pt>
                <c:pt idx="20">
                  <c:v>52.367576697491195</c:v>
                </c:pt>
                <c:pt idx="21">
                  <c:v>53.097557574630748</c:v>
                </c:pt>
                <c:pt idx="22">
                  <c:v>53.823506843745136</c:v>
                </c:pt>
                <c:pt idx="23">
                  <c:v>54.395514757191364</c:v>
                </c:pt>
                <c:pt idx="24">
                  <c:v>54.785156261465367</c:v>
                </c:pt>
                <c:pt idx="25">
                  <c:v>54.996251894950952</c:v>
                </c:pt>
                <c:pt idx="26">
                  <c:v>55.094161654434728</c:v>
                </c:pt>
                <c:pt idx="27">
                  <c:v>55.140666141566975</c:v>
                </c:pt>
                <c:pt idx="28">
                  <c:v>55.14126351720229</c:v>
                </c:pt>
                <c:pt idx="29">
                  <c:v>55.029255269126381</c:v>
                </c:pt>
                <c:pt idx="30">
                  <c:v>54.873259913742004</c:v>
                </c:pt>
                <c:pt idx="31">
                  <c:v>54.627102806525585</c:v>
                </c:pt>
                <c:pt idx="32">
                  <c:v>54.274595774780963</c:v>
                </c:pt>
                <c:pt idx="33">
                  <c:v>53.990055767273425</c:v>
                </c:pt>
                <c:pt idx="34">
                  <c:v>52.957986485392155</c:v>
                </c:pt>
                <c:pt idx="35">
                  <c:v>51.679641749622448</c:v>
                </c:pt>
                <c:pt idx="36">
                  <c:v>50.415526569056539</c:v>
                </c:pt>
                <c:pt idx="37">
                  <c:v>49.16514065345104</c:v>
                </c:pt>
                <c:pt idx="38">
                  <c:v>47.928000426889255</c:v>
                </c:pt>
                <c:pt idx="39">
                  <c:v>46.703638201690964</c:v>
                </c:pt>
                <c:pt idx="40">
                  <c:v>45.491601396648328</c:v>
                </c:pt>
                <c:pt idx="41">
                  <c:v>44.291451796693309</c:v>
                </c:pt>
                <c:pt idx="42">
                  <c:v>43.10276485131044</c:v>
                </c:pt>
                <c:pt idx="43">
                  <c:v>41.925129009200347</c:v>
                </c:pt>
                <c:pt idx="44">
                  <c:v>40.758145086875309</c:v>
                </c:pt>
                <c:pt idx="45">
                  <c:v>39.6014256690301</c:v>
                </c:pt>
                <c:pt idx="46">
                  <c:v>38.454594538680226</c:v>
                </c:pt>
                <c:pt idx="47">
                  <c:v>37.317286135196888</c:v>
                </c:pt>
                <c:pt idx="48">
                  <c:v>36.189145038494452</c:v>
                </c:pt>
                <c:pt idx="49">
                  <c:v>35.069825477742718</c:v>
                </c:pt>
                <c:pt idx="50">
                  <c:v>33.958990863083848</c:v>
                </c:pt>
                <c:pt idx="51">
                  <c:v>32.856313338933106</c:v>
                </c:pt>
                <c:pt idx="52">
                  <c:v>31.761473357534257</c:v>
                </c:pt>
                <c:pt idx="53">
                  <c:v>30.674159271525117</c:v>
                </c:pt>
                <c:pt idx="54">
                  <c:v>29.594066944347297</c:v>
                </c:pt>
                <c:pt idx="55">
                  <c:v>28.520899377406305</c:v>
                </c:pt>
                <c:pt idx="56">
                  <c:v>27.454366352955486</c:v>
                </c:pt>
                <c:pt idx="57">
                  <c:v>26.394184091739106</c:v>
                </c:pt>
                <c:pt idx="58">
                  <c:v>25.340074924487421</c:v>
                </c:pt>
                <c:pt idx="59">
                  <c:v>24.291766976409679</c:v>
                </c:pt>
                <c:pt idx="60">
                  <c:v>23.248993863880209</c:v>
                </c:pt>
                <c:pt idx="61">
                  <c:v>22.211494402558394</c:v>
                </c:pt>
                <c:pt idx="62">
                  <c:v>21.179012326225557</c:v>
                </c:pt>
                <c:pt idx="63">
                  <c:v>20.151296015660751</c:v>
                </c:pt>
                <c:pt idx="64">
                  <c:v>19.128098236913878</c:v>
                </c:pt>
                <c:pt idx="65">
                  <c:v>18.109175888367773</c:v>
                </c:pt>
                <c:pt idx="66">
                  <c:v>17.094289756012106</c:v>
                </c:pt>
                <c:pt idx="67">
                  <c:v>16.083204276380563</c:v>
                </c:pt>
                <c:pt idx="68">
                  <c:v>15.075687306629039</c:v>
                </c:pt>
                <c:pt idx="69">
                  <c:v>14.071509901257398</c:v>
                </c:pt>
                <c:pt idx="70">
                  <c:v>13.070446094999383</c:v>
                </c:pt>
                <c:pt idx="71">
                  <c:v>12.072272691426468</c:v>
                </c:pt>
                <c:pt idx="72">
                  <c:v>11.076769056830186</c:v>
                </c:pt>
                <c:pt idx="73">
                  <c:v>10.08371691896491</c:v>
                </c:pt>
                <c:pt idx="74">
                  <c:v>9.0929001702493917</c:v>
                </c:pt>
                <c:pt idx="75">
                  <c:v>8.1041046750393519</c:v>
                </c:pt>
                <c:pt idx="76">
                  <c:v>7.117118080597213</c:v>
                </c:pt>
                <c:pt idx="77">
                  <c:v>6.131729631396599</c:v>
                </c:pt>
                <c:pt idx="78">
                  <c:v>5.1477299864100274</c:v>
                </c:pt>
                <c:pt idx="79">
                  <c:v>4.1649110390380351</c:v>
                </c:pt>
                <c:pt idx="80">
                  <c:v>3.1830657393459734</c:v>
                </c:pt>
                <c:pt idx="81">
                  <c:v>2.201987918282553</c:v>
                </c:pt>
                <c:pt idx="82">
                  <c:v>1.2214721135602336</c:v>
                </c:pt>
                <c:pt idx="83">
                  <c:v>0.24131339688289954</c:v>
                </c:pt>
                <c:pt idx="84">
                  <c:v>-0.7386927977891049</c:v>
                </c:pt>
                <c:pt idx="85">
                  <c:v>-1.7187508452435922</c:v>
                </c:pt>
                <c:pt idx="86">
                  <c:v>-2.6990650995948986</c:v>
                </c:pt>
                <c:pt idx="87">
                  <c:v>-3.6798400647388916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3-4C74-B8C6-A2AF379F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94248"/>
        <c:axId val="491292608"/>
      </c:scatterChart>
      <c:valAx>
        <c:axId val="49129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2608"/>
        <c:crosses val="autoZero"/>
        <c:crossBetween val="midCat"/>
      </c:valAx>
      <c:valAx>
        <c:axId val="491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Velocity - m/s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4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Stage Rocket - Acceleration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Variable Thrust, Constant Drag Coefficient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Calculations'!$O$1</c:f>
              <c:strCache>
                <c:ptCount val="1"/>
                <c:pt idx="0">
                  <c:v>Accel m/s^2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Calculations'!$H$2:$H$163</c:f>
              <c:numCache>
                <c:formatCode>General</c:formatCode>
                <c:ptCount val="162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9.9000000000000005E-2</c:v>
                </c:pt>
                <c:pt idx="7">
                  <c:v>0.14799999999999999</c:v>
                </c:pt>
                <c:pt idx="8">
                  <c:v>0.20100000000000001</c:v>
                </c:pt>
                <c:pt idx="9">
                  <c:v>0.25700000000000001</c:v>
                </c:pt>
                <c:pt idx="10">
                  <c:v>0.29799999999999999</c:v>
                </c:pt>
                <c:pt idx="11">
                  <c:v>0.39900000000000002</c:v>
                </c:pt>
                <c:pt idx="12">
                  <c:v>0.48299999999999998</c:v>
                </c:pt>
                <c:pt idx="13">
                  <c:v>0.499</c:v>
                </c:pt>
                <c:pt idx="14">
                  <c:v>0.56799999999999995</c:v>
                </c:pt>
                <c:pt idx="15">
                  <c:v>0.60099999999999998</c:v>
                </c:pt>
                <c:pt idx="16">
                  <c:v>0.625</c:v>
                </c:pt>
                <c:pt idx="17">
                  <c:v>0.65400000000000003</c:v>
                </c:pt>
                <c:pt idx="18">
                  <c:v>0.67200000000000004</c:v>
                </c:pt>
                <c:pt idx="19">
                  <c:v>0.68700000000000006</c:v>
                </c:pt>
                <c:pt idx="20">
                  <c:v>0.7</c:v>
                </c:pt>
                <c:pt idx="21">
                  <c:v>0.71399999999999997</c:v>
                </c:pt>
                <c:pt idx="22">
                  <c:v>0.73099999999999998</c:v>
                </c:pt>
                <c:pt idx="23">
                  <c:v>0.748</c:v>
                </c:pt>
                <c:pt idx="24">
                  <c:v>0.76400000000000001</c:v>
                </c:pt>
                <c:pt idx="25">
                  <c:v>0.77800000000000002</c:v>
                </c:pt>
                <c:pt idx="26">
                  <c:v>0.78900000000000003</c:v>
                </c:pt>
                <c:pt idx="27">
                  <c:v>0.79700000000000004</c:v>
                </c:pt>
                <c:pt idx="28">
                  <c:v>0.81200000000000006</c:v>
                </c:pt>
                <c:pt idx="29">
                  <c:v>0.83199999999999996</c:v>
                </c:pt>
                <c:pt idx="30">
                  <c:v>0.84899999999999998</c:v>
                </c:pt>
                <c:pt idx="31">
                  <c:v>0.87</c:v>
                </c:pt>
                <c:pt idx="32">
                  <c:v>0.89800000000000002</c:v>
                </c:pt>
                <c:pt idx="33">
                  <c:v>0.92</c:v>
                </c:pt>
                <c:pt idx="34">
                  <c:v>1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1.3</c:v>
                </c:pt>
                <c:pt idx="38">
                  <c:v>1.4</c:v>
                </c:pt>
                <c:pt idx="39">
                  <c:v>1.5</c:v>
                </c:pt>
                <c:pt idx="40">
                  <c:v>1.6</c:v>
                </c:pt>
                <c:pt idx="41">
                  <c:v>1.7</c:v>
                </c:pt>
                <c:pt idx="42">
                  <c:v>1.8</c:v>
                </c:pt>
                <c:pt idx="43">
                  <c:v>1.9</c:v>
                </c:pt>
                <c:pt idx="44">
                  <c:v>2</c:v>
                </c:pt>
                <c:pt idx="45">
                  <c:v>2.1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2.5</c:v>
                </c:pt>
                <c:pt idx="50">
                  <c:v>2.6</c:v>
                </c:pt>
                <c:pt idx="51">
                  <c:v>2.7</c:v>
                </c:pt>
                <c:pt idx="52">
                  <c:v>2.8</c:v>
                </c:pt>
                <c:pt idx="53">
                  <c:v>2.9</c:v>
                </c:pt>
                <c:pt idx="54">
                  <c:v>3</c:v>
                </c:pt>
                <c:pt idx="55">
                  <c:v>3.1</c:v>
                </c:pt>
                <c:pt idx="56">
                  <c:v>3.2</c:v>
                </c:pt>
                <c:pt idx="57">
                  <c:v>3.3</c:v>
                </c:pt>
                <c:pt idx="58">
                  <c:v>3.4</c:v>
                </c:pt>
                <c:pt idx="59">
                  <c:v>3.5</c:v>
                </c:pt>
                <c:pt idx="60">
                  <c:v>3.6</c:v>
                </c:pt>
                <c:pt idx="61">
                  <c:v>3.7</c:v>
                </c:pt>
                <c:pt idx="62">
                  <c:v>3.8</c:v>
                </c:pt>
                <c:pt idx="63">
                  <c:v>3.9</c:v>
                </c:pt>
                <c:pt idx="64">
                  <c:v>4</c:v>
                </c:pt>
                <c:pt idx="65">
                  <c:v>4.0999999999999996</c:v>
                </c:pt>
                <c:pt idx="66">
                  <c:v>4.2</c:v>
                </c:pt>
                <c:pt idx="67">
                  <c:v>4.3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4.7</c:v>
                </c:pt>
                <c:pt idx="72">
                  <c:v>4.8</c:v>
                </c:pt>
                <c:pt idx="73">
                  <c:v>4.9000000000000004</c:v>
                </c:pt>
                <c:pt idx="74">
                  <c:v>5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5.3</c:v>
                </c:pt>
                <c:pt idx="78">
                  <c:v>5.4</c:v>
                </c:pt>
                <c:pt idx="79">
                  <c:v>5.5</c:v>
                </c:pt>
                <c:pt idx="80">
                  <c:v>5.6</c:v>
                </c:pt>
                <c:pt idx="81">
                  <c:v>5.7</c:v>
                </c:pt>
                <c:pt idx="82">
                  <c:v>5.8</c:v>
                </c:pt>
                <c:pt idx="83">
                  <c:v>5.9</c:v>
                </c:pt>
                <c:pt idx="84">
                  <c:v>6</c:v>
                </c:pt>
                <c:pt idx="85">
                  <c:v>6.1</c:v>
                </c:pt>
                <c:pt idx="86">
                  <c:v>6.2</c:v>
                </c:pt>
                <c:pt idx="87">
                  <c:v>6.3</c:v>
                </c:pt>
              </c:numCache>
            </c:numRef>
          </c:xVal>
          <c:yVal>
            <c:numRef>
              <c:f>'Example Calculations'!$O$2:$O$163</c:f>
              <c:numCache>
                <c:formatCode>0.00</c:formatCode>
                <c:ptCount val="162"/>
                <c:pt idx="0">
                  <c:v>0</c:v>
                </c:pt>
                <c:pt idx="1">
                  <c:v>59.930125523012563</c:v>
                </c:pt>
                <c:pt idx="2">
                  <c:v>64.929064215006377</c:v>
                </c:pt>
                <c:pt idx="3">
                  <c:v>68.133824340035872</c:v>
                </c:pt>
                <c:pt idx="4">
                  <c:v>71.72182963896725</c:v>
                </c:pt>
                <c:pt idx="5">
                  <c:v>74.535317601061507</c:v>
                </c:pt>
                <c:pt idx="6">
                  <c:v>76.568120907419583</c:v>
                </c:pt>
                <c:pt idx="7">
                  <c:v>78.460149976853671</c:v>
                </c:pt>
                <c:pt idx="8">
                  <c:v>79.538978365875778</c:v>
                </c:pt>
                <c:pt idx="9">
                  <c:v>80.061877267419035</c:v>
                </c:pt>
                <c:pt idx="10">
                  <c:v>79.765893120804904</c:v>
                </c:pt>
                <c:pt idx="11">
                  <c:v>77.694271654389155</c:v>
                </c:pt>
                <c:pt idx="12">
                  <c:v>75.962503749228333</c:v>
                </c:pt>
                <c:pt idx="13">
                  <c:v>74.858482409511268</c:v>
                </c:pt>
                <c:pt idx="14">
                  <c:v>72.326807114754416</c:v>
                </c:pt>
                <c:pt idx="15">
                  <c:v>70.610371153712649</c:v>
                </c:pt>
                <c:pt idx="16">
                  <c:v>69.491603197189434</c:v>
                </c:pt>
                <c:pt idx="17">
                  <c:v>69.45374522423495</c:v>
                </c:pt>
                <c:pt idx="18">
                  <c:v>66.939533104742097</c:v>
                </c:pt>
                <c:pt idx="19">
                  <c:v>61.811140519161683</c:v>
                </c:pt>
                <c:pt idx="20">
                  <c:v>57.993713654824667</c:v>
                </c:pt>
                <c:pt idx="21">
                  <c:v>52.141491224253578</c:v>
                </c:pt>
                <c:pt idx="22">
                  <c:v>42.702898183199288</c:v>
                </c:pt>
                <c:pt idx="23">
                  <c:v>33.64752432036633</c:v>
                </c:pt>
                <c:pt idx="24">
                  <c:v>24.352594017125384</c:v>
                </c:pt>
                <c:pt idx="25">
                  <c:v>15.078259534684808</c:v>
                </c:pt>
                <c:pt idx="26">
                  <c:v>8.9008872257978489</c:v>
                </c:pt>
                <c:pt idx="27">
                  <c:v>5.8130608915303643</c:v>
                </c:pt>
                <c:pt idx="28">
                  <c:v>3.9825042354231538E-2</c:v>
                </c:pt>
                <c:pt idx="29">
                  <c:v>-5.6004124037956471</c:v>
                </c:pt>
                <c:pt idx="30">
                  <c:v>-9.1761973755515953</c:v>
                </c:pt>
                <c:pt idx="31">
                  <c:v>-11.721767010305506</c:v>
                </c:pt>
                <c:pt idx="32">
                  <c:v>-12.589536848022274</c:v>
                </c:pt>
                <c:pt idx="33">
                  <c:v>-12.933636704888045</c:v>
                </c:pt>
                <c:pt idx="34">
                  <c:v>-12.900866023515853</c:v>
                </c:pt>
                <c:pt idx="35">
                  <c:v>-12.783447357697058</c:v>
                </c:pt>
                <c:pt idx="36">
                  <c:v>-12.641151805659115</c:v>
                </c:pt>
                <c:pt idx="37">
                  <c:v>-12.503859156055007</c:v>
                </c:pt>
                <c:pt idx="38">
                  <c:v>-12.371402265617844</c:v>
                </c:pt>
                <c:pt idx="39">
                  <c:v>-12.243622251982899</c:v>
                </c:pt>
                <c:pt idx="40">
                  <c:v>-12.120368050426334</c:v>
                </c:pt>
                <c:pt idx="41">
                  <c:v>-12.001495999550192</c:v>
                </c:pt>
                <c:pt idx="42">
                  <c:v>-11.886869453828689</c:v>
                </c:pt>
                <c:pt idx="43">
                  <c:v>-11.776358421100955</c:v>
                </c:pt>
                <c:pt idx="44">
                  <c:v>-11.669839223250385</c:v>
                </c:pt>
                <c:pt idx="45">
                  <c:v>-11.567194178452075</c:v>
                </c:pt>
                <c:pt idx="46">
                  <c:v>-11.468311303498751</c:v>
                </c:pt>
                <c:pt idx="47">
                  <c:v>-11.373084034833399</c:v>
                </c:pt>
                <c:pt idx="48">
                  <c:v>-11.281410967024364</c:v>
                </c:pt>
                <c:pt idx="49">
                  <c:v>-11.193195607517339</c:v>
                </c:pt>
                <c:pt idx="50">
                  <c:v>-11.108346146588689</c:v>
                </c:pt>
                <c:pt idx="51">
                  <c:v>-11.02677524150738</c:v>
                </c:pt>
                <c:pt idx="52">
                  <c:v>-10.948399813988543</c:v>
                </c:pt>
                <c:pt idx="53">
                  <c:v>-10.873140860091393</c:v>
                </c:pt>
                <c:pt idx="54">
                  <c:v>-10.800923271778197</c:v>
                </c:pt>
                <c:pt idx="55">
                  <c:v>-10.731675669409899</c:v>
                </c:pt>
                <c:pt idx="56">
                  <c:v>-10.665330244508201</c:v>
                </c:pt>
                <c:pt idx="57">
                  <c:v>-10.60182261216382</c:v>
                </c:pt>
                <c:pt idx="58">
                  <c:v>-10.54109167251683</c:v>
                </c:pt>
                <c:pt idx="59">
                  <c:v>-10.483079480777398</c:v>
                </c:pt>
                <c:pt idx="60">
                  <c:v>-10.427731125294713</c:v>
                </c:pt>
                <c:pt idx="61">
                  <c:v>-10.374994613218131</c:v>
                </c:pt>
                <c:pt idx="62">
                  <c:v>-10.324820763328411</c:v>
                </c:pt>
                <c:pt idx="63">
                  <c:v>-10.277163105648038</c:v>
                </c:pt>
                <c:pt idx="64">
                  <c:v>-10.231977787468722</c:v>
                </c:pt>
                <c:pt idx="65">
                  <c:v>-10.189223485461083</c:v>
                </c:pt>
                <c:pt idx="66">
                  <c:v>-10.148861323556622</c:v>
                </c:pt>
                <c:pt idx="67">
                  <c:v>-10.110854796315458</c:v>
                </c:pt>
                <c:pt idx="68">
                  <c:v>-10.075169697515182</c:v>
                </c:pt>
                <c:pt idx="69">
                  <c:v>-10.041774053716448</c:v>
                </c:pt>
                <c:pt idx="70">
                  <c:v>-10.010638062580192</c:v>
                </c:pt>
                <c:pt idx="71">
                  <c:v>-9.9817340357290938</c:v>
                </c:pt>
                <c:pt idx="72">
                  <c:v>-9.9550363459628635</c:v>
                </c:pt>
                <c:pt idx="73">
                  <c:v>-9.9305213786526956</c:v>
                </c:pt>
                <c:pt idx="74">
                  <c:v>-9.9081674871552252</c:v>
                </c:pt>
                <c:pt idx="75">
                  <c:v>-9.8879549521004311</c:v>
                </c:pt>
                <c:pt idx="76">
                  <c:v>-9.8698659444213384</c:v>
                </c:pt>
                <c:pt idx="77">
                  <c:v>-9.8538844920061699</c:v>
                </c:pt>
                <c:pt idx="78">
                  <c:v>-9.8399964498656622</c:v>
                </c:pt>
                <c:pt idx="79">
                  <c:v>-9.8281894737199629</c:v>
                </c:pt>
                <c:pt idx="80">
                  <c:v>-9.8184529969206515</c:v>
                </c:pt>
                <c:pt idx="81">
                  <c:v>-9.8107782106341528</c:v>
                </c:pt>
                <c:pt idx="82">
                  <c:v>-9.8051580472232285</c:v>
                </c:pt>
                <c:pt idx="83">
                  <c:v>-9.8015871667732881</c:v>
                </c:pt>
                <c:pt idx="84">
                  <c:v>-9.8000619467200796</c:v>
                </c:pt>
                <c:pt idx="85">
                  <c:v>-9.8005804745449083</c:v>
                </c:pt>
                <c:pt idx="86">
                  <c:v>-9.80314254351301</c:v>
                </c:pt>
                <c:pt idx="87">
                  <c:v>-9.8077496514399662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02E-A9C5-C0FCE54D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89696"/>
        <c:axId val="534188056"/>
      </c:scatterChart>
      <c:valAx>
        <c:axId val="5341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8056"/>
        <c:crosses val="autoZero"/>
        <c:crossBetween val="midCat"/>
      </c:valAx>
      <c:valAx>
        <c:axId val="5341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Acceleration - m/s^2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Stage Rocket - Altitude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Variable Thrust, Constant Drag Coefficient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Calculations'!$R$1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Calculations'!$H$2:$H$163</c:f>
              <c:numCache>
                <c:formatCode>General</c:formatCode>
                <c:ptCount val="162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9.9000000000000005E-2</c:v>
                </c:pt>
                <c:pt idx="7">
                  <c:v>0.14799999999999999</c:v>
                </c:pt>
                <c:pt idx="8">
                  <c:v>0.20100000000000001</c:v>
                </c:pt>
                <c:pt idx="9">
                  <c:v>0.25700000000000001</c:v>
                </c:pt>
                <c:pt idx="10">
                  <c:v>0.29799999999999999</c:v>
                </c:pt>
                <c:pt idx="11">
                  <c:v>0.39900000000000002</c:v>
                </c:pt>
                <c:pt idx="12">
                  <c:v>0.48299999999999998</c:v>
                </c:pt>
                <c:pt idx="13">
                  <c:v>0.499</c:v>
                </c:pt>
                <c:pt idx="14">
                  <c:v>0.56799999999999995</c:v>
                </c:pt>
                <c:pt idx="15">
                  <c:v>0.60099999999999998</c:v>
                </c:pt>
                <c:pt idx="16">
                  <c:v>0.625</c:v>
                </c:pt>
                <c:pt idx="17">
                  <c:v>0.65400000000000003</c:v>
                </c:pt>
                <c:pt idx="18">
                  <c:v>0.67200000000000004</c:v>
                </c:pt>
                <c:pt idx="19">
                  <c:v>0.68700000000000006</c:v>
                </c:pt>
                <c:pt idx="20">
                  <c:v>0.7</c:v>
                </c:pt>
                <c:pt idx="21">
                  <c:v>0.71399999999999997</c:v>
                </c:pt>
                <c:pt idx="22">
                  <c:v>0.73099999999999998</c:v>
                </c:pt>
                <c:pt idx="23">
                  <c:v>0.748</c:v>
                </c:pt>
                <c:pt idx="24">
                  <c:v>0.76400000000000001</c:v>
                </c:pt>
                <c:pt idx="25">
                  <c:v>0.77800000000000002</c:v>
                </c:pt>
                <c:pt idx="26">
                  <c:v>0.78900000000000003</c:v>
                </c:pt>
                <c:pt idx="27">
                  <c:v>0.79700000000000004</c:v>
                </c:pt>
                <c:pt idx="28">
                  <c:v>0.81200000000000006</c:v>
                </c:pt>
                <c:pt idx="29">
                  <c:v>0.83199999999999996</c:v>
                </c:pt>
                <c:pt idx="30">
                  <c:v>0.84899999999999998</c:v>
                </c:pt>
                <c:pt idx="31">
                  <c:v>0.87</c:v>
                </c:pt>
                <c:pt idx="32">
                  <c:v>0.89800000000000002</c:v>
                </c:pt>
                <c:pt idx="33">
                  <c:v>0.92</c:v>
                </c:pt>
                <c:pt idx="34">
                  <c:v>1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1.3</c:v>
                </c:pt>
                <c:pt idx="38">
                  <c:v>1.4</c:v>
                </c:pt>
                <c:pt idx="39">
                  <c:v>1.5</c:v>
                </c:pt>
                <c:pt idx="40">
                  <c:v>1.6</c:v>
                </c:pt>
                <c:pt idx="41">
                  <c:v>1.7</c:v>
                </c:pt>
                <c:pt idx="42">
                  <c:v>1.8</c:v>
                </c:pt>
                <c:pt idx="43">
                  <c:v>1.9</c:v>
                </c:pt>
                <c:pt idx="44">
                  <c:v>2</c:v>
                </c:pt>
                <c:pt idx="45">
                  <c:v>2.1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2.5</c:v>
                </c:pt>
                <c:pt idx="50">
                  <c:v>2.6</c:v>
                </c:pt>
                <c:pt idx="51">
                  <c:v>2.7</c:v>
                </c:pt>
                <c:pt idx="52">
                  <c:v>2.8</c:v>
                </c:pt>
                <c:pt idx="53">
                  <c:v>2.9</c:v>
                </c:pt>
                <c:pt idx="54">
                  <c:v>3</c:v>
                </c:pt>
                <c:pt idx="55">
                  <c:v>3.1</c:v>
                </c:pt>
                <c:pt idx="56">
                  <c:v>3.2</c:v>
                </c:pt>
                <c:pt idx="57">
                  <c:v>3.3</c:v>
                </c:pt>
                <c:pt idx="58">
                  <c:v>3.4</c:v>
                </c:pt>
                <c:pt idx="59">
                  <c:v>3.5</c:v>
                </c:pt>
                <c:pt idx="60">
                  <c:v>3.6</c:v>
                </c:pt>
                <c:pt idx="61">
                  <c:v>3.7</c:v>
                </c:pt>
                <c:pt idx="62">
                  <c:v>3.8</c:v>
                </c:pt>
                <c:pt idx="63">
                  <c:v>3.9</c:v>
                </c:pt>
                <c:pt idx="64">
                  <c:v>4</c:v>
                </c:pt>
                <c:pt idx="65">
                  <c:v>4.0999999999999996</c:v>
                </c:pt>
                <c:pt idx="66">
                  <c:v>4.2</c:v>
                </c:pt>
                <c:pt idx="67">
                  <c:v>4.3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4.7</c:v>
                </c:pt>
                <c:pt idx="72">
                  <c:v>4.8</c:v>
                </c:pt>
                <c:pt idx="73">
                  <c:v>4.9000000000000004</c:v>
                </c:pt>
                <c:pt idx="74">
                  <c:v>5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5.3</c:v>
                </c:pt>
                <c:pt idx="78">
                  <c:v>5.4</c:v>
                </c:pt>
                <c:pt idx="79">
                  <c:v>5.5</c:v>
                </c:pt>
                <c:pt idx="80">
                  <c:v>5.6</c:v>
                </c:pt>
                <c:pt idx="81">
                  <c:v>5.7</c:v>
                </c:pt>
                <c:pt idx="82">
                  <c:v>5.8</c:v>
                </c:pt>
                <c:pt idx="83">
                  <c:v>5.9</c:v>
                </c:pt>
                <c:pt idx="84">
                  <c:v>6</c:v>
                </c:pt>
                <c:pt idx="85">
                  <c:v>6.1</c:v>
                </c:pt>
                <c:pt idx="86">
                  <c:v>6.2</c:v>
                </c:pt>
                <c:pt idx="87">
                  <c:v>6.3</c:v>
                </c:pt>
              </c:numCache>
            </c:numRef>
          </c:xVal>
          <c:yVal>
            <c:numRef>
              <c:f>'Example Calculations'!$R$2:$R$163</c:f>
              <c:numCache>
                <c:formatCode>0.00</c:formatCode>
                <c:ptCount val="162"/>
                <c:pt idx="0" formatCode="General">
                  <c:v>0</c:v>
                </c:pt>
                <c:pt idx="1">
                  <c:v>1.1986025104602512E-4</c:v>
                </c:pt>
                <c:pt idx="2">
                  <c:v>2.0077449131922906E-3</c:v>
                </c:pt>
                <c:pt idx="3">
                  <c:v>8.2635043827619468E-3</c:v>
                </c:pt>
                <c:pt idx="4">
                  <c:v>5.1487548636564837E-2</c:v>
                </c:pt>
                <c:pt idx="5">
                  <c:v>0.16124876175763656</c:v>
                </c:pt>
                <c:pt idx="6">
                  <c:v>0.34887432107233646</c:v>
                </c:pt>
                <c:pt idx="7">
                  <c:v>0.7977886514139052</c:v>
                </c:pt>
                <c:pt idx="8">
                  <c:v>1.4969420493982766</c:v>
                </c:pt>
                <c:pt idx="9">
                  <c:v>2.4792430354735449</c:v>
                </c:pt>
                <c:pt idx="10">
                  <c:v>3.3573819542639711</c:v>
                </c:pt>
                <c:pt idx="11">
                  <c:v>6.0820371319055928</c:v>
                </c:pt>
                <c:pt idx="12">
                  <c:v>8.9456617962026304</c:v>
                </c:pt>
                <c:pt idx="13">
                  <c:v>9.5517428014794898</c:v>
                </c:pt>
                <c:pt idx="14">
                  <c:v>12.378962983362666</c:v>
                </c:pt>
                <c:pt idx="15">
                  <c:v>13.851903182995791</c:v>
                </c:pt>
                <c:pt idx="16">
                  <c:v>14.971107707790271</c:v>
                </c:pt>
                <c:pt idx="17">
                  <c:v>16.376868219696348</c:v>
                </c:pt>
                <c:pt idx="18">
                  <c:v>17.278380858952818</c:v>
                </c:pt>
                <c:pt idx="19">
                  <c:v>18.045631981944091</c:v>
                </c:pt>
                <c:pt idx="20">
                  <c:v>18.721510010207638</c:v>
                </c:pt>
                <c:pt idx="21">
                  <c:v>19.459765950112494</c:v>
                </c:pt>
                <c:pt idx="22">
                  <c:v>20.368594997668691</c:v>
                </c:pt>
                <c:pt idx="23">
                  <c:v>21.288456681276649</c:v>
                </c:pt>
                <c:pt idx="24">
                  <c:v>22.161902049425905</c:v>
                </c:pt>
                <c:pt idx="25">
                  <c:v>22.930371906520822</c:v>
                </c:pt>
                <c:pt idx="26">
                  <c:v>23.535869181042443</c:v>
                </c:pt>
                <c:pt idx="27">
                  <c:v>23.97680849222645</c:v>
                </c:pt>
                <c:pt idx="28">
                  <c:v>24.803922964667223</c:v>
                </c:pt>
                <c:pt idx="29">
                  <c:v>25.905628152530504</c:v>
                </c:pt>
                <c:pt idx="30">
                  <c:v>26.839799531584887</c:v>
                </c:pt>
                <c:pt idx="31">
                  <c:v>27.989553340147701</c:v>
                </c:pt>
                <c:pt idx="32">
                  <c:v>29.514177120285996</c:v>
                </c:pt>
                <c:pt idx="33">
                  <c:v>30.705088287248596</c:v>
                </c:pt>
                <c:pt idx="34">
                  <c:v>34.983009977355216</c:v>
                </c:pt>
                <c:pt idx="35">
                  <c:v>40.214891389105951</c:v>
                </c:pt>
                <c:pt idx="36">
                  <c:v>45.319649805039894</c:v>
                </c:pt>
                <c:pt idx="37">
                  <c:v>50.298683166165276</c:v>
                </c:pt>
                <c:pt idx="38">
                  <c:v>55.153340220182287</c:v>
                </c:pt>
                <c:pt idx="39">
                  <c:v>59.884922151611306</c:v>
                </c:pt>
                <c:pt idx="40">
                  <c:v>64.494684131528274</c:v>
                </c:pt>
                <c:pt idx="41">
                  <c:v>68.983836791195344</c:v>
                </c:pt>
                <c:pt idx="42">
                  <c:v>73.353547623595531</c:v>
                </c:pt>
                <c:pt idx="43">
                  <c:v>77.604942316621063</c:v>
                </c:pt>
                <c:pt idx="44">
                  <c:v>81.739106021424845</c:v>
                </c:pt>
                <c:pt idx="45">
                  <c:v>85.757084559220118</c:v>
                </c:pt>
                <c:pt idx="46">
                  <c:v>89.659885569605635</c:v>
                </c:pt>
                <c:pt idx="47">
                  <c:v>93.448479603299475</c:v>
                </c:pt>
                <c:pt idx="48">
                  <c:v>97.123801161984048</c:v>
                </c:pt>
                <c:pt idx="49">
                  <c:v>100.68674968779591</c:v>
                </c:pt>
                <c:pt idx="50">
                  <c:v>104.13819050483724</c:v>
                </c:pt>
                <c:pt idx="51">
                  <c:v>107.4789557149381</c:v>
                </c:pt>
                <c:pt idx="52">
                  <c:v>110.70984504976144</c:v>
                </c:pt>
                <c:pt idx="53">
                  <c:v>113.83162668121442</c:v>
                </c:pt>
                <c:pt idx="54">
                  <c:v>116.84503799200803</c:v>
                </c:pt>
                <c:pt idx="55">
                  <c:v>119.75078630809571</c:v>
                </c:pt>
                <c:pt idx="56">
                  <c:v>122.54954959461379</c:v>
                </c:pt>
                <c:pt idx="57">
                  <c:v>125.2419771168485</c:v>
                </c:pt>
                <c:pt idx="58">
                  <c:v>127.82869006765983</c:v>
                </c:pt>
                <c:pt idx="59">
                  <c:v>130.31028216270471</c:v>
                </c:pt>
                <c:pt idx="60">
                  <c:v>132.68732020471921</c:v>
                </c:pt>
                <c:pt idx="61">
                  <c:v>134.96034461804115</c:v>
                </c:pt>
                <c:pt idx="62">
                  <c:v>137.12986995448034</c:v>
                </c:pt>
                <c:pt idx="63">
                  <c:v>139.19638537157465</c:v>
                </c:pt>
                <c:pt idx="64">
                  <c:v>141.16035508420339</c:v>
                </c:pt>
                <c:pt idx="65">
                  <c:v>143.02221879046746</c:v>
                </c:pt>
                <c:pt idx="66">
                  <c:v>144.78239207268646</c:v>
                </c:pt>
                <c:pt idx="67">
                  <c:v>146.44126677430609</c:v>
                </c:pt>
                <c:pt idx="68">
                  <c:v>147.99921135345656</c:v>
                </c:pt>
                <c:pt idx="69">
                  <c:v>149.45657121385088</c:v>
                </c:pt>
                <c:pt idx="70">
                  <c:v>150.81366901366371</c:v>
                </c:pt>
                <c:pt idx="71">
                  <c:v>152.07080495298501</c:v>
                </c:pt>
                <c:pt idx="72">
                  <c:v>153.22825704039784</c:v>
                </c:pt>
                <c:pt idx="73">
                  <c:v>154.28628133918761</c:v>
                </c:pt>
                <c:pt idx="74">
                  <c:v>155.24511219364831</c:v>
                </c:pt>
                <c:pt idx="75">
                  <c:v>156.10496243591274</c:v>
                </c:pt>
                <c:pt idx="76">
                  <c:v>156.86602357369458</c:v>
                </c:pt>
                <c:pt idx="77">
                  <c:v>157.52846595929427</c:v>
                </c:pt>
                <c:pt idx="78">
                  <c:v>158.09243894018462</c:v>
                </c:pt>
                <c:pt idx="79">
                  <c:v>158.55807099145701</c:v>
                </c:pt>
                <c:pt idx="80">
                  <c:v>158.92546983037622</c:v>
                </c:pt>
                <c:pt idx="81">
                  <c:v>159.19472251325763</c:v>
                </c:pt>
                <c:pt idx="82">
                  <c:v>159.36589551484977</c:v>
                </c:pt>
                <c:pt idx="83">
                  <c:v>159.43903479037195</c:v>
                </c:pt>
                <c:pt idx="84">
                  <c:v>159.41416582032664</c:v>
                </c:pt>
                <c:pt idx="85">
                  <c:v>159.29129363817501</c:v>
                </c:pt>
                <c:pt idx="86">
                  <c:v>159.07040284093307</c:v>
                </c:pt>
                <c:pt idx="87">
                  <c:v>158.75145758271637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4-4E42-8B55-1878ECD8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94248"/>
        <c:axId val="491292608"/>
      </c:scatterChart>
      <c:valAx>
        <c:axId val="49129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2608"/>
        <c:crosses val="autoZero"/>
        <c:crossBetween val="midCat"/>
      </c:valAx>
      <c:valAx>
        <c:axId val="491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Altitude - m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4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AeroTech</a:t>
            </a:r>
            <a:r>
              <a:rPr lang="en-US" baseline="0"/>
              <a:t> F67 </a:t>
            </a:r>
            <a:r>
              <a:rPr lang="en-US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Class Calculation Template'!$F$1</c:f>
              <c:strCache>
                <c:ptCount val="1"/>
                <c:pt idx="0">
                  <c:v>Thrust -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Class Calculation Template'!$E$2:$E$35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3.9E-2</c:v>
                </c:pt>
                <c:pt idx="5">
                  <c:v>6.8000000000000005E-2</c:v>
                </c:pt>
                <c:pt idx="6">
                  <c:v>9.9000000000000005E-2</c:v>
                </c:pt>
                <c:pt idx="7">
                  <c:v>0.14799999999999999</c:v>
                </c:pt>
                <c:pt idx="8">
                  <c:v>0.20100000000000001</c:v>
                </c:pt>
                <c:pt idx="9">
                  <c:v>0.25700000000000001</c:v>
                </c:pt>
                <c:pt idx="10">
                  <c:v>0.29799999999999999</c:v>
                </c:pt>
                <c:pt idx="11">
                  <c:v>0.39900000000000002</c:v>
                </c:pt>
                <c:pt idx="12">
                  <c:v>0.48299999999999998</c:v>
                </c:pt>
                <c:pt idx="13">
                  <c:v>0.499</c:v>
                </c:pt>
                <c:pt idx="14">
                  <c:v>0.56799999999999995</c:v>
                </c:pt>
                <c:pt idx="15">
                  <c:v>0.60099999999999998</c:v>
                </c:pt>
                <c:pt idx="16">
                  <c:v>0.625</c:v>
                </c:pt>
                <c:pt idx="17">
                  <c:v>0.65400000000000003</c:v>
                </c:pt>
                <c:pt idx="18">
                  <c:v>0.67200000000000004</c:v>
                </c:pt>
                <c:pt idx="19">
                  <c:v>0.68700000000000006</c:v>
                </c:pt>
                <c:pt idx="20">
                  <c:v>0.7</c:v>
                </c:pt>
                <c:pt idx="21">
                  <c:v>0.71399999999999997</c:v>
                </c:pt>
                <c:pt idx="22">
                  <c:v>0.73099999999999998</c:v>
                </c:pt>
                <c:pt idx="23">
                  <c:v>0.748</c:v>
                </c:pt>
                <c:pt idx="24">
                  <c:v>0.76400000000000001</c:v>
                </c:pt>
                <c:pt idx="25">
                  <c:v>0.77800000000000002</c:v>
                </c:pt>
                <c:pt idx="26">
                  <c:v>0.78900000000000003</c:v>
                </c:pt>
                <c:pt idx="27">
                  <c:v>0.79700000000000004</c:v>
                </c:pt>
                <c:pt idx="28">
                  <c:v>0.81200000000000006</c:v>
                </c:pt>
                <c:pt idx="29">
                  <c:v>0.83199999999999996</c:v>
                </c:pt>
                <c:pt idx="30">
                  <c:v>0.84899999999999998</c:v>
                </c:pt>
                <c:pt idx="31">
                  <c:v>0.87</c:v>
                </c:pt>
                <c:pt idx="32">
                  <c:v>0.89800000000000002</c:v>
                </c:pt>
                <c:pt idx="33">
                  <c:v>0.92</c:v>
                </c:pt>
              </c:numCache>
            </c:numRef>
          </c:xVal>
          <c:yVal>
            <c:numRef>
              <c:f>'In Class Calculation Template'!$F$2:$F$35</c:f>
              <c:numCache>
                <c:formatCode>General</c:formatCode>
                <c:ptCount val="34"/>
                <c:pt idx="0">
                  <c:v>0</c:v>
                </c:pt>
                <c:pt idx="1">
                  <c:v>66.662000000000006</c:v>
                </c:pt>
                <c:pt idx="2">
                  <c:v>71.441000000000003</c:v>
                </c:pt>
                <c:pt idx="3">
                  <c:v>74.504999999999995</c:v>
                </c:pt>
                <c:pt idx="4">
                  <c:v>77.936000000000007</c:v>
                </c:pt>
                <c:pt idx="5">
                  <c:v>80.632000000000005</c:v>
                </c:pt>
                <c:pt idx="6">
                  <c:v>82.591999999999999</c:v>
                </c:pt>
                <c:pt idx="7">
                  <c:v>84.43</c:v>
                </c:pt>
                <c:pt idx="8">
                  <c:v>85.533000000000001</c:v>
                </c:pt>
                <c:pt idx="9">
                  <c:v>86.146000000000001</c:v>
                </c:pt>
                <c:pt idx="10">
                  <c:v>86.022999999999996</c:v>
                </c:pt>
                <c:pt idx="11">
                  <c:v>84.185000000000002</c:v>
                </c:pt>
                <c:pt idx="12">
                  <c:v>82.96</c:v>
                </c:pt>
                <c:pt idx="13">
                  <c:v>82.346999999999994</c:v>
                </c:pt>
                <c:pt idx="14">
                  <c:v>80.019000000000005</c:v>
                </c:pt>
                <c:pt idx="15">
                  <c:v>78.793999999999997</c:v>
                </c:pt>
                <c:pt idx="16">
                  <c:v>77.936000000000007</c:v>
                </c:pt>
                <c:pt idx="17">
                  <c:v>78.058000000000007</c:v>
                </c:pt>
                <c:pt idx="18">
                  <c:v>75.852999999999994</c:v>
                </c:pt>
                <c:pt idx="19">
                  <c:v>71.072999999999993</c:v>
                </c:pt>
                <c:pt idx="20">
                  <c:v>67.52</c:v>
                </c:pt>
                <c:pt idx="21">
                  <c:v>62.005000000000003</c:v>
                </c:pt>
                <c:pt idx="22">
                  <c:v>53.06</c:v>
                </c:pt>
                <c:pt idx="23">
                  <c:v>44.481999999999999</c:v>
                </c:pt>
                <c:pt idx="24">
                  <c:v>35.658999999999999</c:v>
                </c:pt>
                <c:pt idx="25">
                  <c:v>26.835999999999999</c:v>
                </c:pt>
                <c:pt idx="26">
                  <c:v>20.954000000000001</c:v>
                </c:pt>
                <c:pt idx="27">
                  <c:v>18.013000000000002</c:v>
                </c:pt>
                <c:pt idx="28">
                  <c:v>12.499000000000001</c:v>
                </c:pt>
                <c:pt idx="29">
                  <c:v>7.1070000000000002</c:v>
                </c:pt>
                <c:pt idx="30">
                  <c:v>3.6760000000000002</c:v>
                </c:pt>
                <c:pt idx="31">
                  <c:v>1.2250000000000001</c:v>
                </c:pt>
                <c:pt idx="32">
                  <c:v>0.36799999999999999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D-4970-94DC-F75F0158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3624"/>
        <c:axId val="464864608"/>
      </c:scatterChart>
      <c:valAx>
        <c:axId val="4648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4608"/>
        <c:crosses val="autoZero"/>
        <c:crossBetween val="midCat"/>
      </c:valAx>
      <c:valAx>
        <c:axId val="4648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Stage Rocket - Altitude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Variable Thrust, Constant Drag Coefficient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Class Calculation Template'!$R$1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Class Calculation Template'!$H$2:$H$163</c:f>
              <c:numCache>
                <c:formatCode>General</c:formatCode>
                <c:ptCount val="162"/>
                <c:pt idx="0">
                  <c:v>0</c:v>
                </c:pt>
              </c:numCache>
            </c:numRef>
          </c:xVal>
          <c:yVal>
            <c:numRef>
              <c:f>'In Class Calculation Template'!$R$2:$R$163</c:f>
              <c:numCache>
                <c:formatCode>0.00</c:formatCode>
                <c:ptCount val="162"/>
                <c:pt idx="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4-4A11-83F9-513489CD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79520"/>
        <c:axId val="500682472"/>
      </c:scatterChart>
      <c:valAx>
        <c:axId val="5006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82472"/>
        <c:crosses val="autoZero"/>
        <c:crossBetween val="midCat"/>
      </c:valAx>
      <c:valAx>
        <c:axId val="5006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Altitude - m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Stage Rocket - Velocity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Variable Thrust, Constant Drag Coefficient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Class Calculation Template'!$Q$1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Class Calculation Template'!$H$2:$H$163</c:f>
              <c:numCache>
                <c:formatCode>General</c:formatCode>
                <c:ptCount val="162"/>
                <c:pt idx="0">
                  <c:v>0</c:v>
                </c:pt>
              </c:numCache>
            </c:numRef>
          </c:xVal>
          <c:yVal>
            <c:numRef>
              <c:f>'In Class Calculation Template'!$Q$2:$Q$163</c:f>
              <c:numCache>
                <c:formatCode>0.00</c:formatCode>
                <c:ptCount val="162"/>
                <c:pt idx="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5-4AA9-A818-C3F95363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94248"/>
        <c:axId val="491292608"/>
      </c:scatterChart>
      <c:valAx>
        <c:axId val="49129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2608"/>
        <c:crosses val="autoZero"/>
        <c:crossBetween val="midCat"/>
      </c:valAx>
      <c:valAx>
        <c:axId val="491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Velocity - m/s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Stage Rocket - Acceleration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Variable Thrust, Constant Drag Coefficient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Class Calculation Template'!$O$1</c:f>
              <c:strCache>
                <c:ptCount val="1"/>
                <c:pt idx="0">
                  <c:v>Accel m/s^2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Class Calculation Template'!$H$2:$H$163</c:f>
              <c:numCache>
                <c:formatCode>General</c:formatCode>
                <c:ptCount val="162"/>
                <c:pt idx="0">
                  <c:v>0</c:v>
                </c:pt>
              </c:numCache>
            </c:numRef>
          </c:xVal>
          <c:yVal>
            <c:numRef>
              <c:f>'In Class Calculation Template'!$O$2:$O$163</c:f>
              <c:numCache>
                <c:formatCode>0.00</c:formatCode>
                <c:ptCount val="16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4-430D-8649-1315D465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89696"/>
        <c:axId val="534188056"/>
      </c:scatterChart>
      <c:valAx>
        <c:axId val="5341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8056"/>
        <c:crosses val="autoZero"/>
        <c:crossBetween val="midCat"/>
      </c:valAx>
      <c:valAx>
        <c:axId val="5341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Acceleration - m/s^2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388055</xdr:colOff>
      <xdr:row>10</xdr:row>
      <xdr:rowOff>141816</xdr:rowOff>
    </xdr:from>
    <xdr:to>
      <xdr:col>3</xdr:col>
      <xdr:colOff>3139722</xdr:colOff>
      <xdr:row>25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B98E1-91D5-4CF6-9455-4DFEDBE93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440973</xdr:colOff>
      <xdr:row>16</xdr:row>
      <xdr:rowOff>99482</xdr:rowOff>
    </xdr:from>
    <xdr:to>
      <xdr:col>26</xdr:col>
      <xdr:colOff>102306</xdr:colOff>
      <xdr:row>30</xdr:row>
      <xdr:rowOff>175683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22A3E-341C-42C1-86C8-AC3D43BD4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456595</xdr:colOff>
      <xdr:row>0</xdr:row>
      <xdr:rowOff>173565</xdr:rowOff>
    </xdr:from>
    <xdr:to>
      <xdr:col>26</xdr:col>
      <xdr:colOff>117928</xdr:colOff>
      <xdr:row>15</xdr:row>
      <xdr:rowOff>59264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39FCC-AF33-4530-A228-4762CBE4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471715</xdr:colOff>
      <xdr:row>33</xdr:row>
      <xdr:rowOff>36286</xdr:rowOff>
    </xdr:from>
    <xdr:to>
      <xdr:col>26</xdr:col>
      <xdr:colOff>133048</xdr:colOff>
      <xdr:row>47</xdr:row>
      <xdr:rowOff>112487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620264-065F-466B-A37D-C0AF77874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388055</xdr:colOff>
      <xdr:row>10</xdr:row>
      <xdr:rowOff>141816</xdr:rowOff>
    </xdr:from>
    <xdr:to>
      <xdr:col>3</xdr:col>
      <xdr:colOff>3139722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D4497-ADBD-4AE2-B4DB-FCBD31E97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32</xdr:row>
      <xdr:rowOff>166511</xdr:rowOff>
    </xdr:from>
    <xdr:to>
      <xdr:col>26</xdr:col>
      <xdr:colOff>137583</xdr:colOff>
      <xdr:row>47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D4D2D-03BE-4D93-ABCC-3448830D1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440973</xdr:colOff>
      <xdr:row>16</xdr:row>
      <xdr:rowOff>99482</xdr:rowOff>
    </xdr:from>
    <xdr:to>
      <xdr:col>26</xdr:col>
      <xdr:colOff>102306</xdr:colOff>
      <xdr:row>30</xdr:row>
      <xdr:rowOff>175683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AD5E47-08B0-4D28-B4C8-6676C5F7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402167</xdr:colOff>
      <xdr:row>0</xdr:row>
      <xdr:rowOff>173565</xdr:rowOff>
    </xdr:from>
    <xdr:to>
      <xdr:col>26</xdr:col>
      <xdr:colOff>63500</xdr:colOff>
      <xdr:row>15</xdr:row>
      <xdr:rowOff>59264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FE82C-14CE-415F-8F60-D6DEBE8FC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2F61-D9F7-4048-8974-38805EFF9394}">
  <dimension ref="A1:A24"/>
  <sheetViews>
    <sheetView zoomScale="110" zoomScaleNormal="110" workbookViewId="0">
      <selection activeCell="C14" sqref="C14"/>
    </sheetView>
  </sheetViews>
  <sheetFormatPr defaultRowHeight="14.5" x14ac:dyDescent="0.35"/>
  <sheetData>
    <row r="1" spans="1:1" ht="23.5" x14ac:dyDescent="0.55000000000000004">
      <c r="A1" s="2" t="s">
        <v>19</v>
      </c>
    </row>
    <row r="3" spans="1:1" x14ac:dyDescent="0.35">
      <c r="A3" t="s">
        <v>20</v>
      </c>
    </row>
    <row r="5" spans="1:1" x14ac:dyDescent="0.35">
      <c r="A5" t="s">
        <v>29</v>
      </c>
    </row>
    <row r="6" spans="1:1" x14ac:dyDescent="0.35">
      <c r="A6" t="s">
        <v>30</v>
      </c>
    </row>
    <row r="7" spans="1:1" x14ac:dyDescent="0.35">
      <c r="A7" t="s">
        <v>31</v>
      </c>
    </row>
    <row r="8" spans="1:1" x14ac:dyDescent="0.35">
      <c r="A8" t="s">
        <v>32</v>
      </c>
    </row>
    <row r="9" spans="1:1" x14ac:dyDescent="0.35">
      <c r="A9" t="s">
        <v>28</v>
      </c>
    </row>
    <row r="10" spans="1:1" x14ac:dyDescent="0.35">
      <c r="A10" t="s">
        <v>33</v>
      </c>
    </row>
    <row r="12" spans="1:1" x14ac:dyDescent="0.35">
      <c r="A12" t="s">
        <v>34</v>
      </c>
    </row>
    <row r="13" spans="1:1" x14ac:dyDescent="0.35">
      <c r="A13" t="s">
        <v>37</v>
      </c>
    </row>
    <row r="14" spans="1:1" x14ac:dyDescent="0.35">
      <c r="A14" t="s">
        <v>35</v>
      </c>
    </row>
    <row r="16" spans="1:1" x14ac:dyDescent="0.35">
      <c r="A16" t="s">
        <v>26</v>
      </c>
    </row>
    <row r="17" spans="1:1" x14ac:dyDescent="0.35">
      <c r="A17" t="s">
        <v>36</v>
      </c>
    </row>
    <row r="18" spans="1:1" x14ac:dyDescent="0.35">
      <c r="A18" t="s">
        <v>21</v>
      </c>
    </row>
    <row r="20" spans="1:1" x14ac:dyDescent="0.35">
      <c r="A20" t="s">
        <v>38</v>
      </c>
    </row>
    <row r="21" spans="1:1" x14ac:dyDescent="0.35">
      <c r="A21" t="s">
        <v>39</v>
      </c>
    </row>
    <row r="22" spans="1:1" x14ac:dyDescent="0.35">
      <c r="A22" t="s">
        <v>40</v>
      </c>
    </row>
    <row r="23" spans="1:1" x14ac:dyDescent="0.35">
      <c r="A23" t="s">
        <v>41</v>
      </c>
    </row>
    <row r="24" spans="1:1" x14ac:dyDescent="0.35">
      <c r="A2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657B-9ACE-44F1-8CC6-8399E1C8B2C6}">
  <dimension ref="A1:R163"/>
  <sheetViews>
    <sheetView topLeftCell="F1" zoomScale="70" zoomScaleNormal="70" workbookViewId="0">
      <pane ySplit="1" topLeftCell="A2" activePane="bottomLeft" state="frozen"/>
      <selection activeCell="F1" sqref="F1"/>
      <selection pane="bottomLeft" activeCell="U51" sqref="U51"/>
    </sheetView>
  </sheetViews>
  <sheetFormatPr defaultRowHeight="14.5" x14ac:dyDescent="0.35"/>
  <cols>
    <col min="2" max="3" width="9.1796875" style="5"/>
    <col min="4" max="4" width="47.453125" customWidth="1"/>
    <col min="5" max="5" width="7" bestFit="1" customWidth="1"/>
    <col min="6" max="6" width="9.26953125" bestFit="1" customWidth="1"/>
    <col min="9" max="9" width="9.7265625" bestFit="1" customWidth="1"/>
    <col min="15" max="15" width="12" bestFit="1" customWidth="1"/>
  </cols>
  <sheetData>
    <row r="1" spans="1:18" x14ac:dyDescent="0.35">
      <c r="E1" t="s">
        <v>23</v>
      </c>
      <c r="F1" t="s">
        <v>3</v>
      </c>
      <c r="H1" t="s">
        <v>2</v>
      </c>
      <c r="I1" t="s">
        <v>24</v>
      </c>
      <c r="J1" t="s">
        <v>3</v>
      </c>
      <c r="K1" t="s">
        <v>4</v>
      </c>
      <c r="L1" t="s">
        <v>5</v>
      </c>
      <c r="M1" t="s">
        <v>17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35">
      <c r="A2" t="s">
        <v>0</v>
      </c>
      <c r="B2" s="5">
        <v>956</v>
      </c>
      <c r="C2" s="5" t="s">
        <v>1</v>
      </c>
      <c r="E2">
        <v>0</v>
      </c>
      <c r="F2">
        <v>0</v>
      </c>
      <c r="H2">
        <v>0</v>
      </c>
      <c r="I2">
        <v>0</v>
      </c>
      <c r="J2">
        <v>0</v>
      </c>
      <c r="K2">
        <f>$B$2/1000</f>
        <v>0.95599999999999996</v>
      </c>
      <c r="L2" s="1">
        <f t="shared" ref="L2:L33" si="0">K2*9.8</f>
        <v>9.3688000000000002</v>
      </c>
      <c r="M2" s="1">
        <f>$B$3*0.5*$B$7*$B$6*Q2^2</f>
        <v>0</v>
      </c>
      <c r="N2" s="3" t="s">
        <v>25</v>
      </c>
      <c r="O2" s="1">
        <v>0</v>
      </c>
      <c r="P2" s="4" t="s">
        <v>25</v>
      </c>
      <c r="Q2">
        <v>0</v>
      </c>
      <c r="R2">
        <v>0</v>
      </c>
    </row>
    <row r="3" spans="1:18" x14ac:dyDescent="0.35">
      <c r="A3" t="s">
        <v>18</v>
      </c>
      <c r="B3" s="5">
        <v>0.5</v>
      </c>
      <c r="C3" s="5" t="s">
        <v>27</v>
      </c>
      <c r="E3">
        <v>2E-3</v>
      </c>
      <c r="F3">
        <v>66.662000000000006</v>
      </c>
      <c r="H3">
        <v>2E-3</v>
      </c>
      <c r="I3">
        <f>H3-H2</f>
        <v>2E-3</v>
      </c>
      <c r="J3">
        <v>66.662000000000006</v>
      </c>
      <c r="K3">
        <f>$B$2/1000</f>
        <v>0.95599999999999996</v>
      </c>
      <c r="L3" s="1">
        <f t="shared" si="0"/>
        <v>9.3688000000000002</v>
      </c>
      <c r="M3" s="1">
        <f>$B$3*0.5*$B$7*$B$6*Q2^2</f>
        <v>0</v>
      </c>
      <c r="N3" s="1">
        <f t="shared" ref="N3:N34" si="1">J3-L3-M3</f>
        <v>57.293200000000006</v>
      </c>
      <c r="O3" s="1">
        <f t="shared" ref="O3:O34" si="2">N3/K3</f>
        <v>59.930125523012563</v>
      </c>
      <c r="P3" s="1">
        <f t="shared" ref="P3:P34" si="3">O3*I3</f>
        <v>0.11986025104602513</v>
      </c>
      <c r="Q3" s="1">
        <f>Q2+P3</f>
        <v>0.11986025104602513</v>
      </c>
      <c r="R3" s="1">
        <f t="shared" ref="R3:R34" si="4">R2+Q2*I3+0.5*O3*I3^2</f>
        <v>1.1986025104602512E-4</v>
      </c>
    </row>
    <row r="4" spans="1:18" x14ac:dyDescent="0.35">
      <c r="A4" t="s">
        <v>13</v>
      </c>
      <c r="B4" s="5">
        <v>2.56</v>
      </c>
      <c r="C4" s="5" t="s">
        <v>14</v>
      </c>
      <c r="E4">
        <v>8.0000000000000002E-3</v>
      </c>
      <c r="F4">
        <v>71.441000000000003</v>
      </c>
      <c r="H4">
        <v>8.0000000000000002E-3</v>
      </c>
      <c r="I4">
        <f>H4-H3</f>
        <v>6.0000000000000001E-3</v>
      </c>
      <c r="J4">
        <v>71.441000000000003</v>
      </c>
      <c r="K4">
        <f t="shared" ref="K4:K67" si="5">$B$2/1000</f>
        <v>0.95599999999999996</v>
      </c>
      <c r="L4" s="1">
        <f t="shared" si="0"/>
        <v>9.3688000000000002</v>
      </c>
      <c r="M4" s="1">
        <f t="shared" ref="M4:M65" si="6">$B$3*0.5*$B$7*$B$6*Q3^2</f>
        <v>1.4610453909867891E-5</v>
      </c>
      <c r="N4" s="1">
        <f t="shared" si="1"/>
        <v>62.072185389546092</v>
      </c>
      <c r="O4" s="1">
        <f t="shared" si="2"/>
        <v>64.929064215006377</v>
      </c>
      <c r="P4" s="1">
        <f t="shared" si="3"/>
        <v>0.38957438529003829</v>
      </c>
      <c r="Q4" s="1">
        <f t="shared" ref="Q4:Q65" si="7">Q3+P4</f>
        <v>0.50943463633606345</v>
      </c>
      <c r="R4" s="1">
        <f t="shared" si="4"/>
        <v>2.0077449131922906E-3</v>
      </c>
    </row>
    <row r="5" spans="1:18" x14ac:dyDescent="0.35">
      <c r="A5" t="s">
        <v>13</v>
      </c>
      <c r="B5" s="5">
        <f>B4*0.0254</f>
        <v>6.5023999999999998E-2</v>
      </c>
      <c r="C5" s="5" t="s">
        <v>15</v>
      </c>
      <c r="E5">
        <v>1.6E-2</v>
      </c>
      <c r="F5">
        <v>74.504999999999995</v>
      </c>
      <c r="H5">
        <v>1.6E-2</v>
      </c>
      <c r="I5">
        <f t="shared" ref="I5:I68" si="8">H5-H4</f>
        <v>8.0000000000000002E-3</v>
      </c>
      <c r="J5">
        <v>74.504999999999995</v>
      </c>
      <c r="K5">
        <f t="shared" si="5"/>
        <v>0.95599999999999996</v>
      </c>
      <c r="L5" s="1">
        <f t="shared" si="0"/>
        <v>9.3688000000000002</v>
      </c>
      <c r="M5" s="1">
        <f t="shared" si="6"/>
        <v>2.639309257163057E-4</v>
      </c>
      <c r="N5" s="1">
        <f t="shared" si="1"/>
        <v>65.13593606907429</v>
      </c>
      <c r="O5" s="1">
        <f t="shared" si="2"/>
        <v>68.133824340035872</v>
      </c>
      <c r="P5" s="1">
        <f t="shared" si="3"/>
        <v>0.54507059472028696</v>
      </c>
      <c r="Q5" s="1">
        <f t="shared" si="7"/>
        <v>1.0545052310563503</v>
      </c>
      <c r="R5" s="1">
        <f t="shared" si="4"/>
        <v>8.2635043827619468E-3</v>
      </c>
    </row>
    <row r="6" spans="1:18" x14ac:dyDescent="0.35">
      <c r="A6" t="s">
        <v>22</v>
      </c>
      <c r="B6" s="5">
        <f>PI()*B5^2/4</f>
        <v>3.3207581350133608E-3</v>
      </c>
      <c r="C6" s="5" t="s">
        <v>16</v>
      </c>
      <c r="E6">
        <v>3.9E-2</v>
      </c>
      <c r="F6">
        <v>77.936000000000007</v>
      </c>
      <c r="H6">
        <v>3.9E-2</v>
      </c>
      <c r="I6">
        <f t="shared" si="8"/>
        <v>2.3E-2</v>
      </c>
      <c r="J6">
        <v>77.936000000000007</v>
      </c>
      <c r="K6">
        <f t="shared" si="5"/>
        <v>0.95599999999999996</v>
      </c>
      <c r="L6" s="1">
        <f t="shared" si="0"/>
        <v>9.3688000000000002</v>
      </c>
      <c r="M6" s="1">
        <f t="shared" si="6"/>
        <v>1.1308651473371056E-3</v>
      </c>
      <c r="N6" s="1">
        <f t="shared" si="1"/>
        <v>68.566069134852683</v>
      </c>
      <c r="O6" s="1">
        <f t="shared" si="2"/>
        <v>71.72182963896725</v>
      </c>
      <c r="P6" s="1">
        <f t="shared" si="3"/>
        <v>1.6496020816962467</v>
      </c>
      <c r="Q6" s="1">
        <f t="shared" si="7"/>
        <v>2.7041073127525967</v>
      </c>
      <c r="R6" s="1">
        <f t="shared" si="4"/>
        <v>5.1487548636564837E-2</v>
      </c>
    </row>
    <row r="7" spans="1:18" x14ac:dyDescent="0.35">
      <c r="A7" t="s">
        <v>11</v>
      </c>
      <c r="B7" s="5">
        <v>1.2250000000000001</v>
      </c>
      <c r="C7" s="5" t="s">
        <v>12</v>
      </c>
      <c r="E7">
        <v>6.8000000000000005E-2</v>
      </c>
      <c r="F7">
        <v>80.632000000000005</v>
      </c>
      <c r="H7">
        <v>6.8000000000000005E-2</v>
      </c>
      <c r="I7">
        <f t="shared" si="8"/>
        <v>2.9000000000000005E-2</v>
      </c>
      <c r="J7">
        <v>80.632000000000005</v>
      </c>
      <c r="K7">
        <f t="shared" si="5"/>
        <v>0.95599999999999996</v>
      </c>
      <c r="L7" s="1">
        <f t="shared" si="0"/>
        <v>9.3688000000000002</v>
      </c>
      <c r="M7" s="1">
        <f t="shared" si="6"/>
        <v>7.4363733852191426E-3</v>
      </c>
      <c r="N7" s="1">
        <f t="shared" si="1"/>
        <v>71.255763626614794</v>
      </c>
      <c r="O7" s="1">
        <f t="shared" si="2"/>
        <v>74.535317601061507</v>
      </c>
      <c r="P7" s="1">
        <f t="shared" si="3"/>
        <v>2.1615242104307839</v>
      </c>
      <c r="Q7" s="1">
        <f t="shared" si="7"/>
        <v>4.8656315231833807</v>
      </c>
      <c r="R7" s="1">
        <f t="shared" si="4"/>
        <v>0.16124876175763656</v>
      </c>
    </row>
    <row r="8" spans="1:18" x14ac:dyDescent="0.35">
      <c r="E8">
        <v>9.9000000000000005E-2</v>
      </c>
      <c r="F8">
        <v>82.591999999999999</v>
      </c>
      <c r="H8">
        <v>9.9000000000000005E-2</v>
      </c>
      <c r="I8">
        <f t="shared" si="8"/>
        <v>3.1E-2</v>
      </c>
      <c r="J8">
        <v>82.591999999999999</v>
      </c>
      <c r="K8">
        <f t="shared" si="5"/>
        <v>0.95599999999999996</v>
      </c>
      <c r="L8" s="1">
        <f t="shared" si="0"/>
        <v>9.3688000000000002</v>
      </c>
      <c r="M8" s="1">
        <f t="shared" si="6"/>
        <v>2.4076412506873406E-2</v>
      </c>
      <c r="N8" s="1">
        <f t="shared" si="1"/>
        <v>73.199123587493119</v>
      </c>
      <c r="O8" s="1">
        <f t="shared" si="2"/>
        <v>76.568120907419583</v>
      </c>
      <c r="P8" s="1">
        <f t="shared" si="3"/>
        <v>2.3736117481300072</v>
      </c>
      <c r="Q8" s="1">
        <f t="shared" si="7"/>
        <v>7.2392432713133879</v>
      </c>
      <c r="R8" s="1">
        <f t="shared" si="4"/>
        <v>0.34887432107233646</v>
      </c>
    </row>
    <row r="9" spans="1:18" x14ac:dyDescent="0.35">
      <c r="E9">
        <v>0.14799999999999999</v>
      </c>
      <c r="F9">
        <v>84.43</v>
      </c>
      <c r="H9">
        <v>0.14799999999999999</v>
      </c>
      <c r="I9">
        <f t="shared" si="8"/>
        <v>4.8999999999999988E-2</v>
      </c>
      <c r="J9">
        <v>84.43</v>
      </c>
      <c r="K9">
        <f t="shared" si="5"/>
        <v>0.95599999999999996</v>
      </c>
      <c r="L9" s="1">
        <f t="shared" si="0"/>
        <v>9.3688000000000002</v>
      </c>
      <c r="M9" s="1">
        <f t="shared" si="6"/>
        <v>5.3296622127895994E-2</v>
      </c>
      <c r="N9" s="1">
        <f t="shared" si="1"/>
        <v>75.007903377872111</v>
      </c>
      <c r="O9" s="1">
        <f t="shared" si="2"/>
        <v>78.460149976853671</v>
      </c>
      <c r="P9" s="1">
        <f t="shared" si="3"/>
        <v>3.8445473488658291</v>
      </c>
      <c r="Q9" s="1">
        <f t="shared" si="7"/>
        <v>11.083790620179217</v>
      </c>
      <c r="R9" s="1">
        <f t="shared" si="4"/>
        <v>0.7977886514139052</v>
      </c>
    </row>
    <row r="10" spans="1:18" x14ac:dyDescent="0.35">
      <c r="E10">
        <v>0.20100000000000001</v>
      </c>
      <c r="F10">
        <v>85.533000000000001</v>
      </c>
      <c r="H10">
        <v>0.20100000000000001</v>
      </c>
      <c r="I10">
        <f t="shared" si="8"/>
        <v>5.3000000000000019E-2</v>
      </c>
      <c r="J10">
        <v>85.533000000000001</v>
      </c>
      <c r="K10">
        <f t="shared" si="5"/>
        <v>0.95599999999999996</v>
      </c>
      <c r="L10" s="1">
        <f t="shared" si="0"/>
        <v>9.3688000000000002</v>
      </c>
      <c r="M10" s="1">
        <f t="shared" si="6"/>
        <v>0.12493668222274661</v>
      </c>
      <c r="N10" s="1">
        <f t="shared" si="1"/>
        <v>76.039263317777241</v>
      </c>
      <c r="O10" s="1">
        <f t="shared" si="2"/>
        <v>79.538978365875778</v>
      </c>
      <c r="P10" s="1">
        <f t="shared" si="3"/>
        <v>4.2155658533914178</v>
      </c>
      <c r="Q10" s="1">
        <f t="shared" si="7"/>
        <v>15.299356473570635</v>
      </c>
      <c r="R10" s="1">
        <f t="shared" si="4"/>
        <v>1.4969420493982766</v>
      </c>
    </row>
    <row r="11" spans="1:18" x14ac:dyDescent="0.35">
      <c r="E11">
        <v>0.25700000000000001</v>
      </c>
      <c r="F11">
        <v>86.146000000000001</v>
      </c>
      <c r="H11">
        <v>0.25700000000000001</v>
      </c>
      <c r="I11">
        <f t="shared" si="8"/>
        <v>5.5999999999999994E-2</v>
      </c>
      <c r="J11">
        <v>86.146000000000001</v>
      </c>
      <c r="K11">
        <f t="shared" si="5"/>
        <v>0.95599999999999996</v>
      </c>
      <c r="L11" s="1">
        <f t="shared" si="0"/>
        <v>9.3688000000000002</v>
      </c>
      <c r="M11" s="1">
        <f t="shared" si="6"/>
        <v>0.23804533234739567</v>
      </c>
      <c r="N11" s="1">
        <f t="shared" si="1"/>
        <v>76.539154667652596</v>
      </c>
      <c r="O11" s="1">
        <f t="shared" si="2"/>
        <v>80.061877267419035</v>
      </c>
      <c r="P11" s="1">
        <f t="shared" si="3"/>
        <v>4.4834651269754655</v>
      </c>
      <c r="Q11" s="1">
        <f t="shared" si="7"/>
        <v>19.7828216005461</v>
      </c>
      <c r="R11" s="1">
        <f t="shared" si="4"/>
        <v>2.4792430354735449</v>
      </c>
    </row>
    <row r="12" spans="1:18" x14ac:dyDescent="0.35">
      <c r="E12">
        <v>0.29799999999999999</v>
      </c>
      <c r="F12">
        <v>86.022999999999996</v>
      </c>
      <c r="H12">
        <v>0.29799999999999999</v>
      </c>
      <c r="I12">
        <f t="shared" si="8"/>
        <v>4.0999999999999981E-2</v>
      </c>
      <c r="J12">
        <v>86.022999999999996</v>
      </c>
      <c r="K12">
        <f t="shared" si="5"/>
        <v>0.95599999999999996</v>
      </c>
      <c r="L12" s="1">
        <f t="shared" si="0"/>
        <v>9.3688000000000002</v>
      </c>
      <c r="M12" s="1">
        <f t="shared" si="6"/>
        <v>0.39800617651052511</v>
      </c>
      <c r="N12" s="1">
        <f t="shared" si="1"/>
        <v>76.256193823489482</v>
      </c>
      <c r="O12" s="1">
        <f t="shared" si="2"/>
        <v>79.765893120804904</v>
      </c>
      <c r="P12" s="1">
        <f t="shared" si="3"/>
        <v>3.2704016179529996</v>
      </c>
      <c r="Q12" s="1">
        <f t="shared" si="7"/>
        <v>23.053223218499099</v>
      </c>
      <c r="R12" s="1">
        <f t="shared" si="4"/>
        <v>3.3573819542639711</v>
      </c>
    </row>
    <row r="13" spans="1:18" x14ac:dyDescent="0.35">
      <c r="E13">
        <v>0.39900000000000002</v>
      </c>
      <c r="F13">
        <v>84.185000000000002</v>
      </c>
      <c r="H13">
        <v>0.39900000000000002</v>
      </c>
      <c r="I13">
        <f t="shared" si="8"/>
        <v>0.10100000000000003</v>
      </c>
      <c r="J13">
        <v>84.185000000000002</v>
      </c>
      <c r="K13">
        <f t="shared" si="5"/>
        <v>0.95599999999999996</v>
      </c>
      <c r="L13" s="1">
        <f t="shared" si="0"/>
        <v>9.3688000000000002</v>
      </c>
      <c r="M13" s="1">
        <f t="shared" si="6"/>
        <v>0.5404762984039676</v>
      </c>
      <c r="N13" s="1">
        <f t="shared" si="1"/>
        <v>74.275723701596036</v>
      </c>
      <c r="O13" s="1">
        <f t="shared" si="2"/>
        <v>77.694271654389155</v>
      </c>
      <c r="P13" s="1">
        <f t="shared" si="3"/>
        <v>7.8471214370933069</v>
      </c>
      <c r="Q13" s="1">
        <f t="shared" si="7"/>
        <v>30.900344655592406</v>
      </c>
      <c r="R13" s="1">
        <f t="shared" si="4"/>
        <v>6.0820371319055928</v>
      </c>
    </row>
    <row r="14" spans="1:18" x14ac:dyDescent="0.35">
      <c r="E14">
        <v>0.48299999999999998</v>
      </c>
      <c r="F14">
        <v>82.96</v>
      </c>
      <c r="H14">
        <v>0.48299999999999998</v>
      </c>
      <c r="I14">
        <f t="shared" si="8"/>
        <v>8.3999999999999964E-2</v>
      </c>
      <c r="J14">
        <v>82.96</v>
      </c>
      <c r="K14">
        <f t="shared" si="5"/>
        <v>0.95599999999999996</v>
      </c>
      <c r="L14" s="1">
        <f t="shared" si="0"/>
        <v>9.3688000000000002</v>
      </c>
      <c r="M14" s="1">
        <f t="shared" si="6"/>
        <v>0.97104641573770312</v>
      </c>
      <c r="N14" s="1">
        <f t="shared" si="1"/>
        <v>72.620153584262283</v>
      </c>
      <c r="O14" s="1">
        <f t="shared" si="2"/>
        <v>75.962503749228333</v>
      </c>
      <c r="P14" s="1">
        <f t="shared" si="3"/>
        <v>6.3808503149351772</v>
      </c>
      <c r="Q14" s="1">
        <f t="shared" si="7"/>
        <v>37.281194970527579</v>
      </c>
      <c r="R14" s="1">
        <f t="shared" si="4"/>
        <v>8.9456617962026304</v>
      </c>
    </row>
    <row r="15" spans="1:18" x14ac:dyDescent="0.35">
      <c r="E15">
        <v>0.499</v>
      </c>
      <c r="F15">
        <v>82.346999999999994</v>
      </c>
      <c r="H15">
        <v>0.499</v>
      </c>
      <c r="I15">
        <f t="shared" si="8"/>
        <v>1.6000000000000014E-2</v>
      </c>
      <c r="J15">
        <v>82.346999999999994</v>
      </c>
      <c r="K15">
        <f t="shared" si="5"/>
        <v>0.95599999999999996</v>
      </c>
      <c r="L15" s="1">
        <f t="shared" si="0"/>
        <v>9.3688000000000002</v>
      </c>
      <c r="M15" s="1">
        <f t="shared" si="6"/>
        <v>1.4134908165072169</v>
      </c>
      <c r="N15" s="1">
        <f t="shared" si="1"/>
        <v>71.564709183492766</v>
      </c>
      <c r="O15" s="1">
        <f t="shared" si="2"/>
        <v>74.858482409511268</v>
      </c>
      <c r="P15" s="1">
        <f t="shared" si="3"/>
        <v>1.1977357185521813</v>
      </c>
      <c r="Q15" s="1">
        <f t="shared" si="7"/>
        <v>38.47893068907976</v>
      </c>
      <c r="R15" s="1">
        <f t="shared" si="4"/>
        <v>9.5517428014794898</v>
      </c>
    </row>
    <row r="16" spans="1:18" x14ac:dyDescent="0.35">
      <c r="E16">
        <v>0.56799999999999995</v>
      </c>
      <c r="F16">
        <v>80.019000000000005</v>
      </c>
      <c r="H16">
        <v>0.56799999999999995</v>
      </c>
      <c r="I16">
        <f t="shared" si="8"/>
        <v>6.899999999999995E-2</v>
      </c>
      <c r="J16">
        <v>80.019000000000005</v>
      </c>
      <c r="K16">
        <f t="shared" si="5"/>
        <v>0.95599999999999996</v>
      </c>
      <c r="L16" s="1">
        <f t="shared" si="0"/>
        <v>9.3688000000000002</v>
      </c>
      <c r="M16" s="1">
        <f t="shared" si="6"/>
        <v>1.505772398294795</v>
      </c>
      <c r="N16" s="1">
        <f t="shared" si="1"/>
        <v>69.144427601705218</v>
      </c>
      <c r="O16" s="1">
        <f t="shared" si="2"/>
        <v>72.326807114754416</v>
      </c>
      <c r="P16" s="1">
        <f t="shared" si="3"/>
        <v>4.9905496909180513</v>
      </c>
      <c r="Q16" s="1">
        <f t="shared" si="7"/>
        <v>43.469480379997812</v>
      </c>
      <c r="R16" s="1">
        <f t="shared" si="4"/>
        <v>12.378962983362666</v>
      </c>
    </row>
    <row r="17" spans="5:18" x14ac:dyDescent="0.35">
      <c r="E17">
        <v>0.60099999999999998</v>
      </c>
      <c r="F17">
        <v>78.793999999999997</v>
      </c>
      <c r="H17">
        <v>0.60099999999999998</v>
      </c>
      <c r="I17">
        <f t="shared" si="8"/>
        <v>3.3000000000000029E-2</v>
      </c>
      <c r="J17">
        <v>78.793999999999997</v>
      </c>
      <c r="K17">
        <f t="shared" si="5"/>
        <v>0.95599999999999996</v>
      </c>
      <c r="L17" s="1">
        <f t="shared" si="0"/>
        <v>9.3688000000000002</v>
      </c>
      <c r="M17" s="1">
        <f t="shared" si="6"/>
        <v>1.92168517705071</v>
      </c>
      <c r="N17" s="1">
        <f t="shared" si="1"/>
        <v>67.503514822949285</v>
      </c>
      <c r="O17" s="1">
        <f t="shared" si="2"/>
        <v>70.610371153712649</v>
      </c>
      <c r="P17" s="1">
        <f t="shared" si="3"/>
        <v>2.3301422480725194</v>
      </c>
      <c r="Q17" s="1">
        <f t="shared" si="7"/>
        <v>45.799622628070331</v>
      </c>
      <c r="R17" s="1">
        <f t="shared" si="4"/>
        <v>13.851903182995791</v>
      </c>
    </row>
    <row r="18" spans="5:18" x14ac:dyDescent="0.35">
      <c r="E18">
        <v>0.625</v>
      </c>
      <c r="F18">
        <v>77.936000000000007</v>
      </c>
      <c r="H18">
        <v>0.625</v>
      </c>
      <c r="I18">
        <f t="shared" si="8"/>
        <v>2.4000000000000021E-2</v>
      </c>
      <c r="J18">
        <v>77.936000000000007</v>
      </c>
      <c r="K18">
        <f t="shared" si="5"/>
        <v>0.95599999999999996</v>
      </c>
      <c r="L18" s="1">
        <f t="shared" si="0"/>
        <v>9.3688000000000002</v>
      </c>
      <c r="M18" s="1">
        <f t="shared" si="6"/>
        <v>2.1332273434869164</v>
      </c>
      <c r="N18" s="1">
        <f t="shared" si="1"/>
        <v>66.433972656513092</v>
      </c>
      <c r="O18" s="1">
        <f t="shared" si="2"/>
        <v>69.491603197189434</v>
      </c>
      <c r="P18" s="1">
        <f t="shared" si="3"/>
        <v>1.667798476732548</v>
      </c>
      <c r="Q18" s="1">
        <f t="shared" si="7"/>
        <v>47.467421104802881</v>
      </c>
      <c r="R18" s="1">
        <f t="shared" si="4"/>
        <v>14.971107707790271</v>
      </c>
    </row>
    <row r="19" spans="5:18" x14ac:dyDescent="0.35">
      <c r="E19">
        <v>0.65400000000000003</v>
      </c>
      <c r="F19">
        <v>78.058000000000007</v>
      </c>
      <c r="H19">
        <v>0.65400000000000003</v>
      </c>
      <c r="I19">
        <f t="shared" si="8"/>
        <v>2.9000000000000026E-2</v>
      </c>
      <c r="J19">
        <v>78.058000000000007</v>
      </c>
      <c r="K19">
        <f t="shared" si="5"/>
        <v>0.95599999999999996</v>
      </c>
      <c r="L19" s="1">
        <f t="shared" si="0"/>
        <v>9.3688000000000002</v>
      </c>
      <c r="M19" s="1">
        <f t="shared" si="6"/>
        <v>2.2914195656313829</v>
      </c>
      <c r="N19" s="1">
        <f t="shared" si="1"/>
        <v>66.397780434368613</v>
      </c>
      <c r="O19" s="1">
        <f t="shared" si="2"/>
        <v>69.45374522423495</v>
      </c>
      <c r="P19" s="1">
        <f t="shared" si="3"/>
        <v>2.0141586115028152</v>
      </c>
      <c r="Q19" s="1">
        <f t="shared" si="7"/>
        <v>49.481579716305696</v>
      </c>
      <c r="R19" s="1">
        <f t="shared" si="4"/>
        <v>16.376868219696348</v>
      </c>
    </row>
    <row r="20" spans="5:18" x14ac:dyDescent="0.35">
      <c r="E20">
        <v>0.67200000000000004</v>
      </c>
      <c r="F20">
        <v>75.852999999999994</v>
      </c>
      <c r="H20">
        <v>0.67200000000000004</v>
      </c>
      <c r="I20">
        <f t="shared" si="8"/>
        <v>1.8000000000000016E-2</v>
      </c>
      <c r="J20">
        <v>75.852999999999994</v>
      </c>
      <c r="K20">
        <f t="shared" si="5"/>
        <v>0.95599999999999996</v>
      </c>
      <c r="L20" s="1">
        <f t="shared" si="0"/>
        <v>9.3688000000000002</v>
      </c>
      <c r="M20" s="1">
        <f t="shared" si="6"/>
        <v>2.490006351866549</v>
      </c>
      <c r="N20" s="1">
        <f t="shared" si="1"/>
        <v>63.994193648133439</v>
      </c>
      <c r="O20" s="1">
        <f t="shared" si="2"/>
        <v>66.939533104742097</v>
      </c>
      <c r="P20" s="1">
        <f t="shared" si="3"/>
        <v>1.2049115958853589</v>
      </c>
      <c r="Q20" s="1">
        <f t="shared" si="7"/>
        <v>50.686491312191052</v>
      </c>
      <c r="R20" s="1">
        <f t="shared" si="4"/>
        <v>17.278380858952818</v>
      </c>
    </row>
    <row r="21" spans="5:18" x14ac:dyDescent="0.35">
      <c r="E21">
        <v>0.68700000000000006</v>
      </c>
      <c r="F21">
        <v>71.072999999999993</v>
      </c>
      <c r="H21">
        <v>0.68700000000000006</v>
      </c>
      <c r="I21">
        <f t="shared" si="8"/>
        <v>1.5000000000000013E-2</v>
      </c>
      <c r="J21">
        <v>71.072999999999993</v>
      </c>
      <c r="K21">
        <f t="shared" si="5"/>
        <v>0.95599999999999996</v>
      </c>
      <c r="L21" s="1">
        <f t="shared" si="0"/>
        <v>9.3688000000000002</v>
      </c>
      <c r="M21" s="1">
        <f t="shared" si="6"/>
        <v>2.612749663681424</v>
      </c>
      <c r="N21" s="1">
        <f t="shared" si="1"/>
        <v>59.091450336318566</v>
      </c>
      <c r="O21" s="1">
        <f t="shared" si="2"/>
        <v>61.811140519161683</v>
      </c>
      <c r="P21" s="1">
        <f t="shared" si="3"/>
        <v>0.92716710778742606</v>
      </c>
      <c r="Q21" s="1">
        <f t="shared" si="7"/>
        <v>51.613658419978478</v>
      </c>
      <c r="R21" s="1">
        <f t="shared" si="4"/>
        <v>18.045631981944091</v>
      </c>
    </row>
    <row r="22" spans="5:18" x14ac:dyDescent="0.35">
      <c r="E22">
        <v>0.7</v>
      </c>
      <c r="F22">
        <v>67.52</v>
      </c>
      <c r="H22">
        <v>0.7</v>
      </c>
      <c r="I22">
        <f t="shared" si="8"/>
        <v>1.2999999999999901E-2</v>
      </c>
      <c r="J22">
        <v>67.52</v>
      </c>
      <c r="K22">
        <f t="shared" si="5"/>
        <v>0.95599999999999996</v>
      </c>
      <c r="L22" s="1">
        <f t="shared" si="0"/>
        <v>9.3688000000000002</v>
      </c>
      <c r="M22" s="1">
        <f t="shared" si="6"/>
        <v>2.7092097459876152</v>
      </c>
      <c r="N22" s="1">
        <f t="shared" si="1"/>
        <v>55.441990254012381</v>
      </c>
      <c r="O22" s="1">
        <f t="shared" si="2"/>
        <v>57.993713654824667</v>
      </c>
      <c r="P22" s="1">
        <f t="shared" si="3"/>
        <v>0.7539182775127149</v>
      </c>
      <c r="Q22" s="1">
        <f t="shared" si="7"/>
        <v>52.367576697491195</v>
      </c>
      <c r="R22" s="1">
        <f t="shared" si="4"/>
        <v>18.721510010207638</v>
      </c>
    </row>
    <row r="23" spans="5:18" x14ac:dyDescent="0.35">
      <c r="E23">
        <v>0.71399999999999997</v>
      </c>
      <c r="F23">
        <v>62.005000000000003</v>
      </c>
      <c r="H23">
        <v>0.71399999999999997</v>
      </c>
      <c r="I23">
        <f t="shared" si="8"/>
        <v>1.4000000000000012E-2</v>
      </c>
      <c r="J23">
        <v>62.005000000000003</v>
      </c>
      <c r="K23">
        <f t="shared" si="5"/>
        <v>0.95599999999999996</v>
      </c>
      <c r="L23" s="1">
        <f t="shared" si="0"/>
        <v>9.3688000000000002</v>
      </c>
      <c r="M23" s="1">
        <f t="shared" si="6"/>
        <v>2.7889343896135874</v>
      </c>
      <c r="N23" s="1">
        <f t="shared" si="1"/>
        <v>49.847265610386415</v>
      </c>
      <c r="O23" s="1">
        <f t="shared" si="2"/>
        <v>52.141491224253578</v>
      </c>
      <c r="P23" s="1">
        <f t="shared" si="3"/>
        <v>0.72998087713955073</v>
      </c>
      <c r="Q23" s="1">
        <f t="shared" si="7"/>
        <v>53.097557574630748</v>
      </c>
      <c r="R23" s="1">
        <f t="shared" si="4"/>
        <v>19.459765950112494</v>
      </c>
    </row>
    <row r="24" spans="5:18" x14ac:dyDescent="0.35">
      <c r="E24">
        <v>0.73099999999999998</v>
      </c>
      <c r="F24">
        <v>53.06</v>
      </c>
      <c r="H24">
        <v>0.73099999999999998</v>
      </c>
      <c r="I24">
        <f t="shared" si="8"/>
        <v>1.7000000000000015E-2</v>
      </c>
      <c r="J24">
        <v>53.06</v>
      </c>
      <c r="K24">
        <f t="shared" si="5"/>
        <v>0.95599999999999996</v>
      </c>
      <c r="L24" s="1">
        <f t="shared" si="0"/>
        <v>9.3688000000000002</v>
      </c>
      <c r="M24" s="1">
        <f t="shared" si="6"/>
        <v>2.8672293368614845</v>
      </c>
      <c r="N24" s="1">
        <f t="shared" si="1"/>
        <v>40.823970663138518</v>
      </c>
      <c r="O24" s="1">
        <f t="shared" si="2"/>
        <v>42.702898183199288</v>
      </c>
      <c r="P24" s="1">
        <f t="shared" si="3"/>
        <v>0.72594926911438851</v>
      </c>
      <c r="Q24" s="1">
        <f t="shared" si="7"/>
        <v>53.823506843745136</v>
      </c>
      <c r="R24" s="1">
        <f t="shared" si="4"/>
        <v>20.368594997668691</v>
      </c>
    </row>
    <row r="25" spans="5:18" x14ac:dyDescent="0.35">
      <c r="E25">
        <v>0.748</v>
      </c>
      <c r="F25">
        <v>44.481999999999999</v>
      </c>
      <c r="H25">
        <v>0.748</v>
      </c>
      <c r="I25">
        <f t="shared" si="8"/>
        <v>1.7000000000000015E-2</v>
      </c>
      <c r="J25">
        <v>44.481999999999999</v>
      </c>
      <c r="K25">
        <f t="shared" si="5"/>
        <v>0.95599999999999996</v>
      </c>
      <c r="L25" s="1">
        <f t="shared" si="0"/>
        <v>9.3688000000000002</v>
      </c>
      <c r="M25" s="1">
        <f t="shared" si="6"/>
        <v>2.9461667497297879</v>
      </c>
      <c r="N25" s="1">
        <f t="shared" si="1"/>
        <v>32.167033250270208</v>
      </c>
      <c r="O25" s="1">
        <f t="shared" si="2"/>
        <v>33.64752432036633</v>
      </c>
      <c r="P25" s="1">
        <f t="shared" si="3"/>
        <v>0.57200791344622814</v>
      </c>
      <c r="Q25" s="1">
        <f t="shared" si="7"/>
        <v>54.395514757191364</v>
      </c>
      <c r="R25" s="1">
        <f t="shared" si="4"/>
        <v>21.288456681276649</v>
      </c>
    </row>
    <row r="26" spans="5:18" x14ac:dyDescent="0.35">
      <c r="E26">
        <v>0.76400000000000001</v>
      </c>
      <c r="F26">
        <v>35.658999999999999</v>
      </c>
      <c r="H26">
        <v>0.76400000000000001</v>
      </c>
      <c r="I26">
        <f t="shared" si="8"/>
        <v>1.6000000000000014E-2</v>
      </c>
      <c r="J26">
        <v>35.658999999999999</v>
      </c>
      <c r="K26">
        <f t="shared" si="5"/>
        <v>0.95599999999999996</v>
      </c>
      <c r="L26" s="1">
        <f t="shared" si="0"/>
        <v>9.3688000000000002</v>
      </c>
      <c r="M26" s="1">
        <f t="shared" si="6"/>
        <v>3.0091201196281339</v>
      </c>
      <c r="N26" s="1">
        <f t="shared" si="1"/>
        <v>23.281079880371866</v>
      </c>
      <c r="O26" s="1">
        <f t="shared" si="2"/>
        <v>24.352594017125384</v>
      </c>
      <c r="P26" s="1">
        <f t="shared" si="3"/>
        <v>0.38964150427400651</v>
      </c>
      <c r="Q26" s="1">
        <f t="shared" si="7"/>
        <v>54.785156261465367</v>
      </c>
      <c r="R26" s="1">
        <f t="shared" si="4"/>
        <v>22.161902049425905</v>
      </c>
    </row>
    <row r="27" spans="5:18" x14ac:dyDescent="0.35">
      <c r="E27">
        <v>0.77800000000000002</v>
      </c>
      <c r="F27">
        <v>26.835999999999999</v>
      </c>
      <c r="H27">
        <v>0.77800000000000002</v>
      </c>
      <c r="I27">
        <f t="shared" si="8"/>
        <v>1.4000000000000012E-2</v>
      </c>
      <c r="J27">
        <v>26.835999999999999</v>
      </c>
      <c r="K27">
        <f t="shared" si="5"/>
        <v>0.95599999999999996</v>
      </c>
      <c r="L27" s="1">
        <f t="shared" si="0"/>
        <v>9.3688000000000002</v>
      </c>
      <c r="M27" s="1">
        <f t="shared" si="6"/>
        <v>3.0523838848413223</v>
      </c>
      <c r="N27" s="1">
        <f t="shared" si="1"/>
        <v>14.414816115158676</v>
      </c>
      <c r="O27" s="1">
        <f t="shared" si="2"/>
        <v>15.078259534684808</v>
      </c>
      <c r="P27" s="1">
        <f t="shared" si="3"/>
        <v>0.21109563348558749</v>
      </c>
      <c r="Q27" s="1">
        <f t="shared" si="7"/>
        <v>54.996251894950952</v>
      </c>
      <c r="R27" s="1">
        <f t="shared" si="4"/>
        <v>22.930371906520822</v>
      </c>
    </row>
    <row r="28" spans="5:18" x14ac:dyDescent="0.35">
      <c r="E28">
        <v>0.78900000000000003</v>
      </c>
      <c r="F28">
        <v>20.954000000000001</v>
      </c>
      <c r="H28">
        <v>0.78900000000000003</v>
      </c>
      <c r="I28">
        <f t="shared" si="8"/>
        <v>1.100000000000001E-2</v>
      </c>
      <c r="J28">
        <v>20.954000000000001</v>
      </c>
      <c r="K28">
        <f t="shared" si="5"/>
        <v>0.95599999999999996</v>
      </c>
      <c r="L28" s="1">
        <f t="shared" si="0"/>
        <v>9.3688000000000002</v>
      </c>
      <c r="M28" s="1">
        <f t="shared" si="6"/>
        <v>3.0759518121372569</v>
      </c>
      <c r="N28" s="1">
        <f t="shared" si="1"/>
        <v>8.5092481878627435</v>
      </c>
      <c r="O28" s="1">
        <f t="shared" si="2"/>
        <v>8.9008872257978489</v>
      </c>
      <c r="P28" s="1">
        <f t="shared" si="3"/>
        <v>9.7909759483776421E-2</v>
      </c>
      <c r="Q28" s="1">
        <f t="shared" si="7"/>
        <v>55.094161654434728</v>
      </c>
      <c r="R28" s="1">
        <f t="shared" si="4"/>
        <v>23.535869181042443</v>
      </c>
    </row>
    <row r="29" spans="5:18" x14ac:dyDescent="0.35">
      <c r="E29">
        <v>0.79700000000000004</v>
      </c>
      <c r="F29">
        <v>18.013000000000002</v>
      </c>
      <c r="H29">
        <v>0.79700000000000004</v>
      </c>
      <c r="I29">
        <f t="shared" si="8"/>
        <v>8.0000000000000071E-3</v>
      </c>
      <c r="J29">
        <v>18.013000000000002</v>
      </c>
      <c r="K29">
        <f t="shared" si="5"/>
        <v>0.95599999999999996</v>
      </c>
      <c r="L29" s="1">
        <f t="shared" si="0"/>
        <v>9.3688000000000002</v>
      </c>
      <c r="M29" s="1">
        <f t="shared" si="6"/>
        <v>3.0869137876969734</v>
      </c>
      <c r="N29" s="1">
        <f t="shared" si="1"/>
        <v>5.557286212303028</v>
      </c>
      <c r="O29" s="1">
        <f t="shared" si="2"/>
        <v>5.8130608915303643</v>
      </c>
      <c r="P29" s="1">
        <f t="shared" si="3"/>
        <v>4.6504487132242957E-2</v>
      </c>
      <c r="Q29" s="1">
        <f t="shared" si="7"/>
        <v>55.140666141566975</v>
      </c>
      <c r="R29" s="1">
        <f t="shared" si="4"/>
        <v>23.97680849222645</v>
      </c>
    </row>
    <row r="30" spans="5:18" x14ac:dyDescent="0.35">
      <c r="E30">
        <v>0.81200000000000006</v>
      </c>
      <c r="F30">
        <v>12.499000000000001</v>
      </c>
      <c r="H30">
        <v>0.81200000000000006</v>
      </c>
      <c r="I30">
        <f t="shared" si="8"/>
        <v>1.5000000000000013E-2</v>
      </c>
      <c r="J30">
        <v>12.499000000000001</v>
      </c>
      <c r="K30">
        <f t="shared" si="5"/>
        <v>0.95599999999999996</v>
      </c>
      <c r="L30" s="1">
        <f t="shared" si="0"/>
        <v>9.3688000000000002</v>
      </c>
      <c r="M30" s="1">
        <f t="shared" si="6"/>
        <v>3.092127259509355</v>
      </c>
      <c r="N30" s="1">
        <f t="shared" si="1"/>
        <v>3.8072740490645351E-2</v>
      </c>
      <c r="O30" s="1">
        <f t="shared" si="2"/>
        <v>3.9825042354231538E-2</v>
      </c>
      <c r="P30" s="1">
        <f t="shared" si="3"/>
        <v>5.9737563531347363E-4</v>
      </c>
      <c r="Q30" s="1">
        <f t="shared" si="7"/>
        <v>55.14126351720229</v>
      </c>
      <c r="R30" s="1">
        <f t="shared" si="4"/>
        <v>24.803922964667223</v>
      </c>
    </row>
    <row r="31" spans="5:18" x14ac:dyDescent="0.35">
      <c r="E31">
        <v>0.83199999999999996</v>
      </c>
      <c r="F31">
        <v>7.1070000000000002</v>
      </c>
      <c r="H31">
        <v>0.83199999999999996</v>
      </c>
      <c r="I31">
        <f t="shared" si="8"/>
        <v>1.9999999999999907E-2</v>
      </c>
      <c r="J31">
        <v>7.1070000000000002</v>
      </c>
      <c r="K31">
        <f t="shared" si="5"/>
        <v>0.95599999999999996</v>
      </c>
      <c r="L31" s="1">
        <f t="shared" si="0"/>
        <v>9.3688000000000002</v>
      </c>
      <c r="M31" s="1">
        <f t="shared" si="6"/>
        <v>3.0921942580286381</v>
      </c>
      <c r="N31" s="1">
        <f t="shared" si="1"/>
        <v>-5.3539942580286386</v>
      </c>
      <c r="O31" s="1">
        <f t="shared" si="2"/>
        <v>-5.6004124037956471</v>
      </c>
      <c r="P31" s="1">
        <f t="shared" si="3"/>
        <v>-0.11200824807591242</v>
      </c>
      <c r="Q31" s="1">
        <f t="shared" si="7"/>
        <v>55.029255269126381</v>
      </c>
      <c r="R31" s="1">
        <f t="shared" si="4"/>
        <v>25.905628152530504</v>
      </c>
    </row>
    <row r="32" spans="5:18" x14ac:dyDescent="0.35">
      <c r="E32">
        <v>0.84899999999999998</v>
      </c>
      <c r="F32">
        <v>3.6760000000000002</v>
      </c>
      <c r="H32">
        <v>0.84899999999999998</v>
      </c>
      <c r="I32">
        <f t="shared" si="8"/>
        <v>1.7000000000000015E-2</v>
      </c>
      <c r="J32">
        <v>3.6760000000000002</v>
      </c>
      <c r="K32">
        <f t="shared" si="5"/>
        <v>0.95599999999999996</v>
      </c>
      <c r="L32" s="1">
        <f t="shared" si="0"/>
        <v>9.3688000000000002</v>
      </c>
      <c r="M32" s="1">
        <f t="shared" si="6"/>
        <v>3.0796446910273252</v>
      </c>
      <c r="N32" s="1">
        <f t="shared" si="1"/>
        <v>-8.7724446910273244</v>
      </c>
      <c r="O32" s="1">
        <f t="shared" si="2"/>
        <v>-9.1761973755515953</v>
      </c>
      <c r="P32" s="1">
        <f t="shared" si="3"/>
        <v>-0.15599535538437725</v>
      </c>
      <c r="Q32" s="1">
        <f t="shared" si="7"/>
        <v>54.873259913742004</v>
      </c>
      <c r="R32" s="1">
        <f t="shared" si="4"/>
        <v>26.839799531584887</v>
      </c>
    </row>
    <row r="33" spans="5:18" x14ac:dyDescent="0.35">
      <c r="E33">
        <v>0.87</v>
      </c>
      <c r="F33">
        <v>1.2250000000000001</v>
      </c>
      <c r="H33">
        <v>0.87</v>
      </c>
      <c r="I33">
        <f t="shared" si="8"/>
        <v>2.1000000000000019E-2</v>
      </c>
      <c r="J33">
        <v>1.2250000000000001</v>
      </c>
      <c r="K33">
        <f t="shared" si="5"/>
        <v>0.95599999999999996</v>
      </c>
      <c r="L33" s="1">
        <f t="shared" si="0"/>
        <v>9.3688000000000002</v>
      </c>
      <c r="M33" s="1">
        <f t="shared" si="6"/>
        <v>3.0622092618520624</v>
      </c>
      <c r="N33" s="1">
        <f t="shared" si="1"/>
        <v>-11.206009261852063</v>
      </c>
      <c r="O33" s="1">
        <f t="shared" si="2"/>
        <v>-11.721767010305506</v>
      </c>
      <c r="P33" s="1">
        <f t="shared" si="3"/>
        <v>-0.24615710721641584</v>
      </c>
      <c r="Q33" s="1">
        <f t="shared" si="7"/>
        <v>54.627102806525585</v>
      </c>
      <c r="R33" s="1">
        <f t="shared" si="4"/>
        <v>27.989553340147701</v>
      </c>
    </row>
    <row r="34" spans="5:18" x14ac:dyDescent="0.35">
      <c r="E34">
        <v>0.89800000000000002</v>
      </c>
      <c r="F34">
        <v>0.36799999999999999</v>
      </c>
      <c r="H34">
        <v>0.89800000000000002</v>
      </c>
      <c r="I34">
        <f t="shared" si="8"/>
        <v>2.8000000000000025E-2</v>
      </c>
      <c r="J34">
        <v>0.36799999999999999</v>
      </c>
      <c r="K34">
        <f t="shared" si="5"/>
        <v>0.95599999999999996</v>
      </c>
      <c r="L34" s="1">
        <f t="shared" ref="L34:L65" si="9">K34*9.8</f>
        <v>9.3688000000000002</v>
      </c>
      <c r="M34" s="1">
        <f t="shared" si="6"/>
        <v>3.0347972267092933</v>
      </c>
      <c r="N34" s="1">
        <f t="shared" si="1"/>
        <v>-12.035597226709292</v>
      </c>
      <c r="O34" s="1">
        <f t="shared" si="2"/>
        <v>-12.589536848022274</v>
      </c>
      <c r="P34" s="1">
        <f t="shared" si="3"/>
        <v>-0.352507031744624</v>
      </c>
      <c r="Q34" s="1">
        <f t="shared" si="7"/>
        <v>54.274595774780963</v>
      </c>
      <c r="R34" s="1">
        <f t="shared" si="4"/>
        <v>29.514177120285996</v>
      </c>
    </row>
    <row r="35" spans="5:18" x14ac:dyDescent="0.35">
      <c r="E35">
        <v>0.92</v>
      </c>
      <c r="F35">
        <v>0</v>
      </c>
      <c r="H35">
        <v>0.92</v>
      </c>
      <c r="I35">
        <f t="shared" si="8"/>
        <v>2.200000000000002E-2</v>
      </c>
      <c r="J35">
        <v>0</v>
      </c>
      <c r="K35">
        <f t="shared" si="5"/>
        <v>0.95599999999999996</v>
      </c>
      <c r="L35" s="1">
        <f t="shared" si="9"/>
        <v>9.3688000000000002</v>
      </c>
      <c r="M35" s="1">
        <f t="shared" si="6"/>
        <v>2.9957566898729695</v>
      </c>
      <c r="N35" s="1">
        <f t="shared" ref="N35:N65" si="10">J35-L35-M35</f>
        <v>-12.36455668987297</v>
      </c>
      <c r="O35" s="1">
        <f t="shared" ref="O35:O65" si="11">N35/K35</f>
        <v>-12.933636704888045</v>
      </c>
      <c r="P35" s="1">
        <f t="shared" ref="P35:P65" si="12">O35*I35</f>
        <v>-0.28454000750753722</v>
      </c>
      <c r="Q35" s="1">
        <f t="shared" si="7"/>
        <v>53.990055767273425</v>
      </c>
      <c r="R35" s="1">
        <f t="shared" ref="R35:R66" si="13">R34+Q34*I35+0.5*O35*I35^2</f>
        <v>30.705088287248596</v>
      </c>
    </row>
    <row r="36" spans="5:18" x14ac:dyDescent="0.35">
      <c r="H36">
        <v>1</v>
      </c>
      <c r="I36">
        <f t="shared" si="8"/>
        <v>7.999999999999996E-2</v>
      </c>
      <c r="J36">
        <v>0</v>
      </c>
      <c r="K36">
        <f t="shared" si="5"/>
        <v>0.95599999999999996</v>
      </c>
      <c r="L36" s="1">
        <f t="shared" si="9"/>
        <v>9.3688000000000002</v>
      </c>
      <c r="M36" s="1">
        <f t="shared" si="6"/>
        <v>2.9644279184811544</v>
      </c>
      <c r="N36" s="1">
        <f t="shared" si="10"/>
        <v>-12.333227918481155</v>
      </c>
      <c r="O36" s="1">
        <f t="shared" si="11"/>
        <v>-12.900866023515853</v>
      </c>
      <c r="P36" s="1">
        <f t="shared" si="12"/>
        <v>-1.0320692818812678</v>
      </c>
      <c r="Q36" s="1">
        <f t="shared" si="7"/>
        <v>52.957986485392155</v>
      </c>
      <c r="R36" s="1">
        <f t="shared" si="13"/>
        <v>34.983009977355216</v>
      </c>
    </row>
    <row r="37" spans="5:18" x14ac:dyDescent="0.35">
      <c r="H37">
        <v>1.1000000000000001</v>
      </c>
      <c r="I37">
        <f t="shared" si="8"/>
        <v>0.10000000000000009</v>
      </c>
      <c r="J37">
        <v>0</v>
      </c>
      <c r="K37">
        <f t="shared" si="5"/>
        <v>0.95599999999999996</v>
      </c>
      <c r="L37" s="1">
        <f t="shared" si="9"/>
        <v>9.3688000000000002</v>
      </c>
      <c r="M37" s="1">
        <f t="shared" si="6"/>
        <v>2.8521756739583868</v>
      </c>
      <c r="N37" s="1">
        <f t="shared" si="10"/>
        <v>-12.220975673958387</v>
      </c>
      <c r="O37" s="1">
        <f t="shared" si="11"/>
        <v>-12.783447357697058</v>
      </c>
      <c r="P37" s="1">
        <f t="shared" si="12"/>
        <v>-1.2783447357697071</v>
      </c>
      <c r="Q37" s="1">
        <f t="shared" si="7"/>
        <v>51.679641749622448</v>
      </c>
      <c r="R37" s="1">
        <f t="shared" si="13"/>
        <v>40.214891389105951</v>
      </c>
    </row>
    <row r="38" spans="5:18" x14ac:dyDescent="0.35">
      <c r="H38">
        <v>1.2</v>
      </c>
      <c r="I38">
        <f t="shared" si="8"/>
        <v>9.9999999999999867E-2</v>
      </c>
      <c r="J38">
        <v>0</v>
      </c>
      <c r="K38">
        <f t="shared" si="5"/>
        <v>0.95599999999999996</v>
      </c>
      <c r="L38" s="1">
        <f t="shared" si="9"/>
        <v>9.3688000000000002</v>
      </c>
      <c r="M38" s="1">
        <f t="shared" si="6"/>
        <v>2.7161411262101125</v>
      </c>
      <c r="N38" s="1">
        <f t="shared" si="10"/>
        <v>-12.084941126210113</v>
      </c>
      <c r="O38" s="1">
        <f t="shared" si="11"/>
        <v>-12.641151805659115</v>
      </c>
      <c r="P38" s="1">
        <f t="shared" si="12"/>
        <v>-1.2641151805659099</v>
      </c>
      <c r="Q38" s="1">
        <f t="shared" si="7"/>
        <v>50.415526569056539</v>
      </c>
      <c r="R38" s="1">
        <f t="shared" si="13"/>
        <v>45.319649805039894</v>
      </c>
    </row>
    <row r="39" spans="5:18" x14ac:dyDescent="0.35">
      <c r="H39">
        <v>1.3</v>
      </c>
      <c r="I39">
        <f t="shared" si="8"/>
        <v>0.10000000000000009</v>
      </c>
      <c r="J39">
        <v>0</v>
      </c>
      <c r="K39">
        <f t="shared" si="5"/>
        <v>0.95599999999999996</v>
      </c>
      <c r="L39" s="1">
        <f t="shared" si="9"/>
        <v>9.3688000000000002</v>
      </c>
      <c r="M39" s="1">
        <f t="shared" si="6"/>
        <v>2.5848893531885864</v>
      </c>
      <c r="N39" s="1">
        <f t="shared" si="10"/>
        <v>-11.953689353188587</v>
      </c>
      <c r="O39" s="1">
        <f t="shared" si="11"/>
        <v>-12.503859156055007</v>
      </c>
      <c r="P39" s="1">
        <f t="shared" si="12"/>
        <v>-1.2503859156055019</v>
      </c>
      <c r="Q39" s="1">
        <f t="shared" si="7"/>
        <v>49.16514065345104</v>
      </c>
      <c r="R39" s="1">
        <f t="shared" si="13"/>
        <v>50.298683166165276</v>
      </c>
    </row>
    <row r="40" spans="5:18" x14ac:dyDescent="0.35">
      <c r="H40">
        <v>1.4</v>
      </c>
      <c r="I40">
        <f t="shared" si="8"/>
        <v>9.9999999999999867E-2</v>
      </c>
      <c r="J40">
        <v>0</v>
      </c>
      <c r="K40">
        <f t="shared" si="5"/>
        <v>0.95599999999999996</v>
      </c>
      <c r="L40" s="1">
        <f t="shared" si="9"/>
        <v>9.3688000000000002</v>
      </c>
      <c r="M40" s="1">
        <f t="shared" si="6"/>
        <v>2.4582605659306576</v>
      </c>
      <c r="N40" s="1">
        <f t="shared" si="10"/>
        <v>-11.827060565930658</v>
      </c>
      <c r="O40" s="1">
        <f t="shared" si="11"/>
        <v>-12.371402265617844</v>
      </c>
      <c r="P40" s="1">
        <f t="shared" si="12"/>
        <v>-1.2371402265617828</v>
      </c>
      <c r="Q40" s="1">
        <f t="shared" si="7"/>
        <v>47.928000426889255</v>
      </c>
      <c r="R40" s="1">
        <f t="shared" si="13"/>
        <v>55.153340220182287</v>
      </c>
    </row>
    <row r="41" spans="5:18" x14ac:dyDescent="0.35">
      <c r="H41">
        <v>1.5</v>
      </c>
      <c r="I41">
        <f t="shared" si="8"/>
        <v>0.10000000000000009</v>
      </c>
      <c r="J41">
        <v>0</v>
      </c>
      <c r="K41">
        <f t="shared" si="5"/>
        <v>0.95599999999999996</v>
      </c>
      <c r="L41" s="1">
        <f t="shared" si="9"/>
        <v>9.3688000000000002</v>
      </c>
      <c r="M41" s="1">
        <f t="shared" si="6"/>
        <v>2.3361028728956521</v>
      </c>
      <c r="N41" s="1">
        <f t="shared" si="10"/>
        <v>-11.704902872895651</v>
      </c>
      <c r="O41" s="1">
        <f t="shared" si="11"/>
        <v>-12.243622251982899</v>
      </c>
      <c r="P41" s="1">
        <f t="shared" si="12"/>
        <v>-1.2243622251982909</v>
      </c>
      <c r="Q41" s="1">
        <f t="shared" si="7"/>
        <v>46.703638201690964</v>
      </c>
      <c r="R41" s="1">
        <f t="shared" si="13"/>
        <v>59.884922151611306</v>
      </c>
    </row>
    <row r="42" spans="5:18" x14ac:dyDescent="0.35">
      <c r="H42">
        <v>1.6</v>
      </c>
      <c r="I42">
        <f t="shared" si="8"/>
        <v>0.10000000000000009</v>
      </c>
      <c r="J42">
        <v>0</v>
      </c>
      <c r="K42">
        <f t="shared" si="5"/>
        <v>0.95599999999999996</v>
      </c>
      <c r="L42" s="1">
        <f t="shared" si="9"/>
        <v>9.3688000000000002</v>
      </c>
      <c r="M42" s="1">
        <f t="shared" si="6"/>
        <v>2.2182718562075761</v>
      </c>
      <c r="N42" s="1">
        <f t="shared" si="10"/>
        <v>-11.587071856207576</v>
      </c>
      <c r="O42" s="1">
        <f t="shared" si="11"/>
        <v>-12.120368050426334</v>
      </c>
      <c r="P42" s="1">
        <f t="shared" si="12"/>
        <v>-1.2120368050426344</v>
      </c>
      <c r="Q42" s="1">
        <f t="shared" si="7"/>
        <v>45.491601396648328</v>
      </c>
      <c r="R42" s="1">
        <f t="shared" si="13"/>
        <v>64.494684131528274</v>
      </c>
    </row>
    <row r="43" spans="5:18" x14ac:dyDescent="0.35">
      <c r="H43">
        <v>1.7</v>
      </c>
      <c r="I43">
        <f t="shared" si="8"/>
        <v>9.9999999999999867E-2</v>
      </c>
      <c r="J43">
        <v>0</v>
      </c>
      <c r="K43">
        <f t="shared" si="5"/>
        <v>0.95599999999999996</v>
      </c>
      <c r="L43" s="1">
        <f t="shared" si="9"/>
        <v>9.3688000000000002</v>
      </c>
      <c r="M43" s="1">
        <f t="shared" si="6"/>
        <v>2.1046301755699832</v>
      </c>
      <c r="N43" s="1">
        <f t="shared" si="10"/>
        <v>-11.473430175569984</v>
      </c>
      <c r="O43" s="1">
        <f t="shared" si="11"/>
        <v>-12.001495999550192</v>
      </c>
      <c r="P43" s="1">
        <f t="shared" si="12"/>
        <v>-1.2001495999550176</v>
      </c>
      <c r="Q43" s="1">
        <f t="shared" si="7"/>
        <v>44.291451796693309</v>
      </c>
      <c r="R43" s="1">
        <f t="shared" si="13"/>
        <v>68.983836791195344</v>
      </c>
    </row>
    <row r="44" spans="5:18" x14ac:dyDescent="0.35">
      <c r="H44">
        <v>1.8</v>
      </c>
      <c r="I44">
        <f t="shared" si="8"/>
        <v>0.10000000000000009</v>
      </c>
      <c r="J44">
        <v>0</v>
      </c>
      <c r="K44">
        <f t="shared" si="5"/>
        <v>0.95599999999999996</v>
      </c>
      <c r="L44" s="1">
        <f t="shared" si="9"/>
        <v>9.3688000000000002</v>
      </c>
      <c r="M44" s="1">
        <f t="shared" si="6"/>
        <v>1.995047197860226</v>
      </c>
      <c r="N44" s="1">
        <f t="shared" si="10"/>
        <v>-11.363847197860226</v>
      </c>
      <c r="O44" s="1">
        <f t="shared" si="11"/>
        <v>-11.886869453828689</v>
      </c>
      <c r="P44" s="1">
        <f t="shared" si="12"/>
        <v>-1.1886869453828699</v>
      </c>
      <c r="Q44" s="1">
        <f t="shared" si="7"/>
        <v>43.10276485131044</v>
      </c>
      <c r="R44" s="1">
        <f t="shared" si="13"/>
        <v>73.353547623595531</v>
      </c>
    </row>
    <row r="45" spans="5:18" x14ac:dyDescent="0.35">
      <c r="H45">
        <v>1.9</v>
      </c>
      <c r="I45">
        <f t="shared" si="8"/>
        <v>9.9999999999999867E-2</v>
      </c>
      <c r="J45">
        <v>0</v>
      </c>
      <c r="K45">
        <f t="shared" si="5"/>
        <v>0.95599999999999996</v>
      </c>
      <c r="L45" s="1">
        <f t="shared" si="9"/>
        <v>9.3688000000000002</v>
      </c>
      <c r="M45" s="1">
        <f t="shared" si="6"/>
        <v>1.8893986505725124</v>
      </c>
      <c r="N45" s="1">
        <f t="shared" si="10"/>
        <v>-11.258198650572513</v>
      </c>
      <c r="O45" s="1">
        <f t="shared" si="11"/>
        <v>-11.776358421100955</v>
      </c>
      <c r="P45" s="1">
        <f t="shared" si="12"/>
        <v>-1.1776358421100939</v>
      </c>
      <c r="Q45" s="1">
        <f t="shared" si="7"/>
        <v>41.925129009200347</v>
      </c>
      <c r="R45" s="1">
        <f t="shared" si="13"/>
        <v>77.604942316621063</v>
      </c>
    </row>
    <row r="46" spans="5:18" x14ac:dyDescent="0.35">
      <c r="H46">
        <v>2</v>
      </c>
      <c r="I46">
        <f t="shared" si="8"/>
        <v>0.10000000000000009</v>
      </c>
      <c r="J46">
        <v>0</v>
      </c>
      <c r="K46">
        <f t="shared" si="5"/>
        <v>0.95599999999999996</v>
      </c>
      <c r="L46" s="1">
        <f t="shared" si="9"/>
        <v>9.3688000000000002</v>
      </c>
      <c r="M46" s="1">
        <f t="shared" si="6"/>
        <v>1.7875662974273685</v>
      </c>
      <c r="N46" s="1">
        <f t="shared" si="10"/>
        <v>-11.156366297427368</v>
      </c>
      <c r="O46" s="1">
        <f t="shared" si="11"/>
        <v>-11.669839223250385</v>
      </c>
      <c r="P46" s="1">
        <f t="shared" si="12"/>
        <v>-1.1669839223250396</v>
      </c>
      <c r="Q46" s="1">
        <f t="shared" si="7"/>
        <v>40.758145086875309</v>
      </c>
      <c r="R46" s="1">
        <f t="shared" si="13"/>
        <v>81.739106021424845</v>
      </c>
    </row>
    <row r="47" spans="5:18" x14ac:dyDescent="0.35">
      <c r="H47">
        <v>2.1</v>
      </c>
      <c r="I47">
        <f t="shared" si="8"/>
        <v>0.10000000000000009</v>
      </c>
      <c r="J47">
        <v>0</v>
      </c>
      <c r="K47">
        <f t="shared" si="5"/>
        <v>0.95599999999999996</v>
      </c>
      <c r="L47" s="1">
        <f t="shared" si="9"/>
        <v>9.3688000000000002</v>
      </c>
      <c r="M47" s="1">
        <f t="shared" si="6"/>
        <v>1.6894376346001831</v>
      </c>
      <c r="N47" s="1">
        <f t="shared" si="10"/>
        <v>-11.058237634600184</v>
      </c>
      <c r="O47" s="1">
        <f t="shared" si="11"/>
        <v>-11.567194178452075</v>
      </c>
      <c r="P47" s="1">
        <f t="shared" si="12"/>
        <v>-1.1567194178452085</v>
      </c>
      <c r="Q47" s="1">
        <f t="shared" si="7"/>
        <v>39.6014256690301</v>
      </c>
      <c r="R47" s="1">
        <f t="shared" si="13"/>
        <v>85.757084559220118</v>
      </c>
    </row>
    <row r="48" spans="5:18" x14ac:dyDescent="0.35">
      <c r="H48">
        <v>2.2000000000000002</v>
      </c>
      <c r="I48">
        <f t="shared" si="8"/>
        <v>0.10000000000000009</v>
      </c>
      <c r="J48">
        <v>0</v>
      </c>
      <c r="K48">
        <f t="shared" si="5"/>
        <v>0.95599999999999996</v>
      </c>
      <c r="L48" s="1">
        <f t="shared" si="9"/>
        <v>9.3688000000000002</v>
      </c>
      <c r="M48" s="1">
        <f t="shared" si="6"/>
        <v>1.594905606144807</v>
      </c>
      <c r="N48" s="1">
        <f t="shared" si="10"/>
        <v>-10.963705606144806</v>
      </c>
      <c r="O48" s="1">
        <f t="shared" si="11"/>
        <v>-11.468311303498751</v>
      </c>
      <c r="P48" s="1">
        <f t="shared" si="12"/>
        <v>-1.1468311303498762</v>
      </c>
      <c r="Q48" s="1">
        <f t="shared" si="7"/>
        <v>38.454594538680226</v>
      </c>
      <c r="R48" s="1">
        <f t="shared" si="13"/>
        <v>89.659885569605635</v>
      </c>
    </row>
    <row r="49" spans="8:18" x14ac:dyDescent="0.35">
      <c r="H49">
        <v>2.2999999999999998</v>
      </c>
      <c r="I49">
        <f t="shared" si="8"/>
        <v>9.9999999999999645E-2</v>
      </c>
      <c r="J49">
        <v>0</v>
      </c>
      <c r="K49">
        <f t="shared" si="5"/>
        <v>0.95599999999999996</v>
      </c>
      <c r="L49" s="1">
        <f t="shared" si="9"/>
        <v>9.3688000000000002</v>
      </c>
      <c r="M49" s="1">
        <f t="shared" si="6"/>
        <v>1.5038683373007282</v>
      </c>
      <c r="N49" s="1">
        <f t="shared" si="10"/>
        <v>-10.872668337300729</v>
      </c>
      <c r="O49" s="1">
        <f t="shared" si="11"/>
        <v>-11.373084034833399</v>
      </c>
      <c r="P49" s="1">
        <f t="shared" si="12"/>
        <v>-1.1373084034833358</v>
      </c>
      <c r="Q49" s="1">
        <f t="shared" si="7"/>
        <v>37.317286135196888</v>
      </c>
      <c r="R49" s="1">
        <f t="shared" si="13"/>
        <v>93.448479603299475</v>
      </c>
    </row>
    <row r="50" spans="8:18" x14ac:dyDescent="0.35">
      <c r="H50">
        <v>2.4</v>
      </c>
      <c r="I50">
        <f t="shared" si="8"/>
        <v>0.10000000000000009</v>
      </c>
      <c r="J50">
        <v>0</v>
      </c>
      <c r="K50">
        <f t="shared" si="5"/>
        <v>0.95599999999999996</v>
      </c>
      <c r="L50" s="1">
        <f t="shared" si="9"/>
        <v>9.3688000000000002</v>
      </c>
      <c r="M50" s="1">
        <f t="shared" si="6"/>
        <v>1.4162288844752913</v>
      </c>
      <c r="N50" s="1">
        <f t="shared" si="10"/>
        <v>-10.785028884475292</v>
      </c>
      <c r="O50" s="1">
        <f t="shared" si="11"/>
        <v>-11.281410967024364</v>
      </c>
      <c r="P50" s="1">
        <f t="shared" si="12"/>
        <v>-1.1281410967024375</v>
      </c>
      <c r="Q50" s="1">
        <f t="shared" si="7"/>
        <v>36.189145038494452</v>
      </c>
      <c r="R50" s="1">
        <f t="shared" si="13"/>
        <v>97.123801161984048</v>
      </c>
    </row>
    <row r="51" spans="8:18" x14ac:dyDescent="0.35">
      <c r="H51">
        <v>2.5</v>
      </c>
      <c r="I51">
        <f t="shared" si="8"/>
        <v>0.10000000000000009</v>
      </c>
      <c r="J51">
        <v>0</v>
      </c>
      <c r="K51">
        <f t="shared" si="5"/>
        <v>0.95599999999999996</v>
      </c>
      <c r="L51" s="1">
        <f t="shared" si="9"/>
        <v>9.3688000000000002</v>
      </c>
      <c r="M51" s="1">
        <f t="shared" si="6"/>
        <v>1.3318950007865751</v>
      </c>
      <c r="N51" s="1">
        <f t="shared" si="10"/>
        <v>-10.700695000786576</v>
      </c>
      <c r="O51" s="1">
        <f t="shared" si="11"/>
        <v>-11.193195607517339</v>
      </c>
      <c r="P51" s="1">
        <f t="shared" si="12"/>
        <v>-1.1193195607517348</v>
      </c>
      <c r="Q51" s="1">
        <f t="shared" si="7"/>
        <v>35.069825477742718</v>
      </c>
      <c r="R51" s="1">
        <f t="shared" si="13"/>
        <v>100.68674968779591</v>
      </c>
    </row>
    <row r="52" spans="8:18" x14ac:dyDescent="0.35">
      <c r="H52">
        <v>2.6</v>
      </c>
      <c r="I52">
        <f t="shared" si="8"/>
        <v>0.10000000000000009</v>
      </c>
      <c r="J52">
        <v>0</v>
      </c>
      <c r="K52">
        <f t="shared" si="5"/>
        <v>0.95599999999999996</v>
      </c>
      <c r="L52" s="1">
        <f t="shared" si="9"/>
        <v>9.3688000000000002</v>
      </c>
      <c r="M52" s="1">
        <f t="shared" si="6"/>
        <v>1.2507789161387859</v>
      </c>
      <c r="N52" s="1">
        <f t="shared" si="10"/>
        <v>-10.619578916138787</v>
      </c>
      <c r="O52" s="1">
        <f t="shared" si="11"/>
        <v>-11.108346146588689</v>
      </c>
      <c r="P52" s="1">
        <f t="shared" si="12"/>
        <v>-1.1108346146588699</v>
      </c>
      <c r="Q52" s="1">
        <f t="shared" si="7"/>
        <v>33.958990863083848</v>
      </c>
      <c r="R52" s="1">
        <f t="shared" si="13"/>
        <v>104.13819050483724</v>
      </c>
    </row>
    <row r="53" spans="8:18" x14ac:dyDescent="0.35">
      <c r="H53">
        <v>2.7</v>
      </c>
      <c r="I53">
        <f t="shared" si="8"/>
        <v>0.10000000000000009</v>
      </c>
      <c r="J53">
        <v>0</v>
      </c>
      <c r="K53">
        <f t="shared" si="5"/>
        <v>0.95599999999999996</v>
      </c>
      <c r="L53" s="1">
        <f t="shared" si="9"/>
        <v>9.3688000000000002</v>
      </c>
      <c r="M53" s="1">
        <f t="shared" si="6"/>
        <v>1.1727971308810545</v>
      </c>
      <c r="N53" s="1">
        <f t="shared" si="10"/>
        <v>-10.541597130881055</v>
      </c>
      <c r="O53" s="1">
        <f t="shared" si="11"/>
        <v>-11.02677524150738</v>
      </c>
      <c r="P53" s="1">
        <f t="shared" si="12"/>
        <v>-1.1026775241507389</v>
      </c>
      <c r="Q53" s="1">
        <f t="shared" si="7"/>
        <v>32.856313338933106</v>
      </c>
      <c r="R53" s="1">
        <f t="shared" si="13"/>
        <v>107.4789557149381</v>
      </c>
    </row>
    <row r="54" spans="8:18" x14ac:dyDescent="0.35">
      <c r="H54">
        <v>2.8</v>
      </c>
      <c r="I54">
        <f t="shared" si="8"/>
        <v>9.9999999999999645E-2</v>
      </c>
      <c r="J54">
        <v>0</v>
      </c>
      <c r="K54">
        <f t="shared" si="5"/>
        <v>0.95599999999999996</v>
      </c>
      <c r="L54" s="1">
        <f t="shared" si="9"/>
        <v>9.3688000000000002</v>
      </c>
      <c r="M54" s="1">
        <f t="shared" si="6"/>
        <v>1.097870222173047</v>
      </c>
      <c r="N54" s="1">
        <f t="shared" si="10"/>
        <v>-10.466670222173047</v>
      </c>
      <c r="O54" s="1">
        <f t="shared" si="11"/>
        <v>-10.948399813988543</v>
      </c>
      <c r="P54" s="1">
        <f t="shared" si="12"/>
        <v>-1.0948399813988503</v>
      </c>
      <c r="Q54" s="1">
        <f t="shared" si="7"/>
        <v>31.761473357534257</v>
      </c>
      <c r="R54" s="1">
        <f t="shared" si="13"/>
        <v>110.70984504976144</v>
      </c>
    </row>
    <row r="55" spans="8:18" x14ac:dyDescent="0.35">
      <c r="H55">
        <v>2.9</v>
      </c>
      <c r="I55">
        <f t="shared" si="8"/>
        <v>0.10000000000000009</v>
      </c>
      <c r="J55">
        <v>0</v>
      </c>
      <c r="K55">
        <f t="shared" si="5"/>
        <v>0.95599999999999996</v>
      </c>
      <c r="L55" s="1">
        <f t="shared" si="9"/>
        <v>9.3688000000000002</v>
      </c>
      <c r="M55" s="1">
        <f t="shared" si="6"/>
        <v>1.0259226622473714</v>
      </c>
      <c r="N55" s="1">
        <f t="shared" si="10"/>
        <v>-10.394722662247371</v>
      </c>
      <c r="O55" s="1">
        <f t="shared" si="11"/>
        <v>-10.873140860091393</v>
      </c>
      <c r="P55" s="1">
        <f t="shared" si="12"/>
        <v>-1.0873140860091404</v>
      </c>
      <c r="Q55" s="1">
        <f t="shared" si="7"/>
        <v>30.674159271525117</v>
      </c>
      <c r="R55" s="1">
        <f t="shared" si="13"/>
        <v>113.83162668121442</v>
      </c>
    </row>
    <row r="56" spans="8:18" x14ac:dyDescent="0.35">
      <c r="H56">
        <v>3</v>
      </c>
      <c r="I56">
        <f t="shared" si="8"/>
        <v>0.10000000000000009</v>
      </c>
      <c r="J56">
        <v>0</v>
      </c>
      <c r="K56">
        <f t="shared" si="5"/>
        <v>0.95599999999999996</v>
      </c>
      <c r="L56" s="1">
        <f t="shared" si="9"/>
        <v>9.3688000000000002</v>
      </c>
      <c r="M56" s="1">
        <f t="shared" si="6"/>
        <v>0.95688264781995525</v>
      </c>
      <c r="N56" s="1">
        <f t="shared" si="10"/>
        <v>-10.325682647819956</v>
      </c>
      <c r="O56" s="1">
        <f t="shared" si="11"/>
        <v>-10.800923271778197</v>
      </c>
      <c r="P56" s="1">
        <f t="shared" si="12"/>
        <v>-1.0800923271778207</v>
      </c>
      <c r="Q56" s="1">
        <f t="shared" si="7"/>
        <v>29.594066944347297</v>
      </c>
      <c r="R56" s="1">
        <f t="shared" si="13"/>
        <v>116.84503799200803</v>
      </c>
    </row>
    <row r="57" spans="8:18" x14ac:dyDescent="0.35">
      <c r="H57">
        <v>3.1</v>
      </c>
      <c r="I57">
        <f t="shared" si="8"/>
        <v>0.10000000000000009</v>
      </c>
      <c r="J57">
        <v>0</v>
      </c>
      <c r="K57">
        <f t="shared" si="5"/>
        <v>0.95599999999999996</v>
      </c>
      <c r="L57" s="1">
        <f t="shared" si="9"/>
        <v>9.3688000000000002</v>
      </c>
      <c r="M57" s="1">
        <f t="shared" si="6"/>
        <v>0.89068193995586387</v>
      </c>
      <c r="N57" s="1">
        <f t="shared" si="10"/>
        <v>-10.259481939955863</v>
      </c>
      <c r="O57" s="1">
        <f t="shared" si="11"/>
        <v>-10.731675669409899</v>
      </c>
      <c r="P57" s="1">
        <f t="shared" si="12"/>
        <v>-1.0731675669409908</v>
      </c>
      <c r="Q57" s="1">
        <f t="shared" si="7"/>
        <v>28.520899377406305</v>
      </c>
      <c r="R57" s="1">
        <f t="shared" si="13"/>
        <v>119.75078630809571</v>
      </c>
    </row>
    <row r="58" spans="8:18" x14ac:dyDescent="0.35">
      <c r="H58">
        <v>3.2</v>
      </c>
      <c r="I58">
        <f t="shared" si="8"/>
        <v>0.10000000000000009</v>
      </c>
      <c r="J58">
        <v>0</v>
      </c>
      <c r="K58">
        <f t="shared" si="5"/>
        <v>0.95599999999999996</v>
      </c>
      <c r="L58" s="1">
        <f t="shared" si="9"/>
        <v>9.3688000000000002</v>
      </c>
      <c r="M58" s="1">
        <f t="shared" si="6"/>
        <v>0.82725571374983908</v>
      </c>
      <c r="N58" s="1">
        <f t="shared" si="10"/>
        <v>-10.196055713749839</v>
      </c>
      <c r="O58" s="1">
        <f t="shared" si="11"/>
        <v>-10.665330244508201</v>
      </c>
      <c r="P58" s="1">
        <f t="shared" si="12"/>
        <v>-1.0665330244508211</v>
      </c>
      <c r="Q58" s="1">
        <f t="shared" si="7"/>
        <v>27.454366352955486</v>
      </c>
      <c r="R58" s="1">
        <f t="shared" si="13"/>
        <v>122.54954959461379</v>
      </c>
    </row>
    <row r="59" spans="8:18" x14ac:dyDescent="0.35">
      <c r="H59">
        <v>3.3</v>
      </c>
      <c r="I59">
        <f t="shared" si="8"/>
        <v>9.9999999999999645E-2</v>
      </c>
      <c r="J59">
        <v>0</v>
      </c>
      <c r="K59">
        <f t="shared" si="5"/>
        <v>0.95599999999999996</v>
      </c>
      <c r="L59" s="1">
        <f t="shared" si="9"/>
        <v>9.3688000000000002</v>
      </c>
      <c r="M59" s="1">
        <f t="shared" si="6"/>
        <v>0.76654241722861149</v>
      </c>
      <c r="N59" s="1">
        <f t="shared" si="10"/>
        <v>-10.135342417228612</v>
      </c>
      <c r="O59" s="1">
        <f t="shared" si="11"/>
        <v>-10.60182261216382</v>
      </c>
      <c r="P59" s="1">
        <f t="shared" si="12"/>
        <v>-1.0601822612163783</v>
      </c>
      <c r="Q59" s="1">
        <f t="shared" si="7"/>
        <v>26.394184091739106</v>
      </c>
      <c r="R59" s="1">
        <f t="shared" si="13"/>
        <v>125.2419771168485</v>
      </c>
    </row>
    <row r="60" spans="8:18" x14ac:dyDescent="0.35">
      <c r="H60">
        <v>3.4</v>
      </c>
      <c r="I60">
        <f t="shared" si="8"/>
        <v>0.10000000000000009</v>
      </c>
      <c r="J60">
        <v>0</v>
      </c>
      <c r="K60">
        <f t="shared" si="5"/>
        <v>0.95599999999999996</v>
      </c>
      <c r="L60" s="1">
        <f t="shared" si="9"/>
        <v>9.3688000000000002</v>
      </c>
      <c r="M60" s="1">
        <f t="shared" si="6"/>
        <v>0.70848363892608779</v>
      </c>
      <c r="N60" s="1">
        <f t="shared" si="10"/>
        <v>-10.077283638926088</v>
      </c>
      <c r="O60" s="1">
        <f t="shared" si="11"/>
        <v>-10.54109167251683</v>
      </c>
      <c r="P60" s="1">
        <f t="shared" si="12"/>
        <v>-1.0541091672516838</v>
      </c>
      <c r="Q60" s="1">
        <f t="shared" si="7"/>
        <v>25.340074924487421</v>
      </c>
      <c r="R60" s="1">
        <f t="shared" si="13"/>
        <v>127.82869006765983</v>
      </c>
    </row>
    <row r="61" spans="8:18" x14ac:dyDescent="0.35">
      <c r="H61">
        <v>3.5</v>
      </c>
      <c r="I61">
        <f t="shared" si="8"/>
        <v>0.10000000000000009</v>
      </c>
      <c r="J61">
        <v>0</v>
      </c>
      <c r="K61">
        <f t="shared" si="5"/>
        <v>0.95599999999999996</v>
      </c>
      <c r="L61" s="1">
        <f t="shared" si="9"/>
        <v>9.3688000000000002</v>
      </c>
      <c r="M61" s="1">
        <f t="shared" si="6"/>
        <v>0.65302398362319214</v>
      </c>
      <c r="N61" s="1">
        <f t="shared" si="10"/>
        <v>-10.021823983623193</v>
      </c>
      <c r="O61" s="1">
        <f t="shared" si="11"/>
        <v>-10.483079480777398</v>
      </c>
      <c r="P61" s="1">
        <f t="shared" si="12"/>
        <v>-1.0483079480777409</v>
      </c>
      <c r="Q61" s="1">
        <f t="shared" si="7"/>
        <v>24.291766976409679</v>
      </c>
      <c r="R61" s="1">
        <f t="shared" si="13"/>
        <v>130.31028216270471</v>
      </c>
    </row>
    <row r="62" spans="8:18" x14ac:dyDescent="0.35">
      <c r="H62">
        <v>3.6</v>
      </c>
      <c r="I62">
        <f t="shared" si="8"/>
        <v>0.10000000000000009</v>
      </c>
      <c r="J62">
        <v>0</v>
      </c>
      <c r="K62">
        <f t="shared" si="5"/>
        <v>0.95599999999999996</v>
      </c>
      <c r="L62" s="1">
        <f t="shared" si="9"/>
        <v>9.3688000000000002</v>
      </c>
      <c r="M62" s="1">
        <f t="shared" si="6"/>
        <v>0.60011095578174478</v>
      </c>
      <c r="N62" s="1">
        <f t="shared" si="10"/>
        <v>-9.9689109557817446</v>
      </c>
      <c r="O62" s="1">
        <f t="shared" si="11"/>
        <v>-10.427731125294713</v>
      </c>
      <c r="P62" s="1">
        <f t="shared" si="12"/>
        <v>-1.0427731125294721</v>
      </c>
      <c r="Q62" s="1">
        <f t="shared" si="7"/>
        <v>23.248993863880209</v>
      </c>
      <c r="R62" s="1">
        <f t="shared" si="13"/>
        <v>132.68732020471921</v>
      </c>
    </row>
    <row r="63" spans="8:18" x14ac:dyDescent="0.35">
      <c r="H63">
        <v>3.7</v>
      </c>
      <c r="I63">
        <f t="shared" si="8"/>
        <v>0.10000000000000009</v>
      </c>
      <c r="J63">
        <v>0</v>
      </c>
      <c r="K63">
        <f t="shared" si="5"/>
        <v>0.95599999999999996</v>
      </c>
      <c r="L63" s="1">
        <f t="shared" si="9"/>
        <v>9.3688000000000002</v>
      </c>
      <c r="M63" s="1">
        <f t="shared" si="6"/>
        <v>0.54969485023653308</v>
      </c>
      <c r="N63" s="1">
        <f t="shared" si="10"/>
        <v>-9.9184948502365327</v>
      </c>
      <c r="O63" s="1">
        <f t="shared" si="11"/>
        <v>-10.374994613218131</v>
      </c>
      <c r="P63" s="1">
        <f t="shared" si="12"/>
        <v>-1.037499461321814</v>
      </c>
      <c r="Q63" s="1">
        <f t="shared" si="7"/>
        <v>22.211494402558394</v>
      </c>
      <c r="R63" s="1">
        <f t="shared" si="13"/>
        <v>134.96034461804115</v>
      </c>
    </row>
    <row r="64" spans="8:18" x14ac:dyDescent="0.35">
      <c r="H64">
        <v>3.8</v>
      </c>
      <c r="I64">
        <f t="shared" si="8"/>
        <v>9.9999999999999645E-2</v>
      </c>
      <c r="J64">
        <v>0</v>
      </c>
      <c r="K64">
        <f t="shared" si="5"/>
        <v>0.95599999999999996</v>
      </c>
      <c r="L64" s="1">
        <f t="shared" si="9"/>
        <v>9.3688000000000002</v>
      </c>
      <c r="M64" s="1">
        <f t="shared" si="6"/>
        <v>0.50172864974196041</v>
      </c>
      <c r="N64" s="1">
        <f t="shared" si="10"/>
        <v>-9.87052864974196</v>
      </c>
      <c r="O64" s="1">
        <f t="shared" si="11"/>
        <v>-10.324820763328411</v>
      </c>
      <c r="P64" s="1">
        <f t="shared" si="12"/>
        <v>-1.0324820763328375</v>
      </c>
      <c r="Q64" s="1">
        <f t="shared" si="7"/>
        <v>21.179012326225557</v>
      </c>
      <c r="R64" s="1">
        <f t="shared" si="13"/>
        <v>137.12986995448034</v>
      </c>
    </row>
    <row r="65" spans="8:18" x14ac:dyDescent="0.35">
      <c r="H65">
        <v>3.9</v>
      </c>
      <c r="I65">
        <f t="shared" si="8"/>
        <v>0.10000000000000009</v>
      </c>
      <c r="J65">
        <v>0</v>
      </c>
      <c r="K65">
        <f t="shared" si="5"/>
        <v>0.95599999999999996</v>
      </c>
      <c r="L65" s="1">
        <f t="shared" si="9"/>
        <v>9.3688000000000002</v>
      </c>
      <c r="M65" s="1">
        <f t="shared" si="6"/>
        <v>0.45616792899952319</v>
      </c>
      <c r="N65" s="1">
        <f t="shared" si="10"/>
        <v>-9.8249679289995235</v>
      </c>
      <c r="O65" s="1">
        <f t="shared" si="11"/>
        <v>-10.277163105648038</v>
      </c>
      <c r="P65" s="1">
        <f t="shared" si="12"/>
        <v>-1.0277163105648046</v>
      </c>
      <c r="Q65" s="1">
        <f t="shared" si="7"/>
        <v>20.151296015660751</v>
      </c>
      <c r="R65" s="1">
        <f t="shared" si="13"/>
        <v>139.19638537157465</v>
      </c>
    </row>
    <row r="66" spans="8:18" x14ac:dyDescent="0.35">
      <c r="H66">
        <v>4</v>
      </c>
      <c r="I66">
        <f t="shared" si="8"/>
        <v>0.10000000000000009</v>
      </c>
      <c r="J66">
        <v>0</v>
      </c>
      <c r="K66">
        <f t="shared" si="5"/>
        <v>0.95599999999999996</v>
      </c>
      <c r="L66" s="1">
        <f t="shared" ref="L66:L89" si="14">K66*9.8</f>
        <v>9.3688000000000002</v>
      </c>
      <c r="M66" s="1">
        <f t="shared" ref="M66:M89" si="15">$B$3*0.5*$B$7*$B$6*Q65^2</f>
        <v>0.41297076482009742</v>
      </c>
      <c r="N66" s="1">
        <f t="shared" ref="N66:N89" si="16">J66-L66-M66</f>
        <v>-9.7817707648200969</v>
      </c>
      <c r="O66" s="1">
        <f t="shared" ref="O66:O89" si="17">N66/K66</f>
        <v>-10.231977787468722</v>
      </c>
      <c r="P66" s="1">
        <f t="shared" ref="P66:P89" si="18">O66*I66</f>
        <v>-1.0231977787468731</v>
      </c>
      <c r="Q66" s="1">
        <f t="shared" ref="Q66:Q89" si="19">Q65+P66</f>
        <v>19.128098236913878</v>
      </c>
      <c r="R66" s="1">
        <f t="shared" si="13"/>
        <v>141.16035508420339</v>
      </c>
    </row>
    <row r="67" spans="8:18" x14ac:dyDescent="0.35">
      <c r="H67">
        <v>4.0999999999999996</v>
      </c>
      <c r="I67">
        <f t="shared" si="8"/>
        <v>9.9999999999999645E-2</v>
      </c>
      <c r="J67">
        <v>0</v>
      </c>
      <c r="K67">
        <f t="shared" si="5"/>
        <v>0.95599999999999996</v>
      </c>
      <c r="L67" s="1">
        <f t="shared" si="14"/>
        <v>9.3688000000000002</v>
      </c>
      <c r="M67" s="1">
        <f t="shared" si="15"/>
        <v>0.37209765210079554</v>
      </c>
      <c r="N67" s="1">
        <f t="shared" si="16"/>
        <v>-9.7408976521007951</v>
      </c>
      <c r="O67" s="1">
        <f t="shared" si="17"/>
        <v>-10.189223485461083</v>
      </c>
      <c r="P67" s="1">
        <f t="shared" si="18"/>
        <v>-1.0189223485461048</v>
      </c>
      <c r="Q67" s="1">
        <f t="shared" si="19"/>
        <v>18.109175888367773</v>
      </c>
      <c r="R67" s="1">
        <f t="shared" ref="R67:R89" si="20">R66+Q66*I67+0.5*O67*I67^2</f>
        <v>143.02221879046746</v>
      </c>
    </row>
    <row r="68" spans="8:18" x14ac:dyDescent="0.35">
      <c r="H68">
        <v>4.2</v>
      </c>
      <c r="I68">
        <f t="shared" si="8"/>
        <v>0.10000000000000053</v>
      </c>
      <c r="J68">
        <v>0</v>
      </c>
      <c r="K68">
        <f t="shared" ref="K68:K89" si="21">$B$2/1000</f>
        <v>0.95599999999999996</v>
      </c>
      <c r="L68" s="1">
        <f t="shared" si="14"/>
        <v>9.3688000000000002</v>
      </c>
      <c r="M68" s="1">
        <f t="shared" si="15"/>
        <v>0.33351142532012945</v>
      </c>
      <c r="N68" s="1">
        <f t="shared" si="16"/>
        <v>-9.7023114253201292</v>
      </c>
      <c r="O68" s="1">
        <f t="shared" si="17"/>
        <v>-10.148861323556622</v>
      </c>
      <c r="P68" s="1">
        <f t="shared" si="18"/>
        <v>-1.0148861323556675</v>
      </c>
      <c r="Q68" s="1">
        <f t="shared" si="19"/>
        <v>17.094289756012106</v>
      </c>
      <c r="R68" s="1">
        <f t="shared" si="20"/>
        <v>144.78239207268646</v>
      </c>
    </row>
    <row r="69" spans="8:18" x14ac:dyDescent="0.35">
      <c r="H69">
        <v>4.3</v>
      </c>
      <c r="I69">
        <f t="shared" ref="I69:I89" si="22">H69-H68</f>
        <v>9.9999999999999645E-2</v>
      </c>
      <c r="J69">
        <v>0</v>
      </c>
      <c r="K69">
        <f t="shared" si="21"/>
        <v>0.95599999999999996</v>
      </c>
      <c r="L69" s="1">
        <f t="shared" si="14"/>
        <v>9.3688000000000002</v>
      </c>
      <c r="M69" s="1">
        <f t="shared" si="15"/>
        <v>0.29717718527757819</v>
      </c>
      <c r="N69" s="1">
        <f t="shared" si="16"/>
        <v>-9.665977185277578</v>
      </c>
      <c r="O69" s="1">
        <f t="shared" si="17"/>
        <v>-10.110854796315458</v>
      </c>
      <c r="P69" s="1">
        <f t="shared" si="18"/>
        <v>-1.0110854796315423</v>
      </c>
      <c r="Q69" s="1">
        <f t="shared" si="19"/>
        <v>16.083204276380563</v>
      </c>
      <c r="R69" s="1">
        <f t="shared" si="20"/>
        <v>146.44126677430609</v>
      </c>
    </row>
    <row r="70" spans="8:18" x14ac:dyDescent="0.35">
      <c r="H70">
        <v>4.4000000000000004</v>
      </c>
      <c r="I70">
        <f t="shared" si="22"/>
        <v>0.10000000000000053</v>
      </c>
      <c r="J70">
        <v>0</v>
      </c>
      <c r="K70">
        <f t="shared" si="21"/>
        <v>0.95599999999999996</v>
      </c>
      <c r="L70" s="1">
        <f t="shared" si="14"/>
        <v>9.3688000000000002</v>
      </c>
      <c r="M70" s="1">
        <f t="shared" si="15"/>
        <v>0.26306223082451269</v>
      </c>
      <c r="N70" s="1">
        <f t="shared" si="16"/>
        <v>-9.6318622308245132</v>
      </c>
      <c r="O70" s="1">
        <f t="shared" si="17"/>
        <v>-10.075169697515182</v>
      </c>
      <c r="P70" s="1">
        <f t="shared" si="18"/>
        <v>-1.0075169697515236</v>
      </c>
      <c r="Q70" s="1">
        <f t="shared" si="19"/>
        <v>15.075687306629039</v>
      </c>
      <c r="R70" s="1">
        <f t="shared" si="20"/>
        <v>147.99921135345656</v>
      </c>
    </row>
    <row r="71" spans="8:18" x14ac:dyDescent="0.35">
      <c r="H71">
        <v>4.5</v>
      </c>
      <c r="I71">
        <f t="shared" si="22"/>
        <v>9.9999999999999645E-2</v>
      </c>
      <c r="J71">
        <v>0</v>
      </c>
      <c r="K71">
        <f t="shared" si="21"/>
        <v>0.95599999999999996</v>
      </c>
      <c r="L71" s="1">
        <f t="shared" si="14"/>
        <v>9.3688000000000002</v>
      </c>
      <c r="M71" s="1">
        <f t="shared" si="15"/>
        <v>0.23113599535292373</v>
      </c>
      <c r="N71" s="1">
        <f t="shared" si="16"/>
        <v>-9.599935995352924</v>
      </c>
      <c r="O71" s="1">
        <f t="shared" si="17"/>
        <v>-10.041774053716448</v>
      </c>
      <c r="P71" s="1">
        <f t="shared" si="18"/>
        <v>-1.0041774053716412</v>
      </c>
      <c r="Q71" s="1">
        <f t="shared" si="19"/>
        <v>14.071509901257398</v>
      </c>
      <c r="R71" s="1">
        <f t="shared" si="20"/>
        <v>149.45657121385088</v>
      </c>
    </row>
    <row r="72" spans="8:18" x14ac:dyDescent="0.35">
      <c r="H72">
        <v>4.5999999999999996</v>
      </c>
      <c r="I72">
        <f t="shared" si="22"/>
        <v>9.9999999999999645E-2</v>
      </c>
      <c r="J72">
        <v>0</v>
      </c>
      <c r="K72">
        <f t="shared" si="21"/>
        <v>0.95599999999999996</v>
      </c>
      <c r="L72" s="1">
        <f t="shared" si="14"/>
        <v>9.3688000000000002</v>
      </c>
      <c r="M72" s="1">
        <f t="shared" si="15"/>
        <v>0.20136998782666343</v>
      </c>
      <c r="N72" s="1">
        <f t="shared" si="16"/>
        <v>-9.5701699878266631</v>
      </c>
      <c r="O72" s="1">
        <f t="shared" si="17"/>
        <v>-10.010638062580192</v>
      </c>
      <c r="P72" s="1">
        <f t="shared" si="18"/>
        <v>-1.0010638062580157</v>
      </c>
      <c r="Q72" s="1">
        <f t="shared" si="19"/>
        <v>13.070446094999383</v>
      </c>
      <c r="R72" s="1">
        <f t="shared" si="20"/>
        <v>150.81366901366371</v>
      </c>
    </row>
    <row r="73" spans="8:18" x14ac:dyDescent="0.35">
      <c r="H73">
        <v>4.7</v>
      </c>
      <c r="I73">
        <f t="shared" si="22"/>
        <v>0.10000000000000053</v>
      </c>
      <c r="J73">
        <v>0</v>
      </c>
      <c r="K73">
        <f t="shared" si="21"/>
        <v>0.95599999999999996</v>
      </c>
      <c r="L73" s="1">
        <f t="shared" si="14"/>
        <v>9.3688000000000002</v>
      </c>
      <c r="M73" s="1">
        <f t="shared" si="15"/>
        <v>0.17373773815701352</v>
      </c>
      <c r="N73" s="1">
        <f t="shared" si="16"/>
        <v>-9.542537738157014</v>
      </c>
      <c r="O73" s="1">
        <f t="shared" si="17"/>
        <v>-9.9817340357290938</v>
      </c>
      <c r="P73" s="1">
        <f t="shared" si="18"/>
        <v>-0.99817340357291473</v>
      </c>
      <c r="Q73" s="1">
        <f t="shared" si="19"/>
        <v>12.072272691426468</v>
      </c>
      <c r="R73" s="1">
        <f t="shared" si="20"/>
        <v>152.07080495298501</v>
      </c>
    </row>
    <row r="74" spans="8:18" x14ac:dyDescent="0.35">
      <c r="H74">
        <v>4.8</v>
      </c>
      <c r="I74">
        <f t="shared" si="22"/>
        <v>9.9999999999999645E-2</v>
      </c>
      <c r="J74">
        <v>0</v>
      </c>
      <c r="K74">
        <f t="shared" si="21"/>
        <v>0.95599999999999996</v>
      </c>
      <c r="L74" s="1">
        <f t="shared" si="14"/>
        <v>9.3688000000000002</v>
      </c>
      <c r="M74" s="1">
        <f t="shared" si="15"/>
        <v>0.14821474674049609</v>
      </c>
      <c r="N74" s="1">
        <f t="shared" si="16"/>
        <v>-9.5170147467404966</v>
      </c>
      <c r="O74" s="1">
        <f t="shared" si="17"/>
        <v>-9.9550363459628635</v>
      </c>
      <c r="P74" s="1">
        <f t="shared" si="18"/>
        <v>-0.99550363459628277</v>
      </c>
      <c r="Q74" s="1">
        <f t="shared" si="19"/>
        <v>11.076769056830186</v>
      </c>
      <c r="R74" s="1">
        <f t="shared" si="20"/>
        <v>153.22825704039784</v>
      </c>
    </row>
    <row r="75" spans="8:18" x14ac:dyDescent="0.35">
      <c r="H75">
        <v>4.9000000000000004</v>
      </c>
      <c r="I75">
        <f t="shared" si="22"/>
        <v>0.10000000000000053</v>
      </c>
      <c r="J75">
        <v>0</v>
      </c>
      <c r="K75">
        <f t="shared" si="21"/>
        <v>0.95599999999999996</v>
      </c>
      <c r="L75" s="1">
        <f t="shared" si="14"/>
        <v>9.3688000000000002</v>
      </c>
      <c r="M75" s="1">
        <f t="shared" si="15"/>
        <v>0.1247784379919758</v>
      </c>
      <c r="N75" s="1">
        <f t="shared" si="16"/>
        <v>-9.4935784379919763</v>
      </c>
      <c r="O75" s="1">
        <f t="shared" si="17"/>
        <v>-9.9305213786526956</v>
      </c>
      <c r="P75" s="1">
        <f t="shared" si="18"/>
        <v>-0.9930521378652748</v>
      </c>
      <c r="Q75" s="1">
        <f t="shared" si="19"/>
        <v>10.08371691896491</v>
      </c>
      <c r="R75" s="1">
        <f t="shared" si="20"/>
        <v>154.28628133918761</v>
      </c>
    </row>
    <row r="76" spans="8:18" x14ac:dyDescent="0.35">
      <c r="H76">
        <v>5</v>
      </c>
      <c r="I76">
        <f t="shared" si="22"/>
        <v>9.9999999999999645E-2</v>
      </c>
      <c r="J76">
        <v>0</v>
      </c>
      <c r="K76">
        <f t="shared" si="21"/>
        <v>0.95599999999999996</v>
      </c>
      <c r="L76" s="1">
        <f t="shared" si="14"/>
        <v>9.3688000000000002</v>
      </c>
      <c r="M76" s="1">
        <f t="shared" si="15"/>
        <v>0.10340811772039532</v>
      </c>
      <c r="N76" s="1">
        <f t="shared" si="16"/>
        <v>-9.4722081177203954</v>
      </c>
      <c r="O76" s="1">
        <f t="shared" si="17"/>
        <v>-9.9081674871552252</v>
      </c>
      <c r="P76" s="1">
        <f t="shared" si="18"/>
        <v>-0.99081674871551895</v>
      </c>
      <c r="Q76" s="1">
        <f t="shared" si="19"/>
        <v>9.0929001702493917</v>
      </c>
      <c r="R76" s="1">
        <f t="shared" si="20"/>
        <v>155.24511219364831</v>
      </c>
    </row>
    <row r="77" spans="8:18" x14ac:dyDescent="0.35">
      <c r="H77">
        <v>5.0999999999999996</v>
      </c>
      <c r="I77">
        <f t="shared" si="22"/>
        <v>9.9999999999999645E-2</v>
      </c>
      <c r="J77">
        <v>0</v>
      </c>
      <c r="K77">
        <f t="shared" si="21"/>
        <v>0.95599999999999996</v>
      </c>
      <c r="L77" s="1">
        <f t="shared" si="14"/>
        <v>9.3688000000000002</v>
      </c>
      <c r="M77" s="1">
        <f t="shared" si="15"/>
        <v>8.4084934208010997E-2</v>
      </c>
      <c r="N77" s="1">
        <f t="shared" si="16"/>
        <v>-9.4528849342080115</v>
      </c>
      <c r="O77" s="1">
        <f t="shared" si="17"/>
        <v>-9.8879549521004311</v>
      </c>
      <c r="P77" s="1">
        <f t="shared" si="18"/>
        <v>-0.98879549521003962</v>
      </c>
      <c r="Q77" s="1">
        <f t="shared" si="19"/>
        <v>8.1041046750393519</v>
      </c>
      <c r="R77" s="1">
        <f t="shared" si="20"/>
        <v>156.10496243591274</v>
      </c>
    </row>
    <row r="78" spans="8:18" x14ac:dyDescent="0.35">
      <c r="H78">
        <v>5.2</v>
      </c>
      <c r="I78">
        <f t="shared" si="22"/>
        <v>0.10000000000000053</v>
      </c>
      <c r="J78">
        <v>0</v>
      </c>
      <c r="K78">
        <f t="shared" si="21"/>
        <v>0.95599999999999996</v>
      </c>
      <c r="L78" s="1">
        <f t="shared" si="14"/>
        <v>9.3688000000000002</v>
      </c>
      <c r="M78" s="1">
        <f t="shared" si="15"/>
        <v>6.6791842866798609E-2</v>
      </c>
      <c r="N78" s="1">
        <f t="shared" si="16"/>
        <v>-9.4355918428667991</v>
      </c>
      <c r="O78" s="1">
        <f t="shared" si="17"/>
        <v>-9.8698659444213384</v>
      </c>
      <c r="P78" s="1">
        <f t="shared" si="18"/>
        <v>-0.9869865944421391</v>
      </c>
      <c r="Q78" s="1">
        <f t="shared" si="19"/>
        <v>7.117118080597213</v>
      </c>
      <c r="R78" s="1">
        <f t="shared" si="20"/>
        <v>156.86602357369458</v>
      </c>
    </row>
    <row r="79" spans="8:18" x14ac:dyDescent="0.35">
      <c r="H79">
        <v>5.3</v>
      </c>
      <c r="I79">
        <f t="shared" si="22"/>
        <v>9.9999999999999645E-2</v>
      </c>
      <c r="J79">
        <v>0</v>
      </c>
      <c r="K79">
        <f t="shared" si="21"/>
        <v>0.95599999999999996</v>
      </c>
      <c r="L79" s="1">
        <f t="shared" si="14"/>
        <v>9.3688000000000002</v>
      </c>
      <c r="M79" s="1">
        <f t="shared" si="15"/>
        <v>5.1513574357897489E-2</v>
      </c>
      <c r="N79" s="1">
        <f t="shared" si="16"/>
        <v>-9.4203135743578983</v>
      </c>
      <c r="O79" s="1">
        <f t="shared" si="17"/>
        <v>-9.8538844920061699</v>
      </c>
      <c r="P79" s="1">
        <f t="shared" si="18"/>
        <v>-0.98538844920061353</v>
      </c>
      <c r="Q79" s="1">
        <f t="shared" si="19"/>
        <v>6.131729631396599</v>
      </c>
      <c r="R79" s="1">
        <f t="shared" si="20"/>
        <v>157.52846595929427</v>
      </c>
    </row>
    <row r="80" spans="8:18" x14ac:dyDescent="0.35">
      <c r="H80">
        <v>5.4</v>
      </c>
      <c r="I80">
        <f t="shared" si="22"/>
        <v>0.10000000000000053</v>
      </c>
      <c r="J80">
        <v>0</v>
      </c>
      <c r="K80">
        <f t="shared" si="21"/>
        <v>0.95599999999999996</v>
      </c>
      <c r="L80" s="1">
        <f t="shared" si="14"/>
        <v>9.3688000000000002</v>
      </c>
      <c r="M80" s="1">
        <f t="shared" si="15"/>
        <v>3.8236606071571984E-2</v>
      </c>
      <c r="N80" s="1">
        <f t="shared" si="16"/>
        <v>-9.4070366060715731</v>
      </c>
      <c r="O80" s="1">
        <f t="shared" si="17"/>
        <v>-9.8399964498656622</v>
      </c>
      <c r="P80" s="1">
        <f t="shared" si="18"/>
        <v>-0.98399964498657144</v>
      </c>
      <c r="Q80" s="1">
        <f t="shared" si="19"/>
        <v>5.1477299864100274</v>
      </c>
      <c r="R80" s="1">
        <f t="shared" si="20"/>
        <v>158.09243894018462</v>
      </c>
    </row>
    <row r="81" spans="8:18" x14ac:dyDescent="0.35">
      <c r="H81">
        <v>5.5</v>
      </c>
      <c r="I81">
        <f t="shared" si="22"/>
        <v>9.9999999999999645E-2</v>
      </c>
      <c r="J81">
        <v>0</v>
      </c>
      <c r="K81">
        <f t="shared" si="21"/>
        <v>0.95599999999999996</v>
      </c>
      <c r="L81" s="1">
        <f t="shared" si="14"/>
        <v>9.3688000000000002</v>
      </c>
      <c r="M81" s="1">
        <f t="shared" si="15"/>
        <v>2.694913687628463E-2</v>
      </c>
      <c r="N81" s="1">
        <f t="shared" si="16"/>
        <v>-9.3957491368762849</v>
      </c>
      <c r="O81" s="1">
        <f t="shared" si="17"/>
        <v>-9.8281894737199629</v>
      </c>
      <c r="P81" s="1">
        <f t="shared" si="18"/>
        <v>-0.98281894737199282</v>
      </c>
      <c r="Q81" s="1">
        <f t="shared" si="19"/>
        <v>4.1649110390380351</v>
      </c>
      <c r="R81" s="1">
        <f t="shared" si="20"/>
        <v>158.55807099145701</v>
      </c>
    </row>
    <row r="82" spans="8:18" x14ac:dyDescent="0.35">
      <c r="H82">
        <v>5.6</v>
      </c>
      <c r="I82">
        <f t="shared" si="22"/>
        <v>9.9999999999999645E-2</v>
      </c>
      <c r="J82">
        <v>0</v>
      </c>
      <c r="K82">
        <f t="shared" si="21"/>
        <v>0.95599999999999996</v>
      </c>
      <c r="L82" s="1">
        <f t="shared" si="14"/>
        <v>9.3688000000000002</v>
      </c>
      <c r="M82" s="1">
        <f t="shared" si="15"/>
        <v>1.7641065056143483E-2</v>
      </c>
      <c r="N82" s="1">
        <f t="shared" si="16"/>
        <v>-9.3864410650561432</v>
      </c>
      <c r="O82" s="1">
        <f t="shared" si="17"/>
        <v>-9.8184529969206515</v>
      </c>
      <c r="P82" s="1">
        <f t="shared" si="18"/>
        <v>-0.98184529969206169</v>
      </c>
      <c r="Q82" s="1">
        <f t="shared" si="19"/>
        <v>3.1830657393459734</v>
      </c>
      <c r="R82" s="1">
        <f t="shared" si="20"/>
        <v>158.92546983037622</v>
      </c>
    </row>
    <row r="83" spans="8:18" x14ac:dyDescent="0.35">
      <c r="H83">
        <v>5.7</v>
      </c>
      <c r="I83">
        <f t="shared" si="22"/>
        <v>0.10000000000000053</v>
      </c>
      <c r="J83">
        <v>0</v>
      </c>
      <c r="K83">
        <f t="shared" si="21"/>
        <v>0.95599999999999996</v>
      </c>
      <c r="L83" s="1">
        <f t="shared" si="14"/>
        <v>9.3688000000000002</v>
      </c>
      <c r="M83" s="1">
        <f t="shared" si="15"/>
        <v>1.0303969366249869E-2</v>
      </c>
      <c r="N83" s="1">
        <f t="shared" si="16"/>
        <v>-9.3791039693662501</v>
      </c>
      <c r="O83" s="1">
        <f t="shared" si="17"/>
        <v>-9.8107782106341528</v>
      </c>
      <c r="P83" s="1">
        <f t="shared" si="18"/>
        <v>-0.98107782106342045</v>
      </c>
      <c r="Q83" s="1">
        <f t="shared" si="19"/>
        <v>2.201987918282553</v>
      </c>
      <c r="R83" s="1">
        <f t="shared" si="20"/>
        <v>159.19472251325763</v>
      </c>
    </row>
    <row r="84" spans="8:18" x14ac:dyDescent="0.35">
      <c r="H84">
        <v>5.8</v>
      </c>
      <c r="I84">
        <f t="shared" si="22"/>
        <v>9.9999999999999645E-2</v>
      </c>
      <c r="J84">
        <v>0</v>
      </c>
      <c r="K84">
        <f t="shared" si="21"/>
        <v>0.95599999999999996</v>
      </c>
      <c r="L84" s="1">
        <f t="shared" si="14"/>
        <v>9.3688000000000002</v>
      </c>
      <c r="M84" s="1">
        <f t="shared" si="15"/>
        <v>4.9310931454051446E-3</v>
      </c>
      <c r="N84" s="1">
        <f t="shared" si="16"/>
        <v>-9.3737310931454054</v>
      </c>
      <c r="O84" s="1">
        <f t="shared" si="17"/>
        <v>-9.8051580472232285</v>
      </c>
      <c r="P84" s="1">
        <f t="shared" si="18"/>
        <v>-0.98051580472231936</v>
      </c>
      <c r="Q84" s="1">
        <f t="shared" si="19"/>
        <v>1.2214721135602336</v>
      </c>
      <c r="R84" s="1">
        <f t="shared" si="20"/>
        <v>159.36589551484977</v>
      </c>
    </row>
    <row r="85" spans="8:18" x14ac:dyDescent="0.35">
      <c r="H85">
        <v>5.9</v>
      </c>
      <c r="I85">
        <f t="shared" si="22"/>
        <v>0.10000000000000053</v>
      </c>
      <c r="J85">
        <v>0</v>
      </c>
      <c r="K85">
        <f t="shared" si="21"/>
        <v>0.95599999999999996</v>
      </c>
      <c r="L85" s="1">
        <f t="shared" si="14"/>
        <v>9.3688000000000002</v>
      </c>
      <c r="M85" s="1">
        <f t="shared" si="15"/>
        <v>1.5173314352624875E-3</v>
      </c>
      <c r="N85" s="1">
        <f t="shared" si="16"/>
        <v>-9.3703173314352632</v>
      </c>
      <c r="O85" s="1">
        <f t="shared" si="17"/>
        <v>-9.8015871667732881</v>
      </c>
      <c r="P85" s="1">
        <f t="shared" si="18"/>
        <v>-0.98015871667733401</v>
      </c>
      <c r="Q85" s="1">
        <f t="shared" si="19"/>
        <v>0.24131339688289954</v>
      </c>
      <c r="R85" s="1">
        <f t="shared" si="20"/>
        <v>159.43903479037195</v>
      </c>
    </row>
    <row r="86" spans="8:18" x14ac:dyDescent="0.35">
      <c r="H86">
        <v>6</v>
      </c>
      <c r="I86">
        <f t="shared" si="22"/>
        <v>9.9999999999999645E-2</v>
      </c>
      <c r="J86">
        <v>0</v>
      </c>
      <c r="K86">
        <f t="shared" si="21"/>
        <v>0.95599999999999996</v>
      </c>
      <c r="L86" s="1">
        <f t="shared" si="14"/>
        <v>9.3688000000000002</v>
      </c>
      <c r="M86" s="1">
        <f t="shared" si="15"/>
        <v>5.9221064394817638E-5</v>
      </c>
      <c r="N86" s="1">
        <f t="shared" si="16"/>
        <v>-9.3688592210643957</v>
      </c>
      <c r="O86" s="1">
        <f t="shared" si="17"/>
        <v>-9.8000619467200796</v>
      </c>
      <c r="P86" s="1">
        <f t="shared" si="18"/>
        <v>-0.98000619467200445</v>
      </c>
      <c r="Q86" s="1">
        <f t="shared" si="19"/>
        <v>-0.7386927977891049</v>
      </c>
      <c r="R86" s="1">
        <f t="shared" si="20"/>
        <v>159.41416582032664</v>
      </c>
    </row>
    <row r="87" spans="8:18" x14ac:dyDescent="0.35">
      <c r="H87">
        <v>6.1</v>
      </c>
      <c r="I87">
        <f t="shared" si="22"/>
        <v>9.9999999999999645E-2</v>
      </c>
      <c r="J87">
        <v>0</v>
      </c>
      <c r="K87">
        <f t="shared" si="21"/>
        <v>0.95599999999999996</v>
      </c>
      <c r="L87" s="1">
        <f t="shared" si="14"/>
        <v>9.3688000000000002</v>
      </c>
      <c r="M87" s="1">
        <f t="shared" si="15"/>
        <v>5.5493366493157179E-4</v>
      </c>
      <c r="N87" s="1">
        <f t="shared" si="16"/>
        <v>-9.3693549336649316</v>
      </c>
      <c r="O87" s="1">
        <f t="shared" si="17"/>
        <v>-9.8005804745449083</v>
      </c>
      <c r="P87" s="1">
        <f t="shared" si="18"/>
        <v>-0.98005804745448732</v>
      </c>
      <c r="Q87" s="1">
        <f t="shared" si="19"/>
        <v>-1.7187508452435922</v>
      </c>
      <c r="R87" s="1">
        <f t="shared" si="20"/>
        <v>159.29129363817501</v>
      </c>
    </row>
    <row r="88" spans="8:18" x14ac:dyDescent="0.35">
      <c r="H88">
        <v>6.2</v>
      </c>
      <c r="I88">
        <f t="shared" si="22"/>
        <v>0.10000000000000053</v>
      </c>
      <c r="J88">
        <v>0</v>
      </c>
      <c r="K88">
        <f t="shared" si="21"/>
        <v>0.95599999999999996</v>
      </c>
      <c r="L88" s="1">
        <f t="shared" si="14"/>
        <v>9.3688000000000002</v>
      </c>
      <c r="M88" s="1">
        <f t="shared" si="15"/>
        <v>3.0042715984367812E-3</v>
      </c>
      <c r="N88" s="1">
        <f t="shared" si="16"/>
        <v>-9.3718042715984371</v>
      </c>
      <c r="O88" s="1">
        <f t="shared" si="17"/>
        <v>-9.80314254351301</v>
      </c>
      <c r="P88" s="1">
        <f t="shared" si="18"/>
        <v>-0.98031425435130626</v>
      </c>
      <c r="Q88" s="1">
        <f t="shared" si="19"/>
        <v>-2.6990650995948986</v>
      </c>
      <c r="R88" s="1">
        <f t="shared" si="20"/>
        <v>159.07040284093307</v>
      </c>
    </row>
    <row r="89" spans="8:18" x14ac:dyDescent="0.35">
      <c r="H89">
        <v>6.3</v>
      </c>
      <c r="I89">
        <f t="shared" si="22"/>
        <v>9.9999999999999645E-2</v>
      </c>
      <c r="J89">
        <v>0</v>
      </c>
      <c r="K89">
        <f t="shared" si="21"/>
        <v>0.95599999999999996</v>
      </c>
      <c r="L89" s="1">
        <f t="shared" si="14"/>
        <v>9.3688000000000002</v>
      </c>
      <c r="M89" s="1">
        <f t="shared" si="15"/>
        <v>7.4086667766072927E-3</v>
      </c>
      <c r="N89" s="1">
        <f t="shared" si="16"/>
        <v>-9.3762086667766074</v>
      </c>
      <c r="O89" s="1">
        <f t="shared" si="17"/>
        <v>-9.8077496514399662</v>
      </c>
      <c r="P89" s="1">
        <f t="shared" si="18"/>
        <v>-0.98077496514399309</v>
      </c>
      <c r="Q89" s="1">
        <f t="shared" si="19"/>
        <v>-3.6798400647388916</v>
      </c>
      <c r="R89" s="1">
        <f t="shared" si="20"/>
        <v>158.75145758271637</v>
      </c>
    </row>
    <row r="90" spans="8:18" x14ac:dyDescent="0.35">
      <c r="L90" s="1"/>
      <c r="M90" s="1"/>
      <c r="N90" s="1"/>
      <c r="O90" s="1"/>
      <c r="P90" s="1"/>
      <c r="Q90" s="1"/>
      <c r="R90" s="1"/>
    </row>
    <row r="91" spans="8:18" x14ac:dyDescent="0.35">
      <c r="L91" s="1"/>
      <c r="M91" s="1"/>
      <c r="N91" s="1"/>
      <c r="O91" s="1"/>
      <c r="P91" s="1"/>
      <c r="Q91" s="1"/>
      <c r="R91" s="1"/>
    </row>
    <row r="92" spans="8:18" x14ac:dyDescent="0.35">
      <c r="L92" s="1"/>
      <c r="M92" s="1"/>
      <c r="N92" s="1"/>
      <c r="O92" s="1"/>
      <c r="P92" s="1"/>
      <c r="Q92" s="1"/>
      <c r="R92" s="1"/>
    </row>
    <row r="93" spans="8:18" x14ac:dyDescent="0.35">
      <c r="L93" s="1"/>
      <c r="M93" s="1"/>
      <c r="N93" s="1"/>
      <c r="O93" s="1"/>
      <c r="P93" s="1"/>
      <c r="Q93" s="1"/>
      <c r="R93" s="1"/>
    </row>
    <row r="94" spans="8:18" x14ac:dyDescent="0.35">
      <c r="L94" s="1"/>
      <c r="M94" s="1"/>
      <c r="N94" s="1"/>
      <c r="O94" s="1"/>
      <c r="P94" s="1"/>
      <c r="Q94" s="1"/>
      <c r="R94" s="1"/>
    </row>
    <row r="95" spans="8:18" x14ac:dyDescent="0.35">
      <c r="L95" s="1"/>
      <c r="M95" s="1"/>
      <c r="N95" s="1"/>
      <c r="O95" s="1"/>
      <c r="P95" s="1"/>
      <c r="Q95" s="1"/>
      <c r="R95" s="1"/>
    </row>
    <row r="96" spans="8:18" x14ac:dyDescent="0.35">
      <c r="L96" s="1"/>
      <c r="M96" s="1"/>
      <c r="N96" s="1"/>
      <c r="O96" s="1"/>
      <c r="P96" s="1"/>
      <c r="Q96" s="1"/>
      <c r="R96" s="1"/>
    </row>
    <row r="97" spans="12:18" x14ac:dyDescent="0.35">
      <c r="L97" s="1"/>
      <c r="M97" s="1"/>
      <c r="N97" s="1"/>
      <c r="O97" s="1"/>
      <c r="P97" s="1"/>
      <c r="Q97" s="1"/>
      <c r="R97" s="1"/>
    </row>
    <row r="98" spans="12:18" x14ac:dyDescent="0.35">
      <c r="L98" s="1"/>
      <c r="M98" s="1"/>
      <c r="N98" s="1"/>
      <c r="O98" s="1"/>
      <c r="P98" s="1"/>
      <c r="Q98" s="1"/>
      <c r="R98" s="1"/>
    </row>
    <row r="99" spans="12:18" x14ac:dyDescent="0.35">
      <c r="L99" s="1"/>
      <c r="M99" s="1"/>
      <c r="N99" s="1"/>
      <c r="O99" s="1"/>
      <c r="P99" s="1"/>
      <c r="Q99" s="1"/>
      <c r="R99" s="1"/>
    </row>
    <row r="100" spans="12:18" x14ac:dyDescent="0.35">
      <c r="L100" s="1"/>
      <c r="M100" s="1"/>
      <c r="N100" s="1"/>
      <c r="O100" s="1"/>
      <c r="P100" s="1"/>
      <c r="Q100" s="1"/>
      <c r="R100" s="1"/>
    </row>
    <row r="101" spans="12:18" x14ac:dyDescent="0.35">
      <c r="L101" s="1"/>
      <c r="M101" s="1"/>
      <c r="N101" s="1"/>
      <c r="O101" s="1"/>
      <c r="P101" s="1"/>
      <c r="Q101" s="1"/>
      <c r="R101" s="1"/>
    </row>
    <row r="102" spans="12:18" x14ac:dyDescent="0.35">
      <c r="L102" s="1"/>
      <c r="M102" s="1"/>
      <c r="N102" s="1"/>
      <c r="O102" s="1"/>
      <c r="P102" s="1"/>
      <c r="Q102" s="1"/>
      <c r="R102" s="1"/>
    </row>
    <row r="103" spans="12:18" x14ac:dyDescent="0.35">
      <c r="L103" s="1"/>
      <c r="M103" s="1"/>
      <c r="N103" s="1"/>
      <c r="O103" s="1"/>
      <c r="P103" s="1"/>
      <c r="Q103" s="1"/>
      <c r="R103" s="1"/>
    </row>
    <row r="104" spans="12:18" x14ac:dyDescent="0.35">
      <c r="L104" s="1"/>
      <c r="M104" s="1"/>
      <c r="N104" s="1"/>
      <c r="O104" s="1"/>
      <c r="P104" s="1"/>
      <c r="Q104" s="1"/>
      <c r="R104" s="1"/>
    </row>
    <row r="105" spans="12:18" x14ac:dyDescent="0.35">
      <c r="L105" s="1"/>
      <c r="M105" s="1"/>
      <c r="N105" s="1"/>
      <c r="O105" s="1"/>
      <c r="P105" s="1"/>
      <c r="Q105" s="1"/>
      <c r="R105" s="1"/>
    </row>
    <row r="106" spans="12:18" x14ac:dyDescent="0.35">
      <c r="L106" s="1"/>
      <c r="M106" s="1"/>
      <c r="N106" s="1"/>
      <c r="O106" s="1"/>
      <c r="P106" s="1"/>
      <c r="Q106" s="1"/>
      <c r="R106" s="1"/>
    </row>
    <row r="107" spans="12:18" x14ac:dyDescent="0.35">
      <c r="L107" s="1"/>
      <c r="M107" s="1"/>
      <c r="N107" s="1"/>
      <c r="O107" s="1"/>
      <c r="P107" s="1"/>
      <c r="Q107" s="1"/>
      <c r="R107" s="1"/>
    </row>
    <row r="108" spans="12:18" x14ac:dyDescent="0.35">
      <c r="L108" s="1"/>
      <c r="M108" s="1"/>
      <c r="N108" s="1"/>
      <c r="O108" s="1"/>
      <c r="P108" s="1"/>
      <c r="Q108" s="1"/>
      <c r="R108" s="1"/>
    </row>
    <row r="109" spans="12:18" x14ac:dyDescent="0.35">
      <c r="L109" s="1"/>
      <c r="M109" s="1"/>
      <c r="N109" s="1"/>
      <c r="O109" s="1"/>
      <c r="P109" s="1"/>
      <c r="Q109" s="1"/>
      <c r="R109" s="1"/>
    </row>
    <row r="110" spans="12:18" x14ac:dyDescent="0.35">
      <c r="L110" s="1"/>
      <c r="M110" s="1"/>
      <c r="N110" s="1"/>
      <c r="O110" s="1"/>
      <c r="P110" s="1"/>
      <c r="Q110" s="1"/>
      <c r="R110" s="1"/>
    </row>
    <row r="111" spans="12:18" x14ac:dyDescent="0.35">
      <c r="L111" s="1"/>
      <c r="M111" s="1"/>
      <c r="N111" s="1"/>
      <c r="O111" s="1"/>
      <c r="P111" s="1"/>
      <c r="Q111" s="1"/>
      <c r="R111" s="1"/>
    </row>
    <row r="112" spans="12:18" x14ac:dyDescent="0.35">
      <c r="L112" s="1"/>
      <c r="M112" s="1"/>
      <c r="N112" s="1"/>
      <c r="O112" s="1"/>
      <c r="P112" s="1"/>
      <c r="Q112" s="1"/>
      <c r="R112" s="1"/>
    </row>
    <row r="113" spans="12:18" x14ac:dyDescent="0.35">
      <c r="L113" s="1"/>
      <c r="M113" s="1"/>
      <c r="N113" s="1"/>
      <c r="O113" s="1"/>
      <c r="P113" s="1"/>
      <c r="Q113" s="1"/>
      <c r="R113" s="1"/>
    </row>
    <row r="114" spans="12:18" x14ac:dyDescent="0.35">
      <c r="L114" s="1"/>
      <c r="M114" s="1"/>
      <c r="N114" s="1"/>
      <c r="O114" s="1"/>
      <c r="P114" s="1"/>
      <c r="Q114" s="1"/>
      <c r="R114" s="1"/>
    </row>
    <row r="115" spans="12:18" x14ac:dyDescent="0.35">
      <c r="L115" s="1"/>
      <c r="M115" s="1"/>
      <c r="N115" s="1"/>
      <c r="O115" s="1"/>
      <c r="P115" s="1"/>
      <c r="Q115" s="1"/>
      <c r="R115" s="1"/>
    </row>
    <row r="116" spans="12:18" x14ac:dyDescent="0.35">
      <c r="L116" s="1"/>
      <c r="M116" s="1"/>
      <c r="N116" s="1"/>
      <c r="O116" s="1"/>
      <c r="P116" s="1"/>
      <c r="Q116" s="1"/>
      <c r="R116" s="1"/>
    </row>
    <row r="117" spans="12:18" x14ac:dyDescent="0.35">
      <c r="L117" s="1"/>
      <c r="M117" s="1"/>
      <c r="N117" s="1"/>
      <c r="O117" s="1"/>
      <c r="P117" s="1"/>
      <c r="Q117" s="1"/>
      <c r="R117" s="1"/>
    </row>
    <row r="118" spans="12:18" x14ac:dyDescent="0.35">
      <c r="L118" s="1"/>
      <c r="M118" s="1"/>
      <c r="N118" s="1"/>
      <c r="O118" s="1"/>
      <c r="P118" s="1"/>
      <c r="Q118" s="1"/>
      <c r="R118" s="1"/>
    </row>
    <row r="119" spans="12:18" x14ac:dyDescent="0.35">
      <c r="L119" s="1"/>
      <c r="M119" s="1"/>
      <c r="N119" s="1"/>
      <c r="O119" s="1"/>
      <c r="P119" s="1"/>
      <c r="Q119" s="1"/>
      <c r="R119" s="1"/>
    </row>
    <row r="120" spans="12:18" x14ac:dyDescent="0.35">
      <c r="L120" s="1"/>
      <c r="M120" s="1"/>
      <c r="N120" s="1"/>
      <c r="O120" s="1"/>
      <c r="P120" s="1"/>
      <c r="Q120" s="1"/>
      <c r="R120" s="1"/>
    </row>
    <row r="121" spans="12:18" x14ac:dyDescent="0.35">
      <c r="L121" s="1"/>
      <c r="M121" s="1"/>
      <c r="N121" s="1"/>
      <c r="O121" s="1"/>
      <c r="P121" s="1"/>
      <c r="Q121" s="1"/>
      <c r="R121" s="1"/>
    </row>
    <row r="122" spans="12:18" x14ac:dyDescent="0.35">
      <c r="L122" s="1"/>
      <c r="M122" s="1"/>
      <c r="N122" s="1"/>
      <c r="O122" s="1"/>
      <c r="P122" s="1"/>
      <c r="Q122" s="1"/>
      <c r="R122" s="1"/>
    </row>
    <row r="123" spans="12:18" x14ac:dyDescent="0.35">
      <c r="L123" s="1"/>
      <c r="M123" s="1"/>
      <c r="N123" s="1"/>
      <c r="O123" s="1"/>
      <c r="P123" s="1"/>
      <c r="Q123" s="1"/>
      <c r="R123" s="1"/>
    </row>
    <row r="124" spans="12:18" x14ac:dyDescent="0.35">
      <c r="L124" s="1"/>
      <c r="M124" s="1"/>
      <c r="N124" s="1"/>
      <c r="O124" s="1"/>
      <c r="P124" s="1"/>
      <c r="Q124" s="1"/>
      <c r="R124" s="1"/>
    </row>
    <row r="125" spans="12:18" x14ac:dyDescent="0.35">
      <c r="L125" s="1"/>
      <c r="M125" s="1"/>
      <c r="N125" s="1"/>
      <c r="O125" s="1"/>
      <c r="P125" s="1"/>
      <c r="Q125" s="1"/>
      <c r="R125" s="1"/>
    </row>
    <row r="126" spans="12:18" x14ac:dyDescent="0.35">
      <c r="L126" s="1"/>
      <c r="M126" s="1"/>
      <c r="N126" s="1"/>
      <c r="O126" s="1"/>
      <c r="P126" s="1"/>
      <c r="Q126" s="1"/>
      <c r="R126" s="1"/>
    </row>
    <row r="127" spans="12:18" x14ac:dyDescent="0.35">
      <c r="L127" s="1"/>
      <c r="M127" s="1"/>
      <c r="N127" s="1"/>
      <c r="O127" s="1"/>
      <c r="P127" s="1"/>
      <c r="Q127" s="1"/>
      <c r="R127" s="1"/>
    </row>
    <row r="128" spans="12:18" x14ac:dyDescent="0.35">
      <c r="L128" s="1"/>
      <c r="M128" s="1"/>
      <c r="N128" s="1"/>
      <c r="O128" s="1"/>
      <c r="P128" s="1"/>
      <c r="Q128" s="1"/>
      <c r="R128" s="1"/>
    </row>
    <row r="129" spans="12:18" x14ac:dyDescent="0.35">
      <c r="L129" s="1"/>
      <c r="M129" s="1"/>
      <c r="N129" s="1"/>
      <c r="O129" s="1"/>
      <c r="P129" s="1"/>
      <c r="Q129" s="1"/>
      <c r="R129" s="1"/>
    </row>
    <row r="130" spans="12:18" x14ac:dyDescent="0.35">
      <c r="L130" s="1"/>
      <c r="M130" s="1"/>
      <c r="N130" s="1"/>
      <c r="O130" s="1"/>
      <c r="P130" s="1"/>
      <c r="Q130" s="1"/>
      <c r="R130" s="1"/>
    </row>
    <row r="131" spans="12:18" x14ac:dyDescent="0.35">
      <c r="L131" s="1"/>
      <c r="M131" s="1"/>
      <c r="N131" s="1"/>
      <c r="O131" s="1"/>
      <c r="P131" s="1"/>
      <c r="Q131" s="1"/>
      <c r="R131" s="1"/>
    </row>
    <row r="132" spans="12:18" x14ac:dyDescent="0.35">
      <c r="L132" s="1"/>
      <c r="M132" s="1"/>
      <c r="N132" s="1"/>
      <c r="O132" s="1"/>
      <c r="P132" s="1"/>
      <c r="Q132" s="1"/>
      <c r="R132" s="1"/>
    </row>
    <row r="133" spans="12:18" x14ac:dyDescent="0.35">
      <c r="L133" s="1"/>
      <c r="M133" s="1"/>
      <c r="N133" s="1"/>
      <c r="O133" s="1"/>
      <c r="P133" s="1"/>
      <c r="Q133" s="1"/>
      <c r="R133" s="1"/>
    </row>
    <row r="134" spans="12:18" x14ac:dyDescent="0.35">
      <c r="L134" s="1"/>
      <c r="M134" s="1"/>
      <c r="N134" s="1"/>
      <c r="O134" s="1"/>
      <c r="P134" s="1"/>
      <c r="Q134" s="1"/>
      <c r="R134" s="1"/>
    </row>
    <row r="135" spans="12:18" x14ac:dyDescent="0.35">
      <c r="L135" s="1"/>
      <c r="M135" s="1"/>
      <c r="N135" s="1"/>
      <c r="O135" s="1"/>
      <c r="P135" s="1"/>
      <c r="Q135" s="1"/>
      <c r="R135" s="1"/>
    </row>
    <row r="136" spans="12:18" x14ac:dyDescent="0.35">
      <c r="L136" s="1"/>
      <c r="M136" s="1"/>
      <c r="N136" s="1"/>
      <c r="O136" s="1"/>
      <c r="P136" s="1"/>
      <c r="Q136" s="1"/>
      <c r="R136" s="1"/>
    </row>
    <row r="137" spans="12:18" x14ac:dyDescent="0.35">
      <c r="L137" s="1"/>
      <c r="M137" s="1"/>
      <c r="N137" s="1"/>
      <c r="O137" s="1"/>
      <c r="P137" s="1"/>
      <c r="Q137" s="1"/>
      <c r="R137" s="1"/>
    </row>
    <row r="138" spans="12:18" x14ac:dyDescent="0.35">
      <c r="L138" s="1"/>
      <c r="M138" s="1"/>
      <c r="N138" s="1"/>
      <c r="O138" s="1"/>
      <c r="P138" s="1"/>
      <c r="Q138" s="1"/>
      <c r="R138" s="1"/>
    </row>
    <row r="139" spans="12:18" x14ac:dyDescent="0.35">
      <c r="L139" s="1"/>
      <c r="M139" s="1"/>
      <c r="N139" s="1"/>
      <c r="O139" s="1"/>
      <c r="P139" s="1"/>
      <c r="Q139" s="1"/>
      <c r="R139" s="1"/>
    </row>
    <row r="140" spans="12:18" x14ac:dyDescent="0.35">
      <c r="L140" s="1"/>
      <c r="M140" s="1"/>
      <c r="N140" s="1"/>
      <c r="O140" s="1"/>
      <c r="P140" s="1"/>
      <c r="Q140" s="1"/>
      <c r="R140" s="1"/>
    </row>
    <row r="141" spans="12:18" x14ac:dyDescent="0.35">
      <c r="L141" s="1"/>
      <c r="M141" s="1"/>
      <c r="N141" s="1"/>
      <c r="O141" s="1"/>
      <c r="P141" s="1"/>
      <c r="Q141" s="1"/>
      <c r="R141" s="1"/>
    </row>
    <row r="142" spans="12:18" x14ac:dyDescent="0.35">
      <c r="L142" s="1"/>
      <c r="M142" s="1"/>
      <c r="N142" s="1"/>
      <c r="O142" s="1"/>
      <c r="P142" s="1"/>
      <c r="Q142" s="1"/>
      <c r="R142" s="1"/>
    </row>
    <row r="143" spans="12:18" x14ac:dyDescent="0.35">
      <c r="L143" s="1"/>
      <c r="M143" s="1"/>
      <c r="N143" s="1"/>
      <c r="O143" s="1"/>
      <c r="P143" s="1"/>
      <c r="Q143" s="1"/>
      <c r="R143" s="1"/>
    </row>
    <row r="144" spans="12:18" x14ac:dyDescent="0.35">
      <c r="L144" s="1"/>
      <c r="M144" s="1"/>
      <c r="N144" s="1"/>
      <c r="O144" s="1"/>
      <c r="P144" s="1"/>
      <c r="Q144" s="1"/>
      <c r="R144" s="1"/>
    </row>
    <row r="145" spans="12:18" x14ac:dyDescent="0.35">
      <c r="L145" s="1"/>
      <c r="M145" s="1"/>
      <c r="N145" s="1"/>
      <c r="O145" s="1"/>
      <c r="P145" s="1"/>
      <c r="Q145" s="1"/>
      <c r="R145" s="1"/>
    </row>
    <row r="146" spans="12:18" x14ac:dyDescent="0.35">
      <c r="L146" s="1"/>
      <c r="M146" s="1"/>
      <c r="N146" s="1"/>
      <c r="O146" s="1"/>
      <c r="P146" s="1"/>
      <c r="Q146" s="1"/>
      <c r="R146" s="1"/>
    </row>
    <row r="147" spans="12:18" x14ac:dyDescent="0.35">
      <c r="L147" s="1"/>
      <c r="M147" s="1"/>
      <c r="N147" s="1"/>
      <c r="O147" s="1"/>
      <c r="P147" s="1"/>
      <c r="Q147" s="1"/>
      <c r="R147" s="1"/>
    </row>
    <row r="148" spans="12:18" x14ac:dyDescent="0.35">
      <c r="L148" s="1"/>
      <c r="M148" s="1"/>
      <c r="N148" s="1"/>
      <c r="O148" s="1"/>
      <c r="P148" s="1"/>
      <c r="Q148" s="1"/>
      <c r="R148" s="1"/>
    </row>
    <row r="149" spans="12:18" x14ac:dyDescent="0.35">
      <c r="L149" s="1"/>
      <c r="M149" s="1"/>
      <c r="N149" s="1"/>
      <c r="O149" s="1"/>
      <c r="P149" s="1"/>
      <c r="Q149" s="1"/>
      <c r="R149" s="1"/>
    </row>
    <row r="150" spans="12:18" x14ac:dyDescent="0.35">
      <c r="L150" s="1"/>
      <c r="M150" s="1"/>
      <c r="N150" s="1"/>
      <c r="O150" s="1"/>
      <c r="P150" s="1"/>
      <c r="Q150" s="1"/>
      <c r="R150" s="1"/>
    </row>
    <row r="151" spans="12:18" x14ac:dyDescent="0.35">
      <c r="L151" s="1"/>
      <c r="M151" s="1"/>
      <c r="N151" s="1"/>
      <c r="O151" s="1"/>
      <c r="P151" s="1"/>
      <c r="Q151" s="1"/>
      <c r="R151" s="1"/>
    </row>
    <row r="152" spans="12:18" x14ac:dyDescent="0.35">
      <c r="L152" s="1"/>
      <c r="M152" s="1"/>
      <c r="N152" s="1"/>
      <c r="O152" s="1"/>
      <c r="P152" s="1"/>
      <c r="Q152" s="1"/>
      <c r="R152" s="1"/>
    </row>
    <row r="153" spans="12:18" x14ac:dyDescent="0.35">
      <c r="L153" s="1"/>
      <c r="M153" s="1"/>
      <c r="N153" s="1"/>
      <c r="O153" s="1"/>
      <c r="P153" s="1"/>
      <c r="Q153" s="1"/>
      <c r="R153" s="1"/>
    </row>
    <row r="154" spans="12:18" x14ac:dyDescent="0.35">
      <c r="L154" s="1"/>
      <c r="M154" s="1"/>
      <c r="N154" s="1"/>
      <c r="O154" s="1"/>
      <c r="P154" s="1"/>
      <c r="Q154" s="1"/>
      <c r="R154" s="1"/>
    </row>
    <row r="155" spans="12:18" x14ac:dyDescent="0.35">
      <c r="L155" s="1"/>
      <c r="M155" s="1"/>
      <c r="N155" s="1"/>
      <c r="O155" s="1"/>
      <c r="P155" s="1"/>
      <c r="Q155" s="1"/>
      <c r="R155" s="1"/>
    </row>
    <row r="156" spans="12:18" x14ac:dyDescent="0.35">
      <c r="L156" s="1"/>
      <c r="M156" s="1"/>
      <c r="N156" s="1"/>
      <c r="O156" s="1"/>
      <c r="P156" s="1"/>
      <c r="Q156" s="1"/>
      <c r="R156" s="1"/>
    </row>
    <row r="157" spans="12:18" x14ac:dyDescent="0.35">
      <c r="L157" s="1"/>
      <c r="M157" s="1"/>
      <c r="N157" s="1"/>
      <c r="O157" s="1"/>
      <c r="P157" s="1"/>
      <c r="Q157" s="1"/>
      <c r="R157" s="1"/>
    </row>
    <row r="158" spans="12:18" x14ac:dyDescent="0.35">
      <c r="L158" s="1"/>
      <c r="M158" s="1"/>
      <c r="N158" s="1"/>
      <c r="O158" s="1"/>
      <c r="P158" s="1"/>
      <c r="Q158" s="1"/>
      <c r="R158" s="1"/>
    </row>
    <row r="159" spans="12:18" x14ac:dyDescent="0.35">
      <c r="L159" s="1"/>
      <c r="M159" s="1"/>
      <c r="N159" s="1"/>
      <c r="O159" s="1"/>
      <c r="P159" s="1"/>
      <c r="Q159" s="1"/>
      <c r="R159" s="1"/>
    </row>
    <row r="160" spans="12:18" x14ac:dyDescent="0.35">
      <c r="L160" s="1"/>
      <c r="M160" s="1"/>
      <c r="N160" s="1"/>
      <c r="O160" s="1"/>
      <c r="P160" s="1"/>
      <c r="Q160" s="1"/>
      <c r="R160" s="1"/>
    </row>
    <row r="161" spans="12:18" x14ac:dyDescent="0.35">
      <c r="L161" s="1"/>
      <c r="M161" s="1"/>
      <c r="N161" s="1"/>
      <c r="O161" s="1"/>
      <c r="P161" s="1"/>
      <c r="Q161" s="1"/>
      <c r="R161" s="1"/>
    </row>
    <row r="162" spans="12:18" x14ac:dyDescent="0.35">
      <c r="L162" s="1"/>
      <c r="M162" s="1"/>
      <c r="N162" s="1"/>
      <c r="O162" s="1"/>
      <c r="P162" s="1"/>
      <c r="Q162" s="1"/>
      <c r="R162" s="1"/>
    </row>
    <row r="163" spans="12:18" x14ac:dyDescent="0.35">
      <c r="L163" s="1"/>
      <c r="M163" s="1"/>
      <c r="N163" s="1"/>
      <c r="O163" s="1"/>
      <c r="P163" s="1"/>
      <c r="Q163" s="1"/>
      <c r="R16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7617-106C-4FF3-AAE1-709E910748C8}">
  <dimension ref="A1:R163"/>
  <sheetViews>
    <sheetView tabSelected="1" zoomScale="90" zoomScaleNormal="90" workbookViewId="0">
      <pane ySplit="1" topLeftCell="A2" activePane="bottomLeft" state="frozen"/>
      <selection activeCell="F1" sqref="F1"/>
      <selection pane="bottomLeft" activeCell="R3" sqref="H3:R92"/>
    </sheetView>
  </sheetViews>
  <sheetFormatPr defaultRowHeight="14.5" x14ac:dyDescent="0.35"/>
  <cols>
    <col min="1" max="1" width="9.36328125" bestFit="1" customWidth="1"/>
    <col min="2" max="3" width="8.7265625" style="5"/>
    <col min="4" max="4" width="47.453125" customWidth="1"/>
    <col min="5" max="5" width="7" bestFit="1" customWidth="1"/>
    <col min="6" max="6" width="9.26953125" bestFit="1" customWidth="1"/>
    <col min="9" max="9" width="9.7265625" bestFit="1" customWidth="1"/>
    <col min="15" max="15" width="12" bestFit="1" customWidth="1"/>
  </cols>
  <sheetData>
    <row r="1" spans="1:18" x14ac:dyDescent="0.35">
      <c r="E1" t="s">
        <v>23</v>
      </c>
      <c r="F1" t="s">
        <v>3</v>
      </c>
      <c r="H1" t="s">
        <v>2</v>
      </c>
      <c r="I1" t="s">
        <v>24</v>
      </c>
      <c r="J1" t="s">
        <v>3</v>
      </c>
      <c r="K1" t="s">
        <v>4</v>
      </c>
      <c r="L1" t="s">
        <v>5</v>
      </c>
      <c r="M1" t="s">
        <v>17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35">
      <c r="A2" t="s">
        <v>0</v>
      </c>
      <c r="B2" s="6"/>
      <c r="C2" s="5" t="s">
        <v>1</v>
      </c>
      <c r="D2" t="s">
        <v>43</v>
      </c>
      <c r="E2">
        <v>0</v>
      </c>
      <c r="F2">
        <v>0</v>
      </c>
      <c r="H2">
        <v>0</v>
      </c>
      <c r="I2">
        <v>0</v>
      </c>
      <c r="J2">
        <v>0</v>
      </c>
      <c r="K2">
        <f>$B$2/1000</f>
        <v>0</v>
      </c>
      <c r="L2" s="1">
        <f>K2*9.81</f>
        <v>0</v>
      </c>
      <c r="M2" s="1">
        <v>0</v>
      </c>
      <c r="N2" s="3" t="s">
        <v>25</v>
      </c>
      <c r="O2" s="1">
        <v>0</v>
      </c>
      <c r="P2" s="4" t="s">
        <v>25</v>
      </c>
      <c r="Q2">
        <v>0</v>
      </c>
      <c r="R2">
        <v>0</v>
      </c>
    </row>
    <row r="3" spans="1:18" x14ac:dyDescent="0.35">
      <c r="A3" t="s">
        <v>18</v>
      </c>
      <c r="B3" s="7">
        <v>0.45</v>
      </c>
      <c r="C3" s="5" t="s">
        <v>27</v>
      </c>
      <c r="D3" t="s">
        <v>44</v>
      </c>
      <c r="E3">
        <v>2E-3</v>
      </c>
      <c r="F3">
        <v>66.662000000000006</v>
      </c>
      <c r="L3" s="1"/>
      <c r="M3" s="1"/>
      <c r="N3" s="1"/>
      <c r="O3" s="1"/>
      <c r="P3" s="1"/>
      <c r="Q3" s="1"/>
      <c r="R3" s="1"/>
    </row>
    <row r="4" spans="1:18" x14ac:dyDescent="0.35">
      <c r="A4" t="s">
        <v>13</v>
      </c>
      <c r="B4" s="5">
        <v>2.56</v>
      </c>
      <c r="C4" s="5" t="s">
        <v>14</v>
      </c>
      <c r="D4" t="s">
        <v>45</v>
      </c>
      <c r="E4">
        <v>8.0000000000000002E-3</v>
      </c>
      <c r="F4">
        <v>71.441000000000003</v>
      </c>
      <c r="L4" s="1"/>
      <c r="M4" s="1"/>
      <c r="N4" s="1"/>
      <c r="O4" s="1"/>
      <c r="P4" s="1"/>
      <c r="Q4" s="1"/>
      <c r="R4" s="1"/>
    </row>
    <row r="5" spans="1:18" x14ac:dyDescent="0.35">
      <c r="A5" t="s">
        <v>13</v>
      </c>
      <c r="B5" s="5">
        <f>B4*0.0254</f>
        <v>6.5023999999999998E-2</v>
      </c>
      <c r="C5" s="5" t="s">
        <v>15</v>
      </c>
      <c r="D5" t="s">
        <v>48</v>
      </c>
      <c r="E5">
        <v>1.6E-2</v>
      </c>
      <c r="F5">
        <v>74.504999999999995</v>
      </c>
      <c r="L5" s="1"/>
      <c r="M5" s="1"/>
      <c r="N5" s="1"/>
      <c r="O5" s="1"/>
      <c r="P5" s="1"/>
      <c r="Q5" s="1"/>
      <c r="R5" s="1"/>
    </row>
    <row r="6" spans="1:18" x14ac:dyDescent="0.35">
      <c r="A6" t="s">
        <v>22</v>
      </c>
      <c r="B6" s="5">
        <f>PI()*B5^2/4</f>
        <v>3.3207581350133608E-3</v>
      </c>
      <c r="C6" s="5" t="s">
        <v>16</v>
      </c>
      <c r="D6" t="s">
        <v>46</v>
      </c>
      <c r="E6">
        <v>3.9E-2</v>
      </c>
      <c r="F6">
        <v>77.936000000000007</v>
      </c>
      <c r="L6" s="1"/>
      <c r="M6" s="1"/>
      <c r="N6" s="1"/>
      <c r="O6" s="1"/>
      <c r="P6" s="1"/>
      <c r="Q6" s="1"/>
      <c r="R6" s="1"/>
    </row>
    <row r="7" spans="1:18" x14ac:dyDescent="0.35">
      <c r="A7" t="s">
        <v>11</v>
      </c>
      <c r="B7" s="5">
        <v>1.2250000000000001</v>
      </c>
      <c r="C7" s="5" t="s">
        <v>12</v>
      </c>
      <c r="D7" t="s">
        <v>47</v>
      </c>
      <c r="E7">
        <v>6.8000000000000005E-2</v>
      </c>
      <c r="F7">
        <v>80.632000000000005</v>
      </c>
      <c r="L7" s="1"/>
      <c r="M7" s="1"/>
      <c r="N7" s="1"/>
      <c r="O7" s="1"/>
      <c r="P7" s="1"/>
      <c r="Q7" s="1"/>
      <c r="R7" s="1"/>
    </row>
    <row r="8" spans="1:18" x14ac:dyDescent="0.35">
      <c r="E8">
        <v>9.9000000000000005E-2</v>
      </c>
      <c r="F8">
        <v>82.591999999999999</v>
      </c>
      <c r="L8" s="1"/>
      <c r="M8" s="1"/>
      <c r="N8" s="1"/>
      <c r="O8" s="1"/>
      <c r="P8" s="1"/>
      <c r="Q8" s="1"/>
      <c r="R8" s="1"/>
    </row>
    <row r="9" spans="1:18" x14ac:dyDescent="0.35">
      <c r="E9">
        <v>0.14799999999999999</v>
      </c>
      <c r="F9">
        <v>84.43</v>
      </c>
      <c r="L9" s="1"/>
      <c r="M9" s="1"/>
      <c r="N9" s="1"/>
      <c r="O9" s="1"/>
      <c r="P9" s="1"/>
      <c r="Q9" s="1"/>
      <c r="R9" s="1"/>
    </row>
    <row r="10" spans="1:18" x14ac:dyDescent="0.35">
      <c r="E10">
        <v>0.20100000000000001</v>
      </c>
      <c r="F10">
        <v>85.533000000000001</v>
      </c>
      <c r="L10" s="1"/>
      <c r="M10" s="1"/>
      <c r="N10" s="1"/>
      <c r="O10" s="1"/>
      <c r="P10" s="1"/>
      <c r="Q10" s="1"/>
      <c r="R10" s="1"/>
    </row>
    <row r="11" spans="1:18" x14ac:dyDescent="0.35">
      <c r="E11">
        <v>0.25700000000000001</v>
      </c>
      <c r="F11">
        <v>86.146000000000001</v>
      </c>
      <c r="L11" s="1"/>
      <c r="M11" s="1"/>
      <c r="N11" s="1"/>
      <c r="O11" s="1"/>
      <c r="P11" s="1"/>
      <c r="Q11" s="1"/>
      <c r="R11" s="1"/>
    </row>
    <row r="12" spans="1:18" x14ac:dyDescent="0.35">
      <c r="E12">
        <v>0.29799999999999999</v>
      </c>
      <c r="F12">
        <v>86.022999999999996</v>
      </c>
      <c r="L12" s="1"/>
      <c r="M12" s="1"/>
      <c r="N12" s="1"/>
      <c r="O12" s="1"/>
      <c r="P12" s="1"/>
      <c r="Q12" s="1"/>
      <c r="R12" s="1"/>
    </row>
    <row r="13" spans="1:18" x14ac:dyDescent="0.35">
      <c r="E13">
        <v>0.39900000000000002</v>
      </c>
      <c r="F13">
        <v>84.185000000000002</v>
      </c>
      <c r="L13" s="1"/>
      <c r="M13" s="1"/>
      <c r="N13" s="1"/>
      <c r="O13" s="1"/>
      <c r="P13" s="1"/>
      <c r="Q13" s="1"/>
      <c r="R13" s="1"/>
    </row>
    <row r="14" spans="1:18" x14ac:dyDescent="0.35">
      <c r="E14">
        <v>0.48299999999999998</v>
      </c>
      <c r="F14">
        <v>82.96</v>
      </c>
      <c r="L14" s="1"/>
      <c r="M14" s="1"/>
      <c r="N14" s="1"/>
      <c r="O14" s="1"/>
      <c r="P14" s="1"/>
      <c r="Q14" s="1"/>
      <c r="R14" s="1"/>
    </row>
    <row r="15" spans="1:18" x14ac:dyDescent="0.35">
      <c r="E15">
        <v>0.499</v>
      </c>
      <c r="F15">
        <v>82.346999999999994</v>
      </c>
      <c r="L15" s="1"/>
      <c r="M15" s="1"/>
      <c r="N15" s="1"/>
      <c r="O15" s="1"/>
      <c r="P15" s="1"/>
      <c r="Q15" s="1"/>
      <c r="R15" s="1"/>
    </row>
    <row r="16" spans="1:18" x14ac:dyDescent="0.35">
      <c r="E16">
        <v>0.56799999999999995</v>
      </c>
      <c r="F16">
        <v>80.019000000000005</v>
      </c>
      <c r="L16" s="1"/>
      <c r="M16" s="1"/>
      <c r="N16" s="1"/>
      <c r="O16" s="1"/>
      <c r="P16" s="1"/>
      <c r="Q16" s="1"/>
      <c r="R16" s="1"/>
    </row>
    <row r="17" spans="5:18" x14ac:dyDescent="0.35">
      <c r="E17">
        <v>0.60099999999999998</v>
      </c>
      <c r="F17">
        <v>78.793999999999997</v>
      </c>
      <c r="L17" s="1"/>
      <c r="M17" s="1"/>
      <c r="N17" s="1"/>
      <c r="O17" s="1"/>
      <c r="P17" s="1"/>
      <c r="Q17" s="1"/>
      <c r="R17" s="1"/>
    </row>
    <row r="18" spans="5:18" x14ac:dyDescent="0.35">
      <c r="E18">
        <v>0.625</v>
      </c>
      <c r="F18">
        <v>77.936000000000007</v>
      </c>
      <c r="L18" s="1"/>
      <c r="M18" s="1"/>
      <c r="N18" s="1"/>
      <c r="O18" s="1"/>
      <c r="P18" s="1"/>
      <c r="Q18" s="1"/>
      <c r="R18" s="1"/>
    </row>
    <row r="19" spans="5:18" x14ac:dyDescent="0.35">
      <c r="E19">
        <v>0.65400000000000003</v>
      </c>
      <c r="F19">
        <v>78.058000000000007</v>
      </c>
      <c r="L19" s="1"/>
      <c r="M19" s="1"/>
      <c r="N19" s="1"/>
      <c r="O19" s="1"/>
      <c r="P19" s="1"/>
      <c r="Q19" s="1"/>
      <c r="R19" s="1"/>
    </row>
    <row r="20" spans="5:18" x14ac:dyDescent="0.35">
      <c r="E20">
        <v>0.67200000000000004</v>
      </c>
      <c r="F20">
        <v>75.852999999999994</v>
      </c>
      <c r="L20" s="1"/>
      <c r="M20" s="1"/>
      <c r="N20" s="1"/>
      <c r="O20" s="1"/>
      <c r="P20" s="1"/>
      <c r="Q20" s="1"/>
      <c r="R20" s="1"/>
    </row>
    <row r="21" spans="5:18" x14ac:dyDescent="0.35">
      <c r="E21">
        <v>0.68700000000000006</v>
      </c>
      <c r="F21">
        <v>71.072999999999993</v>
      </c>
      <c r="L21" s="1"/>
      <c r="M21" s="1"/>
      <c r="N21" s="1"/>
      <c r="O21" s="1"/>
      <c r="P21" s="1"/>
      <c r="Q21" s="1"/>
      <c r="R21" s="1"/>
    </row>
    <row r="22" spans="5:18" x14ac:dyDescent="0.35">
      <c r="E22">
        <v>0.7</v>
      </c>
      <c r="F22">
        <v>67.52</v>
      </c>
      <c r="L22" s="1"/>
      <c r="M22" s="1"/>
      <c r="N22" s="1"/>
      <c r="O22" s="1"/>
      <c r="P22" s="1"/>
      <c r="Q22" s="1"/>
      <c r="R22" s="1"/>
    </row>
    <row r="23" spans="5:18" x14ac:dyDescent="0.35">
      <c r="E23">
        <v>0.71399999999999997</v>
      </c>
      <c r="F23">
        <v>62.005000000000003</v>
      </c>
      <c r="L23" s="1"/>
      <c r="M23" s="1"/>
      <c r="N23" s="1"/>
      <c r="O23" s="1"/>
      <c r="P23" s="1"/>
      <c r="Q23" s="1"/>
      <c r="R23" s="1"/>
    </row>
    <row r="24" spans="5:18" x14ac:dyDescent="0.35">
      <c r="E24">
        <v>0.73099999999999998</v>
      </c>
      <c r="F24">
        <v>53.06</v>
      </c>
      <c r="L24" s="1"/>
      <c r="M24" s="1"/>
      <c r="N24" s="1"/>
      <c r="O24" s="1"/>
      <c r="P24" s="1"/>
      <c r="Q24" s="1"/>
      <c r="R24" s="1"/>
    </row>
    <row r="25" spans="5:18" x14ac:dyDescent="0.35">
      <c r="E25">
        <v>0.748</v>
      </c>
      <c r="F25">
        <v>44.481999999999999</v>
      </c>
      <c r="L25" s="1"/>
      <c r="M25" s="1"/>
      <c r="N25" s="1"/>
      <c r="O25" s="1"/>
      <c r="P25" s="1"/>
      <c r="Q25" s="1"/>
      <c r="R25" s="1"/>
    </row>
    <row r="26" spans="5:18" x14ac:dyDescent="0.35">
      <c r="E26">
        <v>0.76400000000000001</v>
      </c>
      <c r="F26">
        <v>35.658999999999999</v>
      </c>
      <c r="L26" s="1"/>
      <c r="M26" s="1"/>
      <c r="N26" s="1"/>
      <c r="O26" s="1"/>
      <c r="P26" s="1"/>
      <c r="Q26" s="1"/>
      <c r="R26" s="1"/>
    </row>
    <row r="27" spans="5:18" x14ac:dyDescent="0.35">
      <c r="E27">
        <v>0.77800000000000002</v>
      </c>
      <c r="F27">
        <v>26.835999999999999</v>
      </c>
      <c r="L27" s="1"/>
      <c r="M27" s="1"/>
      <c r="N27" s="1"/>
      <c r="O27" s="1"/>
      <c r="P27" s="1"/>
      <c r="Q27" s="1"/>
      <c r="R27" s="1"/>
    </row>
    <row r="28" spans="5:18" x14ac:dyDescent="0.35">
      <c r="E28">
        <v>0.78900000000000003</v>
      </c>
      <c r="F28">
        <v>20.954000000000001</v>
      </c>
      <c r="L28" s="1"/>
      <c r="M28" s="1"/>
      <c r="N28" s="1"/>
      <c r="O28" s="1"/>
      <c r="P28" s="1"/>
      <c r="Q28" s="1"/>
      <c r="R28" s="1"/>
    </row>
    <row r="29" spans="5:18" x14ac:dyDescent="0.35">
      <c r="E29">
        <v>0.79700000000000004</v>
      </c>
      <c r="F29">
        <v>18.013000000000002</v>
      </c>
      <c r="L29" s="1"/>
      <c r="M29" s="1"/>
      <c r="N29" s="1"/>
      <c r="O29" s="1"/>
      <c r="P29" s="1"/>
      <c r="Q29" s="1"/>
      <c r="R29" s="1"/>
    </row>
    <row r="30" spans="5:18" x14ac:dyDescent="0.35">
      <c r="E30">
        <v>0.81200000000000006</v>
      </c>
      <c r="F30">
        <v>12.499000000000001</v>
      </c>
      <c r="L30" s="1"/>
      <c r="M30" s="1"/>
      <c r="N30" s="1"/>
      <c r="O30" s="1"/>
      <c r="P30" s="1"/>
      <c r="Q30" s="1"/>
      <c r="R30" s="1"/>
    </row>
    <row r="31" spans="5:18" x14ac:dyDescent="0.35">
      <c r="E31">
        <v>0.83199999999999996</v>
      </c>
      <c r="F31">
        <v>7.1070000000000002</v>
      </c>
      <c r="L31" s="1"/>
      <c r="M31" s="1"/>
      <c r="N31" s="1"/>
      <c r="O31" s="1"/>
      <c r="P31" s="1"/>
      <c r="Q31" s="1"/>
      <c r="R31" s="1"/>
    </row>
    <row r="32" spans="5:18" x14ac:dyDescent="0.35">
      <c r="E32">
        <v>0.84899999999999998</v>
      </c>
      <c r="F32">
        <v>3.6760000000000002</v>
      </c>
      <c r="L32" s="1"/>
      <c r="M32" s="1"/>
      <c r="N32" s="1"/>
      <c r="O32" s="1"/>
      <c r="P32" s="1"/>
      <c r="Q32" s="1"/>
      <c r="R32" s="1"/>
    </row>
    <row r="33" spans="5:18" x14ac:dyDescent="0.35">
      <c r="E33">
        <v>0.87</v>
      </c>
      <c r="F33">
        <v>1.2250000000000001</v>
      </c>
      <c r="L33" s="1"/>
      <c r="M33" s="1"/>
      <c r="N33" s="1"/>
      <c r="O33" s="1"/>
      <c r="P33" s="1"/>
      <c r="Q33" s="1"/>
      <c r="R33" s="1"/>
    </row>
    <row r="34" spans="5:18" x14ac:dyDescent="0.35">
      <c r="E34">
        <v>0.89800000000000002</v>
      </c>
      <c r="F34">
        <v>0.36799999999999999</v>
      </c>
      <c r="L34" s="1"/>
      <c r="M34" s="1"/>
      <c r="N34" s="1"/>
      <c r="O34" s="1"/>
      <c r="P34" s="1"/>
      <c r="Q34" s="1"/>
      <c r="R34" s="1"/>
    </row>
    <row r="35" spans="5:18" x14ac:dyDescent="0.35">
      <c r="E35">
        <v>0.92</v>
      </c>
      <c r="F35">
        <v>0</v>
      </c>
      <c r="L35" s="1"/>
      <c r="M35" s="1"/>
      <c r="N35" s="1"/>
      <c r="O35" s="1"/>
      <c r="P35" s="1"/>
      <c r="Q35" s="1"/>
      <c r="R35" s="1"/>
    </row>
    <row r="36" spans="5:18" x14ac:dyDescent="0.35">
      <c r="L36" s="1"/>
      <c r="M36" s="1"/>
      <c r="N36" s="1"/>
      <c r="O36" s="1"/>
      <c r="P36" s="1"/>
      <c r="Q36" s="1"/>
      <c r="R36" s="1"/>
    </row>
    <row r="37" spans="5:18" x14ac:dyDescent="0.35">
      <c r="L37" s="1"/>
      <c r="M37" s="1"/>
      <c r="N37" s="1"/>
      <c r="O37" s="1"/>
      <c r="P37" s="1"/>
      <c r="Q37" s="1"/>
      <c r="R37" s="1"/>
    </row>
    <row r="38" spans="5:18" x14ac:dyDescent="0.35">
      <c r="L38" s="1"/>
      <c r="M38" s="1"/>
      <c r="N38" s="1"/>
      <c r="O38" s="1"/>
      <c r="P38" s="1"/>
      <c r="Q38" s="1"/>
      <c r="R38" s="1"/>
    </row>
    <row r="39" spans="5:18" x14ac:dyDescent="0.35">
      <c r="L39" s="1"/>
      <c r="M39" s="1"/>
      <c r="N39" s="1"/>
      <c r="O39" s="1"/>
      <c r="P39" s="1"/>
      <c r="Q39" s="1"/>
      <c r="R39" s="1"/>
    </row>
    <row r="40" spans="5:18" x14ac:dyDescent="0.35">
      <c r="L40" s="1"/>
      <c r="M40" s="1"/>
      <c r="N40" s="1"/>
      <c r="O40" s="1"/>
      <c r="P40" s="1"/>
      <c r="Q40" s="1"/>
      <c r="R40" s="1"/>
    </row>
    <row r="41" spans="5:18" x14ac:dyDescent="0.35">
      <c r="L41" s="1"/>
      <c r="M41" s="1"/>
      <c r="N41" s="1"/>
      <c r="O41" s="1"/>
      <c r="P41" s="1"/>
      <c r="Q41" s="1"/>
      <c r="R41" s="1"/>
    </row>
    <row r="42" spans="5:18" x14ac:dyDescent="0.35">
      <c r="L42" s="1"/>
      <c r="M42" s="1"/>
      <c r="N42" s="1"/>
      <c r="O42" s="1"/>
      <c r="P42" s="1"/>
      <c r="Q42" s="1"/>
      <c r="R42" s="1"/>
    </row>
    <row r="43" spans="5:18" x14ac:dyDescent="0.35">
      <c r="L43" s="1"/>
      <c r="M43" s="1"/>
      <c r="N43" s="1"/>
      <c r="O43" s="1"/>
      <c r="P43" s="1"/>
      <c r="Q43" s="1"/>
      <c r="R43" s="1"/>
    </row>
    <row r="44" spans="5:18" x14ac:dyDescent="0.35">
      <c r="L44" s="1"/>
      <c r="M44" s="1"/>
      <c r="N44" s="1"/>
      <c r="O44" s="1"/>
      <c r="P44" s="1"/>
      <c r="Q44" s="1"/>
      <c r="R44" s="1"/>
    </row>
    <row r="45" spans="5:18" x14ac:dyDescent="0.35">
      <c r="L45" s="1"/>
      <c r="M45" s="1"/>
      <c r="N45" s="1"/>
      <c r="O45" s="1"/>
      <c r="P45" s="1"/>
      <c r="Q45" s="1"/>
      <c r="R45" s="1"/>
    </row>
    <row r="46" spans="5:18" x14ac:dyDescent="0.35">
      <c r="L46" s="1"/>
      <c r="M46" s="1"/>
      <c r="N46" s="1"/>
      <c r="O46" s="1"/>
      <c r="P46" s="1"/>
      <c r="Q46" s="1"/>
      <c r="R46" s="1"/>
    </row>
    <row r="47" spans="5:18" x14ac:dyDescent="0.35">
      <c r="L47" s="1"/>
      <c r="M47" s="1"/>
      <c r="N47" s="1"/>
      <c r="O47" s="1"/>
      <c r="P47" s="1"/>
      <c r="Q47" s="1"/>
      <c r="R47" s="1"/>
    </row>
    <row r="48" spans="5:18" x14ac:dyDescent="0.35">
      <c r="L48" s="1"/>
      <c r="M48" s="1"/>
      <c r="N48" s="1"/>
      <c r="O48" s="1"/>
      <c r="P48" s="1"/>
      <c r="Q48" s="1"/>
      <c r="R48" s="1"/>
    </row>
    <row r="49" spans="12:18" x14ac:dyDescent="0.35">
      <c r="L49" s="1"/>
      <c r="M49" s="1"/>
      <c r="N49" s="1"/>
      <c r="O49" s="1"/>
      <c r="P49" s="1"/>
      <c r="Q49" s="1"/>
      <c r="R49" s="1"/>
    </row>
    <row r="50" spans="12:18" x14ac:dyDescent="0.35">
      <c r="L50" s="1"/>
      <c r="M50" s="1"/>
      <c r="N50" s="1"/>
      <c r="O50" s="1"/>
      <c r="P50" s="1"/>
      <c r="Q50" s="1"/>
      <c r="R50" s="1"/>
    </row>
    <row r="51" spans="12:18" x14ac:dyDescent="0.35">
      <c r="L51" s="1"/>
      <c r="M51" s="1"/>
      <c r="N51" s="1"/>
      <c r="O51" s="1"/>
      <c r="P51" s="1"/>
      <c r="Q51" s="1"/>
      <c r="R51" s="1"/>
    </row>
    <row r="52" spans="12:18" x14ac:dyDescent="0.35">
      <c r="L52" s="1"/>
      <c r="M52" s="1"/>
      <c r="N52" s="1"/>
      <c r="O52" s="1"/>
      <c r="P52" s="1"/>
      <c r="Q52" s="1"/>
      <c r="R52" s="1"/>
    </row>
    <row r="53" spans="12:18" x14ac:dyDescent="0.35">
      <c r="L53" s="1"/>
      <c r="M53" s="1"/>
      <c r="N53" s="1"/>
      <c r="O53" s="1"/>
      <c r="P53" s="1"/>
      <c r="Q53" s="1"/>
      <c r="R53" s="1"/>
    </row>
    <row r="54" spans="12:18" x14ac:dyDescent="0.35">
      <c r="L54" s="1"/>
      <c r="M54" s="1"/>
      <c r="N54" s="1"/>
      <c r="O54" s="1"/>
      <c r="P54" s="1"/>
      <c r="Q54" s="1"/>
      <c r="R54" s="1"/>
    </row>
    <row r="55" spans="12:18" x14ac:dyDescent="0.35">
      <c r="L55" s="1"/>
      <c r="M55" s="1"/>
      <c r="N55" s="1"/>
      <c r="O55" s="1"/>
      <c r="P55" s="1"/>
      <c r="Q55" s="1"/>
      <c r="R55" s="1"/>
    </row>
    <row r="56" spans="12:18" x14ac:dyDescent="0.35">
      <c r="L56" s="1"/>
      <c r="M56" s="1"/>
      <c r="N56" s="1"/>
      <c r="O56" s="1"/>
      <c r="P56" s="1"/>
      <c r="Q56" s="1"/>
      <c r="R56" s="1"/>
    </row>
    <row r="57" spans="12:18" x14ac:dyDescent="0.35">
      <c r="L57" s="1"/>
      <c r="M57" s="1"/>
      <c r="N57" s="1"/>
      <c r="O57" s="1"/>
      <c r="P57" s="1"/>
      <c r="Q57" s="1"/>
      <c r="R57" s="1"/>
    </row>
    <row r="58" spans="12:18" x14ac:dyDescent="0.35">
      <c r="L58" s="1"/>
      <c r="M58" s="1"/>
      <c r="N58" s="1"/>
      <c r="O58" s="1"/>
      <c r="P58" s="1"/>
      <c r="Q58" s="1"/>
      <c r="R58" s="1"/>
    </row>
    <row r="59" spans="12:18" x14ac:dyDescent="0.35">
      <c r="L59" s="1"/>
      <c r="M59" s="1"/>
      <c r="N59" s="1"/>
      <c r="O59" s="1"/>
      <c r="P59" s="1"/>
      <c r="Q59" s="1"/>
      <c r="R59" s="1"/>
    </row>
    <row r="60" spans="12:18" x14ac:dyDescent="0.35">
      <c r="L60" s="1"/>
      <c r="M60" s="1"/>
      <c r="N60" s="1"/>
      <c r="O60" s="1"/>
      <c r="P60" s="1"/>
      <c r="Q60" s="1"/>
      <c r="R60" s="1"/>
    </row>
    <row r="61" spans="12:18" x14ac:dyDescent="0.35">
      <c r="L61" s="1"/>
      <c r="M61" s="1"/>
      <c r="N61" s="1"/>
      <c r="O61" s="1"/>
      <c r="P61" s="1"/>
      <c r="Q61" s="1"/>
      <c r="R61" s="1"/>
    </row>
    <row r="62" spans="12:18" x14ac:dyDescent="0.35">
      <c r="L62" s="1"/>
      <c r="M62" s="1"/>
      <c r="N62" s="1"/>
      <c r="O62" s="1"/>
      <c r="P62" s="1"/>
      <c r="Q62" s="1"/>
      <c r="R62" s="1"/>
    </row>
    <row r="63" spans="12:18" x14ac:dyDescent="0.35">
      <c r="L63" s="1"/>
      <c r="M63" s="1"/>
      <c r="N63" s="1"/>
      <c r="O63" s="1"/>
      <c r="P63" s="1"/>
      <c r="Q63" s="1"/>
      <c r="R63" s="1"/>
    </row>
    <row r="64" spans="12:18" x14ac:dyDescent="0.35">
      <c r="L64" s="1"/>
      <c r="M64" s="1"/>
      <c r="N64" s="1"/>
      <c r="O64" s="1"/>
      <c r="P64" s="1"/>
      <c r="Q64" s="1"/>
      <c r="R64" s="1"/>
    </row>
    <row r="65" spans="12:18" x14ac:dyDescent="0.35">
      <c r="L65" s="1"/>
      <c r="M65" s="1"/>
      <c r="N65" s="1"/>
      <c r="O65" s="1"/>
      <c r="P65" s="1"/>
      <c r="Q65" s="1"/>
      <c r="R65" s="1"/>
    </row>
    <row r="66" spans="12:18" x14ac:dyDescent="0.35">
      <c r="L66" s="1"/>
      <c r="M66" s="1"/>
      <c r="N66" s="1"/>
      <c r="O66" s="1"/>
      <c r="P66" s="1"/>
      <c r="Q66" s="1"/>
      <c r="R66" s="1"/>
    </row>
    <row r="67" spans="12:18" x14ac:dyDescent="0.35">
      <c r="L67" s="1"/>
      <c r="M67" s="1"/>
      <c r="N67" s="1"/>
      <c r="O67" s="1"/>
      <c r="P67" s="1"/>
      <c r="Q67" s="1"/>
      <c r="R67" s="1"/>
    </row>
    <row r="68" spans="12:18" x14ac:dyDescent="0.35">
      <c r="L68" s="1"/>
      <c r="M68" s="1"/>
      <c r="N68" s="1"/>
      <c r="O68" s="1"/>
      <c r="P68" s="1"/>
      <c r="Q68" s="1"/>
      <c r="R68" s="1"/>
    </row>
    <row r="69" spans="12:18" x14ac:dyDescent="0.35">
      <c r="L69" s="1"/>
      <c r="M69" s="1"/>
      <c r="N69" s="1"/>
      <c r="O69" s="1"/>
      <c r="P69" s="1"/>
      <c r="Q69" s="1"/>
      <c r="R69" s="1"/>
    </row>
    <row r="70" spans="12:18" x14ac:dyDescent="0.35">
      <c r="L70" s="1"/>
      <c r="M70" s="1"/>
      <c r="N70" s="1"/>
      <c r="O70" s="1"/>
      <c r="P70" s="1"/>
      <c r="Q70" s="1"/>
      <c r="R70" s="1"/>
    </row>
    <row r="71" spans="12:18" x14ac:dyDescent="0.35">
      <c r="L71" s="1"/>
      <c r="M71" s="1"/>
      <c r="N71" s="1"/>
      <c r="O71" s="1"/>
      <c r="P71" s="1"/>
      <c r="Q71" s="1"/>
      <c r="R71" s="1"/>
    </row>
    <row r="72" spans="12:18" x14ac:dyDescent="0.35">
      <c r="L72" s="1"/>
      <c r="M72" s="1"/>
      <c r="N72" s="1"/>
      <c r="O72" s="1"/>
      <c r="P72" s="1"/>
      <c r="Q72" s="1"/>
      <c r="R72" s="1"/>
    </row>
    <row r="73" spans="12:18" x14ac:dyDescent="0.35">
      <c r="L73" s="1"/>
      <c r="M73" s="1"/>
      <c r="N73" s="1"/>
      <c r="O73" s="1"/>
      <c r="P73" s="1"/>
      <c r="Q73" s="1"/>
      <c r="R73" s="1"/>
    </row>
    <row r="74" spans="12:18" x14ac:dyDescent="0.35">
      <c r="L74" s="1"/>
      <c r="M74" s="1"/>
      <c r="N74" s="1"/>
      <c r="O74" s="1"/>
      <c r="P74" s="1"/>
      <c r="Q74" s="1"/>
      <c r="R74" s="1"/>
    </row>
    <row r="75" spans="12:18" x14ac:dyDescent="0.35">
      <c r="L75" s="1"/>
      <c r="M75" s="1"/>
      <c r="N75" s="1"/>
      <c r="O75" s="1"/>
      <c r="P75" s="1"/>
      <c r="Q75" s="1"/>
      <c r="R75" s="1"/>
    </row>
    <row r="76" spans="12:18" x14ac:dyDescent="0.35">
      <c r="L76" s="1"/>
      <c r="M76" s="1"/>
      <c r="N76" s="1"/>
      <c r="O76" s="1"/>
      <c r="P76" s="1"/>
      <c r="Q76" s="1"/>
      <c r="R76" s="1"/>
    </row>
    <row r="77" spans="12:18" x14ac:dyDescent="0.35">
      <c r="L77" s="1"/>
      <c r="M77" s="1"/>
      <c r="N77" s="1"/>
      <c r="O77" s="1"/>
      <c r="P77" s="1"/>
      <c r="Q77" s="1"/>
      <c r="R77" s="1"/>
    </row>
    <row r="78" spans="12:18" x14ac:dyDescent="0.35">
      <c r="L78" s="1"/>
      <c r="M78" s="1"/>
      <c r="N78" s="1"/>
      <c r="O78" s="1"/>
      <c r="P78" s="1"/>
      <c r="Q78" s="1"/>
      <c r="R78" s="1"/>
    </row>
    <row r="79" spans="12:18" x14ac:dyDescent="0.35">
      <c r="L79" s="1"/>
      <c r="M79" s="1"/>
      <c r="N79" s="1"/>
      <c r="O79" s="1"/>
      <c r="P79" s="1"/>
      <c r="Q79" s="1"/>
      <c r="R79" s="1"/>
    </row>
    <row r="80" spans="12:18" x14ac:dyDescent="0.35">
      <c r="L80" s="1"/>
      <c r="M80" s="1"/>
      <c r="N80" s="1"/>
      <c r="O80" s="1"/>
      <c r="P80" s="1"/>
      <c r="Q80" s="1"/>
      <c r="R80" s="1"/>
    </row>
    <row r="81" spans="12:18" x14ac:dyDescent="0.35">
      <c r="L81" s="1"/>
      <c r="M81" s="1"/>
      <c r="N81" s="1"/>
      <c r="O81" s="1"/>
      <c r="P81" s="1"/>
      <c r="Q81" s="1"/>
      <c r="R81" s="1"/>
    </row>
    <row r="82" spans="12:18" x14ac:dyDescent="0.35">
      <c r="L82" s="1"/>
      <c r="M82" s="1"/>
      <c r="N82" s="1"/>
      <c r="O82" s="1"/>
      <c r="P82" s="1"/>
      <c r="Q82" s="1"/>
      <c r="R82" s="1"/>
    </row>
    <row r="83" spans="12:18" x14ac:dyDescent="0.35">
      <c r="L83" s="1"/>
      <c r="M83" s="1"/>
      <c r="N83" s="1"/>
      <c r="O83" s="1"/>
      <c r="P83" s="1"/>
      <c r="Q83" s="1"/>
      <c r="R83" s="1"/>
    </row>
    <row r="84" spans="12:18" x14ac:dyDescent="0.35">
      <c r="L84" s="1"/>
      <c r="M84" s="1"/>
      <c r="N84" s="1"/>
      <c r="O84" s="1"/>
      <c r="P84" s="1"/>
      <c r="Q84" s="1"/>
      <c r="R84" s="1"/>
    </row>
    <row r="85" spans="12:18" x14ac:dyDescent="0.35">
      <c r="L85" s="1"/>
      <c r="M85" s="1"/>
      <c r="N85" s="1"/>
      <c r="O85" s="1"/>
      <c r="P85" s="1"/>
      <c r="Q85" s="1"/>
      <c r="R85" s="1"/>
    </row>
    <row r="86" spans="12:18" x14ac:dyDescent="0.35">
      <c r="L86" s="1"/>
      <c r="M86" s="1"/>
      <c r="N86" s="1"/>
      <c r="O86" s="1"/>
      <c r="P86" s="1"/>
      <c r="Q86" s="1"/>
      <c r="R86" s="1"/>
    </row>
    <row r="87" spans="12:18" x14ac:dyDescent="0.35">
      <c r="L87" s="1"/>
      <c r="M87" s="1"/>
      <c r="N87" s="1"/>
      <c r="O87" s="1"/>
      <c r="P87" s="1"/>
      <c r="Q87" s="1"/>
      <c r="R87" s="1"/>
    </row>
    <row r="88" spans="12:18" x14ac:dyDescent="0.35">
      <c r="L88" s="1"/>
      <c r="M88" s="1"/>
      <c r="N88" s="1"/>
      <c r="O88" s="1"/>
      <c r="P88" s="1"/>
      <c r="Q88" s="1"/>
      <c r="R88" s="1"/>
    </row>
    <row r="89" spans="12:18" x14ac:dyDescent="0.35">
      <c r="L89" s="1"/>
      <c r="M89" s="1"/>
      <c r="N89" s="1"/>
      <c r="O89" s="1"/>
      <c r="P89" s="1"/>
      <c r="Q89" s="1"/>
      <c r="R89" s="1"/>
    </row>
    <row r="90" spans="12:18" x14ac:dyDescent="0.35">
      <c r="L90" s="1"/>
      <c r="M90" s="1"/>
      <c r="N90" s="1"/>
      <c r="O90" s="1"/>
      <c r="P90" s="1"/>
      <c r="Q90" s="1"/>
      <c r="R90" s="1"/>
    </row>
    <row r="91" spans="12:18" x14ac:dyDescent="0.35">
      <c r="L91" s="1"/>
      <c r="M91" s="1"/>
      <c r="N91" s="1"/>
      <c r="O91" s="1"/>
      <c r="P91" s="1"/>
      <c r="Q91" s="1"/>
      <c r="R91" s="1"/>
    </row>
    <row r="92" spans="12:18" x14ac:dyDescent="0.35">
      <c r="L92" s="1"/>
      <c r="M92" s="1"/>
      <c r="N92" s="1"/>
      <c r="O92" s="1"/>
      <c r="P92" s="1"/>
      <c r="Q92" s="1"/>
      <c r="R92" s="1"/>
    </row>
    <row r="93" spans="12:18" x14ac:dyDescent="0.35">
      <c r="L93" s="1"/>
      <c r="M93" s="1"/>
      <c r="N93" s="1"/>
      <c r="O93" s="1"/>
      <c r="P93" s="1"/>
      <c r="Q93" s="1"/>
      <c r="R93" s="1"/>
    </row>
    <row r="94" spans="12:18" x14ac:dyDescent="0.35">
      <c r="L94" s="1"/>
      <c r="M94" s="1"/>
      <c r="N94" s="1"/>
      <c r="O94" s="1"/>
      <c r="P94" s="1"/>
      <c r="Q94" s="1"/>
      <c r="R94" s="1"/>
    </row>
    <row r="95" spans="12:18" x14ac:dyDescent="0.35">
      <c r="L95" s="1"/>
      <c r="M95" s="1"/>
      <c r="N95" s="1"/>
      <c r="O95" s="1"/>
      <c r="P95" s="1"/>
      <c r="Q95" s="1"/>
      <c r="R95" s="1"/>
    </row>
    <row r="96" spans="12:18" x14ac:dyDescent="0.35">
      <c r="L96" s="1"/>
      <c r="M96" s="1"/>
      <c r="N96" s="1"/>
      <c r="O96" s="1"/>
      <c r="P96" s="1"/>
      <c r="Q96" s="1"/>
      <c r="R96" s="1"/>
    </row>
    <row r="97" spans="12:18" x14ac:dyDescent="0.35">
      <c r="L97" s="1"/>
      <c r="M97" s="1"/>
      <c r="N97" s="1"/>
      <c r="O97" s="1"/>
      <c r="P97" s="1"/>
      <c r="Q97" s="1"/>
      <c r="R97" s="1"/>
    </row>
    <row r="98" spans="12:18" x14ac:dyDescent="0.35">
      <c r="L98" s="1"/>
      <c r="M98" s="1"/>
      <c r="N98" s="1"/>
      <c r="O98" s="1"/>
      <c r="P98" s="1"/>
      <c r="Q98" s="1"/>
      <c r="R98" s="1"/>
    </row>
    <row r="99" spans="12:18" x14ac:dyDescent="0.35">
      <c r="L99" s="1"/>
      <c r="M99" s="1"/>
      <c r="N99" s="1"/>
      <c r="O99" s="1"/>
      <c r="P99" s="1"/>
      <c r="Q99" s="1"/>
      <c r="R99" s="1"/>
    </row>
    <row r="100" spans="12:18" x14ac:dyDescent="0.35">
      <c r="L100" s="1"/>
      <c r="M100" s="1"/>
      <c r="N100" s="1"/>
      <c r="O100" s="1"/>
      <c r="P100" s="1"/>
      <c r="Q100" s="1"/>
      <c r="R100" s="1"/>
    </row>
    <row r="101" spans="12:18" x14ac:dyDescent="0.35">
      <c r="L101" s="1"/>
      <c r="M101" s="1"/>
      <c r="N101" s="1"/>
      <c r="O101" s="1"/>
      <c r="P101" s="1"/>
      <c r="Q101" s="1"/>
      <c r="R101" s="1"/>
    </row>
    <row r="102" spans="12:18" x14ac:dyDescent="0.35">
      <c r="L102" s="1"/>
      <c r="M102" s="1"/>
      <c r="N102" s="1"/>
      <c r="O102" s="1"/>
      <c r="P102" s="1"/>
      <c r="Q102" s="1"/>
      <c r="R102" s="1"/>
    </row>
    <row r="103" spans="12:18" x14ac:dyDescent="0.35">
      <c r="L103" s="1"/>
      <c r="M103" s="1"/>
      <c r="N103" s="1"/>
      <c r="O103" s="1"/>
      <c r="P103" s="1"/>
      <c r="Q103" s="1"/>
      <c r="R103" s="1"/>
    </row>
    <row r="104" spans="12:18" x14ac:dyDescent="0.35">
      <c r="L104" s="1"/>
      <c r="M104" s="1"/>
      <c r="N104" s="1"/>
      <c r="O104" s="1"/>
      <c r="P104" s="1"/>
      <c r="Q104" s="1"/>
      <c r="R104" s="1"/>
    </row>
    <row r="105" spans="12:18" x14ac:dyDescent="0.35">
      <c r="L105" s="1"/>
      <c r="M105" s="1"/>
      <c r="N105" s="1"/>
      <c r="O105" s="1"/>
      <c r="P105" s="1"/>
      <c r="Q105" s="1"/>
      <c r="R105" s="1"/>
    </row>
    <row r="106" spans="12:18" x14ac:dyDescent="0.35">
      <c r="L106" s="1"/>
      <c r="M106" s="1"/>
      <c r="N106" s="1"/>
      <c r="O106" s="1"/>
      <c r="P106" s="1"/>
      <c r="Q106" s="1"/>
      <c r="R106" s="1"/>
    </row>
    <row r="107" spans="12:18" x14ac:dyDescent="0.35">
      <c r="L107" s="1"/>
      <c r="M107" s="1"/>
      <c r="N107" s="1"/>
      <c r="O107" s="1"/>
      <c r="P107" s="1"/>
      <c r="Q107" s="1"/>
      <c r="R107" s="1"/>
    </row>
    <row r="108" spans="12:18" x14ac:dyDescent="0.35">
      <c r="L108" s="1"/>
      <c r="M108" s="1"/>
      <c r="N108" s="1"/>
      <c r="O108" s="1"/>
      <c r="P108" s="1"/>
      <c r="Q108" s="1"/>
      <c r="R108" s="1"/>
    </row>
    <row r="109" spans="12:18" x14ac:dyDescent="0.35">
      <c r="L109" s="1"/>
      <c r="M109" s="1"/>
      <c r="N109" s="1"/>
      <c r="O109" s="1"/>
      <c r="P109" s="1"/>
      <c r="Q109" s="1"/>
      <c r="R109" s="1"/>
    </row>
    <row r="110" spans="12:18" x14ac:dyDescent="0.35">
      <c r="L110" s="1"/>
      <c r="M110" s="1"/>
      <c r="N110" s="1"/>
      <c r="O110" s="1"/>
      <c r="P110" s="1"/>
      <c r="Q110" s="1"/>
      <c r="R110" s="1"/>
    </row>
    <row r="111" spans="12:18" x14ac:dyDescent="0.35">
      <c r="L111" s="1"/>
      <c r="M111" s="1"/>
      <c r="N111" s="1"/>
      <c r="O111" s="1"/>
      <c r="P111" s="1"/>
      <c r="Q111" s="1"/>
      <c r="R111" s="1"/>
    </row>
    <row r="112" spans="12:18" x14ac:dyDescent="0.35">
      <c r="L112" s="1"/>
      <c r="M112" s="1"/>
      <c r="N112" s="1"/>
      <c r="O112" s="1"/>
      <c r="P112" s="1"/>
      <c r="Q112" s="1"/>
      <c r="R112" s="1"/>
    </row>
    <row r="113" spans="12:18" x14ac:dyDescent="0.35">
      <c r="L113" s="1"/>
      <c r="M113" s="1"/>
      <c r="N113" s="1"/>
      <c r="O113" s="1"/>
      <c r="P113" s="1"/>
      <c r="Q113" s="1"/>
      <c r="R113" s="1"/>
    </row>
    <row r="114" spans="12:18" x14ac:dyDescent="0.35">
      <c r="L114" s="1"/>
      <c r="M114" s="1"/>
      <c r="N114" s="1"/>
      <c r="O114" s="1"/>
      <c r="P114" s="1"/>
      <c r="Q114" s="1"/>
      <c r="R114" s="1"/>
    </row>
    <row r="115" spans="12:18" x14ac:dyDescent="0.35">
      <c r="L115" s="1"/>
      <c r="M115" s="1"/>
      <c r="N115" s="1"/>
      <c r="O115" s="1"/>
      <c r="P115" s="1"/>
      <c r="Q115" s="1"/>
      <c r="R115" s="1"/>
    </row>
    <row r="116" spans="12:18" x14ac:dyDescent="0.35">
      <c r="L116" s="1"/>
      <c r="M116" s="1"/>
      <c r="N116" s="1"/>
      <c r="O116" s="1"/>
      <c r="P116" s="1"/>
      <c r="Q116" s="1"/>
      <c r="R116" s="1"/>
    </row>
    <row r="117" spans="12:18" x14ac:dyDescent="0.35">
      <c r="L117" s="1"/>
      <c r="M117" s="1"/>
      <c r="N117" s="1"/>
      <c r="O117" s="1"/>
      <c r="P117" s="1"/>
      <c r="Q117" s="1"/>
      <c r="R117" s="1"/>
    </row>
    <row r="118" spans="12:18" x14ac:dyDescent="0.35">
      <c r="L118" s="1"/>
      <c r="M118" s="1"/>
      <c r="N118" s="1"/>
      <c r="O118" s="1"/>
      <c r="P118" s="1"/>
      <c r="Q118" s="1"/>
      <c r="R118" s="1"/>
    </row>
    <row r="119" spans="12:18" x14ac:dyDescent="0.35">
      <c r="L119" s="1"/>
      <c r="M119" s="1"/>
      <c r="N119" s="1"/>
      <c r="O119" s="1"/>
      <c r="P119" s="1"/>
      <c r="Q119" s="1"/>
      <c r="R119" s="1"/>
    </row>
    <row r="120" spans="12:18" x14ac:dyDescent="0.35">
      <c r="L120" s="1"/>
      <c r="M120" s="1"/>
      <c r="N120" s="1"/>
      <c r="O120" s="1"/>
      <c r="P120" s="1"/>
      <c r="Q120" s="1"/>
      <c r="R120" s="1"/>
    </row>
    <row r="121" spans="12:18" x14ac:dyDescent="0.35">
      <c r="L121" s="1"/>
      <c r="M121" s="1"/>
      <c r="N121" s="1"/>
      <c r="O121" s="1"/>
      <c r="P121" s="1"/>
      <c r="Q121" s="1"/>
      <c r="R121" s="1"/>
    </row>
    <row r="122" spans="12:18" x14ac:dyDescent="0.35">
      <c r="L122" s="1"/>
      <c r="M122" s="1"/>
      <c r="N122" s="1"/>
      <c r="O122" s="1"/>
      <c r="P122" s="1"/>
      <c r="Q122" s="1"/>
      <c r="R122" s="1"/>
    </row>
    <row r="123" spans="12:18" x14ac:dyDescent="0.35">
      <c r="L123" s="1"/>
      <c r="M123" s="1"/>
      <c r="N123" s="1"/>
      <c r="O123" s="1"/>
      <c r="P123" s="1"/>
      <c r="Q123" s="1"/>
      <c r="R123" s="1"/>
    </row>
    <row r="124" spans="12:18" x14ac:dyDescent="0.35">
      <c r="L124" s="1"/>
      <c r="M124" s="1"/>
      <c r="N124" s="1"/>
      <c r="O124" s="1"/>
      <c r="P124" s="1"/>
      <c r="Q124" s="1"/>
      <c r="R124" s="1"/>
    </row>
    <row r="125" spans="12:18" x14ac:dyDescent="0.35">
      <c r="L125" s="1"/>
      <c r="M125" s="1"/>
      <c r="N125" s="1"/>
      <c r="O125" s="1"/>
      <c r="P125" s="1"/>
      <c r="Q125" s="1"/>
      <c r="R125" s="1"/>
    </row>
    <row r="126" spans="12:18" x14ac:dyDescent="0.35">
      <c r="L126" s="1"/>
      <c r="M126" s="1"/>
      <c r="N126" s="1"/>
      <c r="O126" s="1"/>
      <c r="P126" s="1"/>
      <c r="Q126" s="1"/>
      <c r="R126" s="1"/>
    </row>
    <row r="127" spans="12:18" x14ac:dyDescent="0.35">
      <c r="L127" s="1"/>
      <c r="M127" s="1"/>
      <c r="N127" s="1"/>
      <c r="O127" s="1"/>
      <c r="P127" s="1"/>
      <c r="Q127" s="1"/>
      <c r="R127" s="1"/>
    </row>
    <row r="128" spans="12:18" x14ac:dyDescent="0.35">
      <c r="L128" s="1"/>
      <c r="M128" s="1"/>
      <c r="N128" s="1"/>
      <c r="O128" s="1"/>
      <c r="P128" s="1"/>
      <c r="Q128" s="1"/>
      <c r="R128" s="1"/>
    </row>
    <row r="129" spans="12:18" x14ac:dyDescent="0.35">
      <c r="L129" s="1"/>
      <c r="M129" s="1"/>
      <c r="N129" s="1"/>
      <c r="O129" s="1"/>
      <c r="P129" s="1"/>
      <c r="Q129" s="1"/>
      <c r="R129" s="1"/>
    </row>
    <row r="130" spans="12:18" x14ac:dyDescent="0.35">
      <c r="L130" s="1"/>
      <c r="M130" s="1"/>
      <c r="N130" s="1"/>
      <c r="O130" s="1"/>
      <c r="P130" s="1"/>
      <c r="Q130" s="1"/>
      <c r="R130" s="1"/>
    </row>
    <row r="131" spans="12:18" x14ac:dyDescent="0.35">
      <c r="L131" s="1"/>
      <c r="M131" s="1"/>
      <c r="N131" s="1"/>
      <c r="O131" s="1"/>
      <c r="P131" s="1"/>
      <c r="Q131" s="1"/>
      <c r="R131" s="1"/>
    </row>
    <row r="132" spans="12:18" x14ac:dyDescent="0.35">
      <c r="L132" s="1"/>
      <c r="M132" s="1"/>
      <c r="N132" s="1"/>
      <c r="O132" s="1"/>
      <c r="P132" s="1"/>
      <c r="Q132" s="1"/>
      <c r="R132" s="1"/>
    </row>
    <row r="133" spans="12:18" x14ac:dyDescent="0.35">
      <c r="L133" s="1"/>
      <c r="M133" s="1"/>
      <c r="N133" s="1"/>
      <c r="O133" s="1"/>
      <c r="P133" s="1"/>
      <c r="Q133" s="1"/>
      <c r="R133" s="1"/>
    </row>
    <row r="134" spans="12:18" x14ac:dyDescent="0.35">
      <c r="L134" s="1"/>
      <c r="M134" s="1"/>
      <c r="N134" s="1"/>
      <c r="O134" s="1"/>
      <c r="P134" s="1"/>
      <c r="Q134" s="1"/>
      <c r="R134" s="1"/>
    </row>
    <row r="135" spans="12:18" x14ac:dyDescent="0.35">
      <c r="L135" s="1"/>
      <c r="M135" s="1"/>
      <c r="N135" s="1"/>
      <c r="O135" s="1"/>
      <c r="P135" s="1"/>
      <c r="Q135" s="1"/>
      <c r="R135" s="1"/>
    </row>
    <row r="136" spans="12:18" x14ac:dyDescent="0.35">
      <c r="L136" s="1"/>
      <c r="M136" s="1"/>
      <c r="N136" s="1"/>
      <c r="O136" s="1"/>
      <c r="P136" s="1"/>
      <c r="Q136" s="1"/>
      <c r="R136" s="1"/>
    </row>
    <row r="137" spans="12:18" x14ac:dyDescent="0.35">
      <c r="L137" s="1"/>
      <c r="M137" s="1"/>
      <c r="N137" s="1"/>
      <c r="O137" s="1"/>
      <c r="P137" s="1"/>
      <c r="Q137" s="1"/>
      <c r="R137" s="1"/>
    </row>
    <row r="138" spans="12:18" x14ac:dyDescent="0.35">
      <c r="L138" s="1"/>
      <c r="M138" s="1"/>
      <c r="N138" s="1"/>
      <c r="O138" s="1"/>
      <c r="P138" s="1"/>
      <c r="Q138" s="1"/>
      <c r="R138" s="1"/>
    </row>
    <row r="139" spans="12:18" x14ac:dyDescent="0.35">
      <c r="L139" s="1"/>
      <c r="M139" s="1"/>
      <c r="N139" s="1"/>
      <c r="O139" s="1"/>
      <c r="P139" s="1"/>
      <c r="Q139" s="1"/>
      <c r="R139" s="1"/>
    </row>
    <row r="140" spans="12:18" x14ac:dyDescent="0.35">
      <c r="L140" s="1"/>
      <c r="M140" s="1"/>
      <c r="N140" s="1"/>
      <c r="O140" s="1"/>
      <c r="P140" s="1"/>
      <c r="Q140" s="1"/>
      <c r="R140" s="1"/>
    </row>
    <row r="141" spans="12:18" x14ac:dyDescent="0.35">
      <c r="L141" s="1"/>
      <c r="M141" s="1"/>
      <c r="N141" s="1"/>
      <c r="O141" s="1"/>
      <c r="P141" s="1"/>
      <c r="Q141" s="1"/>
      <c r="R141" s="1"/>
    </row>
    <row r="142" spans="12:18" x14ac:dyDescent="0.35">
      <c r="L142" s="1"/>
      <c r="M142" s="1"/>
      <c r="N142" s="1"/>
      <c r="O142" s="1"/>
      <c r="P142" s="1"/>
      <c r="Q142" s="1"/>
      <c r="R142" s="1"/>
    </row>
    <row r="143" spans="12:18" x14ac:dyDescent="0.35">
      <c r="L143" s="1"/>
      <c r="M143" s="1"/>
      <c r="N143" s="1"/>
      <c r="O143" s="1"/>
      <c r="P143" s="1"/>
      <c r="Q143" s="1"/>
      <c r="R143" s="1"/>
    </row>
    <row r="144" spans="12:18" x14ac:dyDescent="0.35">
      <c r="L144" s="1"/>
      <c r="M144" s="1"/>
      <c r="N144" s="1"/>
      <c r="O144" s="1"/>
      <c r="P144" s="1"/>
      <c r="Q144" s="1"/>
      <c r="R144" s="1"/>
    </row>
    <row r="145" spans="12:18" x14ac:dyDescent="0.35">
      <c r="L145" s="1"/>
      <c r="M145" s="1"/>
      <c r="N145" s="1"/>
      <c r="O145" s="1"/>
      <c r="P145" s="1"/>
      <c r="Q145" s="1"/>
      <c r="R145" s="1"/>
    </row>
    <row r="146" spans="12:18" x14ac:dyDescent="0.35">
      <c r="L146" s="1"/>
      <c r="M146" s="1"/>
      <c r="N146" s="1"/>
      <c r="O146" s="1"/>
      <c r="P146" s="1"/>
      <c r="Q146" s="1"/>
      <c r="R146" s="1"/>
    </row>
    <row r="147" spans="12:18" x14ac:dyDescent="0.35">
      <c r="L147" s="1"/>
      <c r="M147" s="1"/>
      <c r="N147" s="1"/>
      <c r="O147" s="1"/>
      <c r="P147" s="1"/>
      <c r="Q147" s="1"/>
      <c r="R147" s="1"/>
    </row>
    <row r="148" spans="12:18" x14ac:dyDescent="0.35">
      <c r="L148" s="1"/>
      <c r="M148" s="1"/>
      <c r="N148" s="1"/>
      <c r="O148" s="1"/>
      <c r="P148" s="1"/>
      <c r="Q148" s="1"/>
      <c r="R148" s="1"/>
    </row>
    <row r="149" spans="12:18" x14ac:dyDescent="0.35">
      <c r="L149" s="1"/>
      <c r="M149" s="1"/>
      <c r="N149" s="1"/>
      <c r="O149" s="1"/>
      <c r="P149" s="1"/>
      <c r="Q149" s="1"/>
      <c r="R149" s="1"/>
    </row>
    <row r="150" spans="12:18" x14ac:dyDescent="0.35">
      <c r="L150" s="1"/>
      <c r="M150" s="1"/>
      <c r="N150" s="1"/>
      <c r="O150" s="1"/>
      <c r="P150" s="1"/>
      <c r="Q150" s="1"/>
      <c r="R150" s="1"/>
    </row>
    <row r="151" spans="12:18" x14ac:dyDescent="0.35">
      <c r="L151" s="1"/>
      <c r="M151" s="1"/>
      <c r="N151" s="1"/>
      <c r="O151" s="1"/>
      <c r="P151" s="1"/>
      <c r="Q151" s="1"/>
      <c r="R151" s="1"/>
    </row>
    <row r="152" spans="12:18" x14ac:dyDescent="0.35">
      <c r="L152" s="1"/>
      <c r="M152" s="1"/>
      <c r="N152" s="1"/>
      <c r="O152" s="1"/>
      <c r="P152" s="1"/>
      <c r="Q152" s="1"/>
      <c r="R152" s="1"/>
    </row>
    <row r="153" spans="12:18" x14ac:dyDescent="0.35">
      <c r="L153" s="1"/>
      <c r="M153" s="1"/>
      <c r="N153" s="1"/>
      <c r="O153" s="1"/>
      <c r="P153" s="1"/>
      <c r="Q153" s="1"/>
      <c r="R153" s="1"/>
    </row>
    <row r="154" spans="12:18" x14ac:dyDescent="0.35">
      <c r="L154" s="1"/>
      <c r="M154" s="1"/>
      <c r="N154" s="1"/>
      <c r="O154" s="1"/>
      <c r="P154" s="1"/>
      <c r="Q154" s="1"/>
      <c r="R154" s="1"/>
    </row>
    <row r="155" spans="12:18" x14ac:dyDescent="0.35">
      <c r="L155" s="1"/>
      <c r="M155" s="1"/>
      <c r="N155" s="1"/>
      <c r="O155" s="1"/>
      <c r="P155" s="1"/>
      <c r="Q155" s="1"/>
      <c r="R155" s="1"/>
    </row>
    <row r="156" spans="12:18" x14ac:dyDescent="0.35">
      <c r="L156" s="1"/>
      <c r="M156" s="1"/>
      <c r="N156" s="1"/>
      <c r="O156" s="1"/>
      <c r="P156" s="1"/>
      <c r="Q156" s="1"/>
      <c r="R156" s="1"/>
    </row>
    <row r="157" spans="12:18" x14ac:dyDescent="0.35">
      <c r="L157" s="1"/>
      <c r="M157" s="1"/>
      <c r="N157" s="1"/>
      <c r="O157" s="1"/>
      <c r="P157" s="1"/>
      <c r="Q157" s="1"/>
      <c r="R157" s="1"/>
    </row>
    <row r="158" spans="12:18" x14ac:dyDescent="0.35">
      <c r="L158" s="1"/>
      <c r="M158" s="1"/>
      <c r="N158" s="1"/>
      <c r="O158" s="1"/>
      <c r="P158" s="1"/>
      <c r="Q158" s="1"/>
      <c r="R158" s="1"/>
    </row>
    <row r="159" spans="12:18" x14ac:dyDescent="0.35">
      <c r="L159" s="1"/>
      <c r="M159" s="1"/>
      <c r="N159" s="1"/>
      <c r="O159" s="1"/>
      <c r="P159" s="1"/>
      <c r="Q159" s="1"/>
      <c r="R159" s="1"/>
    </row>
    <row r="160" spans="12:18" x14ac:dyDescent="0.35">
      <c r="L160" s="1"/>
      <c r="M160" s="1"/>
      <c r="N160" s="1"/>
      <c r="O160" s="1"/>
      <c r="P160" s="1"/>
      <c r="Q160" s="1"/>
      <c r="R160" s="1"/>
    </row>
    <row r="161" spans="12:18" x14ac:dyDescent="0.35">
      <c r="L161" s="1"/>
      <c r="M161" s="1"/>
      <c r="N161" s="1"/>
      <c r="O161" s="1"/>
      <c r="P161" s="1"/>
      <c r="Q161" s="1"/>
      <c r="R161" s="1"/>
    </row>
    <row r="162" spans="12:18" x14ac:dyDescent="0.35">
      <c r="L162" s="1"/>
      <c r="M162" s="1"/>
      <c r="N162" s="1"/>
      <c r="O162" s="1"/>
      <c r="P162" s="1"/>
      <c r="Q162" s="1"/>
      <c r="R162" s="1"/>
    </row>
    <row r="163" spans="12:18" x14ac:dyDescent="0.35">
      <c r="L163" s="1"/>
      <c r="M163" s="1"/>
      <c r="N163" s="1"/>
      <c r="O163" s="1"/>
      <c r="P163" s="1"/>
      <c r="Q163" s="1"/>
      <c r="R163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9496AA1DD41F4994C306502AD8A4BD" ma:contentTypeVersion="17" ma:contentTypeDescription="Create a new document." ma:contentTypeScope="" ma:versionID="e53abbe2bf55b3cf23bdb0f8d44c6e01">
  <xsd:schema xmlns:xsd="http://www.w3.org/2001/XMLSchema" xmlns:xs="http://www.w3.org/2001/XMLSchema" xmlns:p="http://schemas.microsoft.com/office/2006/metadata/properties" xmlns:ns2="9ba4747e-4a7c-490e-b806-a32db629b1ce" xmlns:ns3="7c6dcb3a-39a8-4cc4-b311-777ad7716797" targetNamespace="http://schemas.microsoft.com/office/2006/metadata/properties" ma:root="true" ma:fieldsID="990d9d95f3dad1134ae41b32e902706c" ns2:_="" ns3:_="">
    <xsd:import namespace="9ba4747e-4a7c-490e-b806-a32db629b1ce"/>
    <xsd:import namespace="7c6dcb3a-39a8-4cc4-b311-777ad7716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4747e-4a7c-490e-b806-a32db629b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DateandTime" ma:index="21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8b6d8e8-37fb-4532-ae42-2c4983a41a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6dcb3a-39a8-4cc4-b311-777ad771679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8f5c08e-3d9e-424a-80bd-d02e85300853}" ma:internalName="TaxCatchAll" ma:showField="CatchAllData" ma:web="7c6dcb3a-39a8-4cc4-b311-777ad77167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6dcb3a-39a8-4cc4-b311-777ad7716797" xsi:nil="true"/>
    <DateandTime xmlns="9ba4747e-4a7c-490e-b806-a32db629b1ce" xsi:nil="true"/>
    <lcf76f155ced4ddcb4097134ff3c332f xmlns="9ba4747e-4a7c-490e-b806-a32db629b1c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21B129-8C6B-4C8D-A957-4F0B04095E4A}"/>
</file>

<file path=customXml/itemProps2.xml><?xml version="1.0" encoding="utf-8"?>
<ds:datastoreItem xmlns:ds="http://schemas.openxmlformats.org/officeDocument/2006/customXml" ds:itemID="{F2A20655-6773-47EE-A808-6DA9C654959A}"/>
</file>

<file path=customXml/itemProps3.xml><?xml version="1.0" encoding="utf-8"?>
<ds:datastoreItem xmlns:ds="http://schemas.openxmlformats.org/officeDocument/2006/customXml" ds:itemID="{4CE0C61E-6D09-4CD0-BE63-F8DB71FE44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Example Calculations</vt:lpstr>
      <vt:lpstr>In Class Calculation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Denn, Michael</dc:creator>
  <cp:lastModifiedBy>Denn, Michael</cp:lastModifiedBy>
  <dcterms:created xsi:type="dcterms:W3CDTF">2022-03-30T15:44:20Z</dcterms:created>
  <dcterms:modified xsi:type="dcterms:W3CDTF">2023-06-07T19:35:05Z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0x010100A39496AA1DD41F4994C306502AD8A4BD</vt:lpwstr>
  </property>
</Properties>
</file>