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Excle part2\"/>
    </mc:Choice>
  </mc:AlternateContent>
  <xr:revisionPtr revIDLastSave="0" documentId="13_ncr:1_{13166A98-8B86-4CEA-8F8E-A21CEDF9D7FE}" xr6:coauthVersionLast="47" xr6:coauthVersionMax="47" xr10:uidLastSave="{00000000-0000-0000-0000-000000000000}"/>
  <bookViews>
    <workbookView xWindow="-108" yWindow="-108" windowWidth="23256" windowHeight="12456" activeTab="2" xr2:uid="{3B08EDFD-3354-43D1-BDFA-021695B77BC9}"/>
  </bookViews>
  <sheets>
    <sheet name="KPI" sheetId="5" r:id="rId1"/>
    <sheet name="Main data" sheetId="1" r:id="rId2"/>
    <sheet name="Dashboard" sheetId="8" r:id="rId3"/>
  </sheets>
  <definedNames>
    <definedName name="_xlchart.v1.0" hidden="1">KPI!$AB$11:$AB$14</definedName>
    <definedName name="_xlchart.v1.1" hidden="1">KPI!$AC$10</definedName>
    <definedName name="_xlchart.v1.10" hidden="1">KPI!$AC$10</definedName>
    <definedName name="_xlchart.v1.11" hidden="1">KPI!$AC$11:$AC$14</definedName>
    <definedName name="_xlchart.v1.2" hidden="1">KPI!$AC$11:$AC$14</definedName>
    <definedName name="_xlchart.v1.3" hidden="1">KPI!$Q$11:$Q$14</definedName>
    <definedName name="_xlchart.v1.4" hidden="1">KPI!$R$10</definedName>
    <definedName name="_xlchart.v1.5" hidden="1">KPI!$R$11:$R$14</definedName>
    <definedName name="_xlchart.v1.6" hidden="1">KPI!$Q$11:$Q$14</definedName>
    <definedName name="_xlchart.v1.7" hidden="1">KPI!$R$10</definedName>
    <definedName name="_xlchart.v1.8" hidden="1">KPI!$R$11:$R$14</definedName>
    <definedName name="_xlchart.v1.9" hidden="1">KPI!$AB$11:$AB$14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5" l="1"/>
  <c r="J25" i="5"/>
  <c r="R12" i="5"/>
  <c r="F13" i="5"/>
  <c r="J28" i="5"/>
  <c r="J36" i="5"/>
  <c r="AC13" i="5"/>
  <c r="F14" i="5"/>
  <c r="K35" i="5"/>
  <c r="C7" i="5"/>
  <c r="F16" i="5"/>
  <c r="K37" i="5"/>
  <c r="K24" i="5"/>
  <c r="J31" i="5"/>
  <c r="K32" i="5"/>
  <c r="G13" i="5"/>
  <c r="K33" i="5"/>
  <c r="G16" i="5"/>
  <c r="AC11" i="5"/>
  <c r="G14" i="5"/>
  <c r="F2" i="5"/>
  <c r="A7" i="5"/>
  <c r="K34" i="5"/>
  <c r="R11" i="5"/>
  <c r="K29" i="5"/>
  <c r="F15" i="5"/>
  <c r="J24" i="5"/>
  <c r="K28" i="5"/>
  <c r="R14" i="5"/>
  <c r="G17" i="5"/>
  <c r="J26" i="5"/>
  <c r="K36" i="5"/>
  <c r="J35" i="5"/>
  <c r="J32" i="5"/>
  <c r="G15" i="5"/>
  <c r="K27" i="5"/>
  <c r="K30" i="5"/>
  <c r="J29" i="5"/>
  <c r="K25" i="5"/>
  <c r="J27" i="5"/>
  <c r="J37" i="5"/>
  <c r="J34" i="5"/>
  <c r="K31" i="5"/>
  <c r="J33" i="5"/>
  <c r="A2" i="5"/>
  <c r="AC14" i="5"/>
  <c r="K23" i="5"/>
  <c r="AC15" i="5"/>
  <c r="C2" i="5"/>
  <c r="J23" i="5"/>
  <c r="AG2" i="5"/>
  <c r="AC12" i="5"/>
  <c r="F17" i="5"/>
  <c r="K26" i="5"/>
  <c r="J30" i="5"/>
  <c r="J38" i="5" l="1"/>
  <c r="K38" i="5"/>
  <c r="G18" i="5"/>
  <c r="F18" i="5"/>
</calcChain>
</file>

<file path=xl/sharedStrings.xml><?xml version="1.0" encoding="utf-8"?>
<sst xmlns="http://schemas.openxmlformats.org/spreadsheetml/2006/main" count="120172" uniqueCount="32988">
  <si>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</si>
  <si>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</si>
  <si>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</si>
  <si>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</si>
  <si>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</si>
  <si>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</si>
  <si>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</si>
  <si>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</si>
  <si>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</si>
  <si>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</si>
  <si>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</si>
  <si>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</si>
  <si>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</si>
  <si>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</si>
  <si>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</si>
  <si>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</si>
  <si>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</si>
  <si>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</si>
  <si>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</si>
  <si>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</si>
  <si>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</si>
  <si>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</si>
  <si>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</si>
  <si>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</si>
  <si>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</si>
  <si>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</si>
  <si>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</si>
  <si>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</si>
  <si>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</si>
  <si>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</si>
  <si>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</si>
  <si>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</si>
  <si>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</si>
  <si>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</si>
  <si>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</si>
  <si>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</si>
  <si>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</si>
  <si>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</si>
  <si>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</si>
  <si>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</si>
  <si>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</si>
  <si>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</si>
  <si>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</si>
  <si>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</si>
  <si>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</si>
  <si>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</si>
  <si>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</si>
  <si>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</si>
  <si>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</si>
  <si>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</si>
  <si>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</si>
  <si>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</si>
  <si>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</si>
  <si>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</si>
  <si>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</si>
  <si>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</si>
  <si>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</si>
  <si>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</si>
  <si>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</si>
  <si>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</si>
  <si>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</si>
  <si>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</si>
  <si>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</si>
  <si>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</si>
  <si>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</si>
  <si>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</si>
  <si>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</si>
  <si>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</si>
  <si>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</si>
  <si>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</si>
  <si>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</si>
  <si>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</si>
  <si>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</si>
  <si>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</si>
  <si>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</si>
  <si>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</si>
  <si>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</si>
  <si>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</si>
  <si>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</si>
  <si>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</si>
  <si>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</si>
  <si>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</si>
  <si>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</si>
  <si>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</si>
  <si>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</si>
  <si>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</si>
  <si>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</si>
  <si>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</si>
  <si>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</si>
  <si>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</si>
  <si>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</si>
  <si>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</si>
  <si>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</si>
  <si>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</si>
  <si>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</si>
  <si>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</si>
  <si>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</si>
  <si>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</si>
  <si>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</si>
  <si>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</si>
  <si>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</si>
  <si>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</si>
  <si>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</si>
  <si>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</si>
  <si>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</si>
  <si>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</si>
  <si>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</si>
  <si>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</si>
  <si>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</si>
  <si>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</si>
  <si>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</si>
  <si>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</si>
  <si>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</si>
  <si>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</si>
  <si>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</si>
  <si>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</si>
  <si>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</si>
  <si>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</si>
  <si>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</si>
  <si>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</si>
  <si>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</si>
  <si>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</si>
  <si>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</si>
  <si>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</si>
  <si>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</si>
  <si>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</si>
  <si>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</si>
  <si>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</si>
  <si>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</si>
  <si>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</si>
  <si>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</si>
  <si>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</si>
  <si>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</si>
  <si>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</si>
  <si>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</si>
  <si>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</si>
  <si>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</si>
  <si>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</si>
  <si>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</si>
  <si>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</si>
  <si>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</si>
  <si>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</si>
  <si>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</si>
  <si>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</si>
  <si>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</si>
  <si>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</si>
  <si>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</si>
  <si>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</si>
  <si>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</si>
  <si>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</si>
  <si>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</si>
  <si>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</si>
  <si>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</si>
  <si>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</si>
  <si>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</si>
  <si>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</si>
  <si>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</si>
  <si>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</si>
  <si>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</si>
  <si>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</si>
  <si>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</si>
  <si>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</si>
  <si>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</si>
  <si>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</si>
  <si>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</si>
  <si>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</si>
  <si>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</si>
  <si>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</si>
  <si>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</si>
  <si>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</si>
  <si>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</si>
  <si>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</si>
  <si>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</si>
  <si>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</si>
  <si>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</si>
  <si>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</si>
  <si>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</si>
  <si>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</si>
  <si>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</si>
  <si>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</si>
  <si>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</si>
  <si>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</si>
  <si>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</si>
  <si>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</si>
  <si>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</si>
  <si>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</si>
  <si>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</si>
  <si>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</si>
  <si>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</si>
  <si>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</si>
  <si>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</si>
  <si>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</si>
  <si>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</si>
  <si>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</si>
  <si>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</si>
  <si>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</si>
  <si>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</si>
  <si>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</si>
  <si>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</si>
  <si>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</si>
  <si>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</si>
  <si>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</si>
  <si>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</si>
  <si>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</si>
  <si>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</si>
  <si>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</si>
  <si>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</si>
  <si>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</si>
  <si>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</si>
  <si>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</si>
  <si>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</si>
  <si>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</si>
  <si>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</si>
  <si>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</si>
  <si>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</si>
  <si>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</si>
  <si>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</si>
  <si>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</si>
  <si>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</si>
  <si>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</si>
  <si>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</si>
  <si>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</si>
  <si>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</si>
  <si>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</si>
  <si>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</si>
  <si>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</si>
  <si>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</si>
  <si>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</si>
  <si>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</si>
  <si>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</si>
  <si>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</si>
  <si>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</si>
  <si>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</si>
  <si>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</si>
  <si>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</si>
  <si>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</si>
  <si>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</si>
  <si>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</si>
  <si>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</si>
  <si>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</si>
  <si>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</si>
  <si>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</si>
  <si>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</si>
  <si>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</si>
  <si>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</si>
  <si>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</si>
  <si>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</si>
  <si>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</si>
  <si>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</si>
  <si>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</si>
  <si>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</si>
  <si>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</si>
  <si>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</si>
  <si>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</si>
  <si>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</si>
  <si>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</si>
  <si>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</si>
  <si>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</si>
  <si>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</si>
  <si>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</si>
  <si>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</si>
  <si>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</si>
  <si>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</si>
  <si>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</si>
  <si>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</si>
  <si>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</si>
  <si>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</si>
  <si>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</si>
  <si>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</si>
  <si>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</si>
  <si>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</si>
  <si>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</si>
  <si>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</si>
  <si>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</si>
  <si>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</si>
  <si>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</si>
  <si>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</si>
  <si>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</si>
  <si>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</si>
  <si>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</si>
  <si>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</si>
  <si>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</si>
  <si>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</si>
  <si>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</si>
  <si>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</si>
  <si>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</si>
  <si>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</si>
  <si>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</si>
  <si>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</si>
  <si>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</si>
  <si>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</si>
  <si>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</si>
  <si>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</si>
  <si>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</si>
  <si>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</si>
  <si>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</si>
  <si>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</si>
  <si>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</si>
  <si>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</si>
  <si>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</si>
  <si>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</si>
  <si>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</si>
  <si>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</si>
  <si>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</si>
  <si>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</si>
  <si>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</si>
  <si>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</si>
  <si>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</si>
  <si>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</si>
  <si>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</si>
  <si>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</si>
  <si>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</si>
  <si>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</si>
  <si>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</si>
  <si>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</si>
  <si>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</si>
  <si>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</si>
  <si>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</si>
  <si>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</si>
  <si>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</si>
  <si>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</si>
  <si>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</si>
  <si>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</si>
  <si>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</si>
  <si>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</si>
  <si>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</si>
  <si>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</si>
  <si>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</si>
  <si>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</si>
  <si>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</si>
  <si>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</si>
  <si>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</si>
  <si>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</si>
  <si>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</si>
  <si>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</si>
  <si>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</si>
  <si>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</si>
  <si>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</si>
  <si>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</si>
  <si>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</si>
  <si>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</si>
  <si>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</si>
  <si>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</si>
  <si>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</si>
  <si>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</si>
  <si>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</si>
  <si>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</si>
  <si>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</si>
  <si>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</si>
  <si>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</si>
  <si>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</si>
  <si>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</si>
  <si>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</si>
  <si>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</si>
  <si>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</si>
  <si>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</si>
  <si>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</si>
  <si>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</si>
  <si>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</si>
  <si>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</si>
  <si>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</si>
  <si>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</si>
  <si>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</si>
  <si>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</si>
  <si>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</si>
  <si>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</si>
  <si>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</si>
  <si>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</si>
  <si>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</si>
  <si>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</si>
  <si>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</si>
  <si>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</si>
  <si>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</si>
  <si>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</si>
  <si>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</si>
  <si>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</si>
  <si>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</si>
  <si>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</si>
  <si>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</si>
  <si>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</si>
  <si>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</si>
  <si>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</si>
  <si>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</si>
  <si>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</si>
  <si>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</si>
  <si>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</si>
  <si>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</si>
  <si>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</si>
  <si>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</si>
  <si>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</si>
  <si>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</si>
  <si>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</si>
  <si>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</si>
  <si>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</si>
  <si>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</si>
  <si>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</si>
  <si>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</si>
  <si>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</si>
  <si>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</si>
  <si>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</si>
  <si>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</si>
  <si>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</si>
  <si>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</si>
  <si>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</si>
  <si>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</si>
  <si>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</si>
  <si>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</si>
  <si>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</si>
  <si>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</si>
  <si>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</si>
  <si>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</si>
  <si>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</si>
  <si>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</si>
  <si>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</si>
  <si>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</si>
  <si>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</si>
  <si>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</si>
  <si>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</si>
  <si>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</si>
  <si>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</si>
  <si>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</si>
  <si>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</si>
  <si>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</si>
  <si>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</si>
  <si>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</si>
  <si>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</si>
  <si>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</si>
  <si>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</si>
  <si>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</si>
  <si>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</si>
  <si>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</si>
  <si>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</si>
  <si>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</si>
  <si>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</si>
  <si>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</si>
  <si>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</si>
  <si>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</si>
  <si>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</si>
  <si>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</si>
  <si>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</si>
  <si>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</si>
  <si>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</si>
  <si>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</si>
  <si>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</si>
  <si>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</si>
  <si>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</si>
  <si>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</si>
  <si>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</si>
  <si>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</si>
  <si>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</si>
  <si>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</si>
  <si>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</si>
  <si>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</si>
  <si>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</si>
  <si>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</si>
  <si>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</si>
  <si>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</si>
  <si>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</si>
  <si>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</si>
  <si>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</si>
  <si>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</si>
  <si>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</si>
  <si>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</si>
  <si>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</si>
  <si>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</si>
  <si>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</si>
  <si>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</si>
  <si>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</si>
  <si>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</si>
  <si>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</si>
  <si>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</si>
  <si>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</si>
  <si>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</si>
  <si>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</si>
  <si>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</si>
  <si>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</si>
  <si>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</si>
  <si>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</si>
  <si>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</si>
  <si>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</si>
  <si>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</si>
  <si>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</si>
  <si>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</si>
  <si>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</si>
  <si>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</si>
  <si>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</si>
  <si>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</si>
  <si>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</si>
  <si>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</si>
  <si>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</si>
  <si>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</si>
  <si>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</si>
  <si>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</si>
  <si>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</si>
  <si>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</si>
  <si>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</si>
  <si>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</si>
  <si>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</si>
  <si>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</si>
  <si>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</si>
  <si>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</si>
  <si>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</si>
  <si>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</si>
  <si>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</si>
  <si>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</si>
  <si>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</si>
  <si>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</si>
  <si>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</si>
  <si>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</si>
  <si>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</si>
  <si>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</si>
  <si>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</si>
  <si>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</si>
  <si>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</si>
  <si>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</si>
  <si>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</si>
  <si>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</si>
  <si>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</si>
  <si>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</si>
  <si>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</si>
  <si>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</si>
  <si>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</si>
  <si>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</si>
  <si>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</si>
  <si>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</si>
  <si>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</si>
  <si>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</si>
  <si>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</si>
  <si>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</si>
  <si>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</si>
  <si>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</si>
  <si>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</si>
  <si>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</si>
  <si>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</si>
  <si>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</si>
  <si>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</si>
  <si>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</si>
  <si>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</si>
  <si>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</si>
  <si>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</si>
  <si>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</si>
  <si>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</si>
  <si>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</si>
  <si>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</si>
  <si>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</si>
  <si>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</si>
  <si>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</si>
  <si>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</si>
  <si>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</si>
  <si>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</si>
  <si>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</si>
  <si>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</si>
  <si>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</si>
  <si>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</si>
  <si>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</si>
  <si>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</si>
  <si>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</si>
  <si>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</si>
  <si>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</si>
  <si>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</si>
  <si>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</si>
  <si>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</si>
  <si>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</si>
  <si>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</si>
  <si>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</si>
  <si>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</si>
  <si>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</si>
  <si>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</si>
  <si>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</si>
  <si>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</si>
  <si>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</si>
  <si>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</si>
  <si>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</si>
  <si>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</si>
  <si>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</si>
  <si>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</si>
  <si>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</si>
  <si>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</si>
  <si>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</si>
  <si>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</si>
  <si>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</si>
  <si>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</si>
  <si>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</si>
  <si>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</si>
  <si>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</si>
  <si>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</si>
  <si>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</si>
  <si>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</si>
  <si>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</si>
  <si>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</si>
  <si>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</si>
  <si>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</si>
  <si>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</si>
  <si>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</si>
  <si>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</si>
  <si>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</si>
  <si>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</si>
  <si>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</si>
  <si>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</si>
  <si>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</si>
  <si>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</si>
  <si>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</si>
  <si>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</si>
  <si>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</si>
  <si>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</si>
  <si>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</si>
  <si>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</si>
  <si>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</si>
  <si>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</si>
  <si>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</si>
  <si>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</si>
  <si>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</si>
  <si>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</si>
  <si>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</si>
  <si>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</si>
  <si>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</si>
  <si>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</si>
  <si>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</si>
  <si>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</si>
  <si>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</si>
  <si>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</si>
  <si>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</si>
  <si>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</si>
  <si>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</si>
  <si>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</si>
  <si>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</si>
  <si>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</si>
  <si>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</si>
  <si>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</si>
  <si>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</si>
  <si>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</si>
  <si>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</si>
  <si>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</si>
  <si>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</si>
  <si>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</si>
  <si>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</si>
  <si>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</si>
  <si>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</si>
  <si>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</si>
  <si>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</si>
  <si>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</si>
  <si>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</si>
  <si>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</si>
  <si>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</si>
  <si>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</si>
  <si>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</si>
  <si>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</si>
  <si>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</si>
  <si>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</si>
  <si>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</si>
  <si>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</si>
  <si>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</si>
  <si>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</si>
  <si>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</si>
  <si>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</si>
  <si>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</si>
  <si>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</si>
  <si>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</si>
  <si>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</si>
  <si>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</si>
  <si>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</si>
  <si>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</si>
  <si>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</si>
  <si>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</si>
  <si>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</si>
  <si>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</si>
  <si>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</si>
  <si>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</si>
  <si>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</si>
  <si>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</si>
  <si>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</si>
  <si>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</si>
  <si>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</si>
  <si>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</si>
  <si>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</si>
  <si>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</si>
  <si>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</si>
  <si>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</si>
  <si>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</si>
  <si>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</si>
  <si>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</si>
  <si>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</si>
  <si>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</si>
  <si>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</si>
  <si>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</si>
  <si>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</si>
  <si>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</si>
  <si>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</si>
  <si>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</si>
  <si>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</si>
  <si>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</si>
  <si>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</si>
  <si>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</si>
  <si>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</si>
  <si>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</si>
  <si>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</si>
  <si>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</si>
  <si>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</si>
  <si>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</si>
  <si>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</si>
  <si>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</si>
  <si>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</si>
  <si>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</si>
  <si>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</si>
  <si>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</si>
  <si>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</si>
  <si>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</si>
  <si>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</si>
  <si>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</si>
  <si>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</si>
  <si>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</si>
  <si>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</si>
  <si>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</si>
  <si>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</si>
  <si>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</si>
  <si>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</si>
  <si>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</si>
  <si>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</si>
  <si>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</si>
  <si>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</si>
  <si>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</si>
  <si>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</si>
  <si>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</si>
  <si>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</si>
  <si>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</si>
  <si>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</si>
  <si>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</si>
  <si>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</si>
  <si>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</si>
  <si>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</si>
  <si>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</si>
  <si>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</si>
  <si>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</si>
  <si>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</si>
  <si>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</si>
  <si>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</si>
  <si>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</si>
  <si>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</si>
  <si>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</si>
  <si>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</si>
  <si>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</si>
  <si>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</si>
  <si>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</si>
  <si>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</si>
  <si>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</si>
  <si>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</si>
  <si>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</si>
  <si>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</si>
  <si>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</si>
  <si>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</si>
  <si>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</si>
  <si>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</si>
  <si>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</si>
  <si>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</si>
  <si>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</si>
  <si>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</si>
  <si>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</si>
  <si>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</si>
  <si>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</si>
  <si>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</si>
  <si>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</si>
  <si>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</si>
  <si>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</si>
  <si>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</si>
  <si>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</si>
  <si>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</si>
  <si>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</si>
  <si>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</si>
  <si>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</si>
  <si>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</si>
  <si>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</si>
  <si>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</si>
  <si>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</si>
  <si>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</si>
  <si>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</si>
  <si>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</si>
  <si>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</si>
  <si>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</si>
  <si>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</si>
  <si>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</si>
  <si>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</si>
  <si>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</si>
  <si>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</si>
  <si>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</si>
  <si>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</si>
  <si>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</si>
  <si>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</si>
  <si>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</si>
  <si>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</si>
  <si>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</si>
  <si>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</si>
  <si>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</si>
  <si>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</si>
  <si>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</si>
  <si>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</si>
  <si>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</si>
  <si>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</si>
  <si>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</si>
  <si>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</si>
  <si>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</si>
  <si>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</si>
  <si>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</si>
  <si>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</si>
  <si>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</si>
  <si>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</si>
  <si>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</si>
  <si>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</si>
  <si>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</si>
  <si>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</si>
  <si>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</si>
  <si>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</si>
  <si>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</si>
  <si>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</si>
  <si>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</si>
  <si>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</si>
  <si>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</si>
  <si>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</si>
  <si>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</si>
  <si>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</si>
  <si>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</si>
  <si>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</si>
  <si>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</si>
  <si>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</si>
  <si>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</si>
  <si>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</si>
  <si>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</si>
  <si>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</si>
  <si>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</si>
  <si>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</si>
  <si>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</si>
  <si>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</si>
  <si>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</si>
  <si>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</si>
  <si>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</si>
  <si>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</si>
  <si>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</si>
  <si>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</si>
  <si>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</si>
  <si>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</si>
  <si>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</si>
  <si>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</si>
  <si>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</si>
  <si>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</si>
  <si>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</si>
  <si>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</si>
  <si>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</si>
  <si>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</si>
  <si>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</si>
  <si>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</si>
  <si>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</si>
  <si>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</si>
  <si>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</si>
  <si>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</si>
  <si>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</si>
  <si>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</si>
  <si>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</si>
  <si>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</si>
  <si>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</si>
  <si>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</si>
  <si>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</si>
  <si>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</si>
  <si>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</si>
  <si>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</si>
  <si>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</si>
  <si>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</si>
  <si>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</si>
  <si>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</si>
  <si>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</si>
  <si>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</si>
  <si>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</si>
  <si>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</si>
  <si>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</si>
  <si>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</si>
  <si>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</si>
  <si>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</si>
  <si>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</si>
  <si>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</si>
  <si>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</si>
  <si>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</si>
  <si>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</si>
  <si>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</si>
  <si>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</si>
  <si>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</si>
  <si>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</si>
  <si>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</si>
  <si>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</si>
  <si>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</si>
  <si>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</si>
  <si>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</si>
  <si>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</si>
  <si>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</si>
  <si>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</si>
  <si>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</si>
  <si>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</si>
  <si>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</si>
  <si>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</si>
  <si>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</si>
  <si>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</si>
  <si>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</si>
  <si>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</si>
  <si>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</si>
  <si>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</si>
  <si>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</si>
  <si>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</si>
  <si>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</si>
  <si>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</si>
  <si>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</si>
  <si>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</si>
  <si>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</si>
  <si>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</si>
  <si>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</si>
  <si>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</si>
  <si>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</si>
  <si>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</si>
  <si>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</si>
  <si>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</si>
  <si>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</si>
  <si>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</si>
  <si>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</si>
  <si>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</si>
  <si>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</si>
  <si>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</si>
  <si>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</si>
  <si>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</si>
  <si>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</si>
  <si>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</si>
  <si>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</si>
  <si>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</si>
  <si>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</si>
  <si>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</si>
  <si>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</si>
  <si>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</si>
  <si>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</si>
  <si>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</si>
  <si>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</si>
  <si>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</si>
  <si>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</si>
  <si>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</si>
  <si>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</si>
  <si>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</si>
  <si>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</si>
  <si>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</si>
  <si>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</si>
  <si>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</si>
  <si>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</si>
  <si>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</si>
  <si>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</si>
  <si>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</si>
  <si>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</si>
  <si>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</si>
  <si>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</si>
  <si>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</si>
  <si>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</si>
  <si>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</si>
  <si>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</si>
  <si>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</si>
  <si>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</si>
  <si>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</si>
  <si>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</si>
  <si>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</si>
  <si>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</si>
  <si>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</si>
  <si>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</si>
  <si>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</si>
  <si>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</si>
  <si>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</si>
  <si>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</si>
  <si>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</si>
  <si>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</si>
  <si>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</si>
  <si>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</si>
  <si>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</si>
  <si>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</si>
  <si>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</si>
  <si>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</si>
  <si>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</si>
  <si>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</si>
  <si>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</si>
  <si>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</si>
  <si>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</si>
  <si>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</si>
  <si>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</si>
  <si>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</si>
  <si>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</si>
  <si>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</si>
  <si>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</si>
  <si>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</si>
  <si>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</si>
  <si>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</si>
  <si>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</si>
  <si>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</si>
  <si>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</si>
  <si>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</si>
  <si>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</si>
  <si>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</si>
  <si>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</si>
  <si>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</si>
  <si>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</si>
  <si>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</si>
  <si>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</si>
  <si>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</si>
  <si>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</si>
  <si>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</si>
  <si>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</si>
  <si>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</si>
  <si>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</si>
  <si>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</si>
  <si>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</si>
  <si>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</si>
  <si>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</si>
  <si>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</si>
  <si>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</si>
  <si>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</si>
  <si>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</si>
  <si>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</si>
  <si>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</si>
  <si>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</si>
  <si>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</si>
  <si>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</si>
  <si>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</si>
  <si>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</si>
  <si>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</si>
  <si>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</si>
  <si>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</si>
  <si>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</si>
  <si>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</si>
  <si>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</si>
  <si>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</si>
  <si>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</si>
  <si>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</si>
  <si>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</si>
  <si>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</si>
  <si>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</si>
  <si>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</si>
  <si>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</si>
  <si>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</si>
  <si>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</si>
  <si>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</si>
  <si>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</si>
  <si>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</si>
  <si>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</si>
  <si>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</si>
  <si>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</si>
  <si>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</si>
  <si>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</si>
  <si>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</si>
  <si>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</si>
  <si>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</si>
  <si>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</si>
  <si>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</si>
  <si>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</si>
  <si>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</si>
  <si>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</si>
  <si>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</si>
  <si>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</si>
  <si>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</si>
  <si>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</si>
  <si>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</si>
  <si>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</si>
  <si>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</si>
  <si>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</si>
  <si>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</si>
  <si>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</si>
  <si>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</si>
  <si>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</si>
  <si>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</si>
  <si>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</si>
  <si>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</si>
  <si>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</si>
  <si>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</si>
  <si>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</si>
  <si>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</si>
  <si>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</si>
  <si>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</si>
  <si>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</si>
  <si>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</si>
  <si>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</si>
  <si>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</si>
  <si>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</si>
  <si>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</si>
  <si>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</si>
  <si>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</si>
  <si>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</si>
  <si>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</si>
  <si>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</si>
  <si>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</si>
  <si>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</si>
  <si>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</si>
  <si>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</si>
  <si>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</si>
  <si>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</si>
  <si>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</si>
  <si>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</si>
  <si>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</si>
  <si>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</si>
  <si>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</si>
  <si>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</si>
  <si>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</si>
  <si>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</si>
  <si>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</si>
  <si>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</si>
  <si>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</si>
  <si>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</si>
  <si>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</si>
  <si>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</si>
  <si>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</si>
  <si>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</si>
  <si>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</si>
  <si>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</si>
  <si>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</si>
  <si>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</si>
  <si>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</si>
  <si>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</si>
  <si>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</si>
  <si>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</si>
  <si>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</si>
  <si>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</si>
  <si>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</si>
  <si>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</si>
  <si>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</si>
  <si>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</si>
  <si>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</si>
  <si>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</si>
  <si>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</si>
  <si>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</si>
  <si>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</si>
  <si>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</si>
  <si>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</si>
  <si>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</si>
  <si>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</si>
  <si>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</si>
  <si>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</si>
  <si>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</si>
  <si>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</si>
  <si>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</si>
  <si>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</si>
  <si>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</si>
  <si>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</si>
  <si>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</si>
  <si>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</si>
  <si>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</si>
  <si>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</si>
  <si>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</si>
  <si>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</si>
  <si>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</si>
  <si>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</si>
  <si>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</si>
  <si>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</si>
  <si>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</si>
  <si>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</si>
  <si>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</si>
  <si>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</si>
  <si>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</si>
  <si>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</si>
  <si>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</si>
  <si>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</si>
  <si>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</si>
  <si>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</si>
  <si>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</si>
  <si>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</si>
  <si>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</si>
  <si>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</si>
  <si>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</si>
  <si>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</si>
  <si>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</si>
  <si>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</si>
  <si>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</si>
  <si>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</si>
  <si>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</si>
  <si>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</si>
  <si>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</si>
  <si>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</si>
  <si>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</si>
  <si>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</si>
  <si>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</si>
  <si>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</si>
  <si>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</si>
  <si>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</si>
  <si>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</si>
  <si>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</si>
  <si>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</si>
  <si>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</si>
  <si>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</si>
  <si>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</si>
  <si>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</si>
  <si>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</si>
  <si>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</si>
  <si>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</si>
  <si>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</si>
  <si>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</si>
  <si>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</si>
  <si>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</si>
  <si>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</si>
  <si>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</si>
  <si>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</si>
  <si>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</si>
  <si>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</si>
  <si>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</si>
  <si>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</si>
  <si>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</si>
  <si>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</si>
  <si>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</si>
  <si>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</si>
  <si>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</si>
  <si>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</si>
  <si>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</si>
  <si>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</si>
  <si>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</si>
  <si>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</si>
  <si>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</si>
  <si>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</si>
  <si>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</si>
  <si>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</si>
  <si>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</si>
  <si>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</si>
  <si>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</si>
  <si>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</si>
  <si>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</si>
  <si>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</si>
  <si>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</si>
  <si>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</si>
  <si>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</si>
  <si>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</si>
  <si>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</si>
  <si>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</si>
  <si>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</si>
  <si>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</si>
  <si>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</si>
  <si>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</si>
  <si>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</si>
  <si>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</si>
  <si>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</si>
  <si>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</si>
  <si>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</si>
  <si>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</si>
  <si>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</si>
  <si>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</si>
  <si>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</si>
  <si>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</si>
  <si>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</si>
  <si>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</si>
  <si>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</si>
  <si>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</si>
  <si>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</si>
  <si>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</si>
  <si>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</si>
  <si>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</si>
  <si>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</si>
  <si>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</si>
  <si>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</si>
  <si>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</si>
  <si>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</si>
  <si>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</si>
  <si>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</si>
  <si>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</si>
  <si>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</si>
  <si>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</si>
  <si>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</si>
  <si>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</si>
  <si>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</si>
  <si>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</si>
  <si>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</si>
  <si>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</si>
  <si>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</si>
  <si>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</si>
  <si>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</si>
  <si>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</si>
  <si>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</si>
  <si>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</si>
  <si>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</si>
  <si>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</si>
  <si>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</si>
  <si>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</si>
  <si>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</si>
  <si>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</si>
  <si>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</si>
  <si>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</si>
  <si>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</si>
  <si>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</si>
  <si>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</si>
  <si>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</si>
  <si>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</si>
  <si>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</si>
  <si>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</si>
  <si>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</si>
  <si>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</si>
  <si>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</si>
  <si>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</si>
  <si>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</si>
  <si>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</si>
  <si>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</si>
  <si>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</si>
  <si>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</si>
  <si>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</si>
  <si>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</si>
  <si>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</si>
  <si>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</si>
  <si>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</si>
  <si>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</si>
  <si>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</si>
  <si>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</si>
  <si>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</si>
  <si>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</si>
  <si>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</si>
  <si>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</si>
  <si>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</si>
  <si>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</si>
  <si>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</si>
  <si>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</si>
  <si>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</si>
  <si>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</si>
  <si>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</si>
  <si>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</si>
  <si>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</si>
  <si>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</si>
  <si>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</si>
  <si>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</si>
  <si>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</si>
  <si>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</si>
  <si>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</si>
  <si>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</si>
  <si>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</si>
  <si>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</si>
  <si>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</si>
  <si>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</si>
  <si>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</si>
  <si>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</si>
  <si>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</si>
  <si>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</si>
  <si>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</si>
  <si>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</si>
  <si>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</si>
  <si>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</si>
  <si>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</si>
  <si>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</si>
  <si>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</si>
  <si>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</si>
  <si>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</si>
  <si>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</si>
  <si>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</si>
  <si>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</si>
  <si>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</si>
  <si>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</si>
  <si>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</si>
  <si>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</si>
  <si>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</si>
  <si>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</si>
  <si>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</si>
  <si>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</si>
  <si>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</si>
  <si>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</si>
  <si>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</si>
  <si>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</si>
  <si>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</si>
  <si>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</si>
  <si>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</si>
  <si>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</si>
  <si>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</si>
  <si>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</si>
  <si>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</si>
  <si>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</si>
  <si>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</si>
  <si>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</si>
  <si>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</si>
  <si>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</si>
  <si>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</si>
  <si>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</si>
  <si>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</si>
  <si>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</si>
  <si>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</si>
  <si>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</si>
  <si>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</si>
  <si>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</si>
  <si>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</si>
  <si>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</si>
  <si>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</si>
  <si>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</si>
  <si>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</si>
  <si>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</si>
  <si>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</si>
  <si>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</si>
  <si>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</si>
  <si>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</si>
  <si>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</si>
  <si>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</si>
  <si>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</si>
  <si>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</si>
  <si>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</si>
  <si>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</si>
  <si>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</si>
  <si>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</si>
  <si>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</si>
  <si>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</si>
  <si>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</si>
  <si>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</si>
  <si>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</si>
  <si>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</si>
  <si>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</si>
  <si>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</si>
  <si>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</si>
  <si>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</si>
  <si>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</si>
  <si>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</si>
  <si>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</si>
  <si>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</si>
  <si>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</si>
  <si>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</si>
  <si>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</si>
  <si>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</si>
  <si>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</si>
  <si>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</si>
  <si>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</si>
  <si>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</si>
  <si>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</si>
  <si>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</si>
  <si>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</si>
  <si>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</si>
  <si>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</si>
  <si>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</si>
  <si>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</si>
  <si>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</si>
  <si>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</si>
  <si>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</si>
  <si>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</si>
  <si>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</si>
  <si>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</si>
  <si>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</si>
  <si>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</si>
  <si>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</si>
  <si>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</si>
  <si>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</si>
  <si>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</si>
  <si>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</si>
  <si>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</si>
  <si>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</si>
  <si>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</si>
  <si>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</si>
  <si>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</si>
  <si>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</si>
  <si>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</si>
  <si>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</si>
  <si>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</si>
  <si>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</si>
  <si>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</si>
  <si>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</si>
  <si>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</si>
  <si>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</si>
  <si>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</si>
  <si>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</si>
  <si>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</si>
  <si>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</si>
  <si>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</si>
  <si>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</si>
  <si>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</si>
  <si>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</si>
  <si>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</si>
  <si>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</si>
  <si>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</si>
  <si>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</si>
  <si>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</si>
  <si>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</si>
  <si>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</si>
  <si>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</si>
  <si>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</si>
  <si>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</si>
  <si>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</si>
  <si>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</si>
  <si>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</si>
  <si>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</si>
  <si>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</si>
  <si>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</si>
  <si>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</si>
  <si>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</si>
  <si>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</si>
  <si>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</si>
  <si>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</si>
  <si>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</si>
  <si>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</si>
  <si>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</si>
  <si>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</si>
  <si>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</si>
  <si>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</si>
  <si>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</si>
  <si>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</si>
  <si>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</si>
  <si>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</si>
  <si>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</si>
  <si>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</si>
  <si>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</si>
  <si>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</si>
  <si>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</si>
  <si>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</si>
  <si>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</si>
  <si>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</si>
  <si>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</si>
  <si>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</si>
  <si>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</si>
  <si>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</si>
  <si>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</si>
  <si>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</si>
  <si>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</si>
  <si>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</si>
  <si>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</si>
  <si>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</si>
  <si>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</si>
  <si>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</si>
  <si>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</si>
  <si>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</si>
  <si>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</si>
  <si>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</si>
  <si>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</si>
  <si>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</si>
  <si>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</si>
  <si>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</si>
  <si>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</si>
  <si>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</si>
  <si>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</si>
  <si>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</si>
  <si>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</si>
  <si>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</si>
  <si>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</si>
  <si>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</si>
  <si>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</si>
  <si>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</si>
  <si>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</si>
  <si>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</si>
  <si>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</si>
  <si>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</si>
  <si>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</si>
  <si>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</si>
  <si>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</si>
  <si>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</si>
  <si>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</si>
  <si>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</si>
  <si>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</si>
  <si>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</si>
  <si>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</si>
  <si>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</si>
  <si>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</si>
  <si>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</si>
  <si>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</si>
  <si>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</si>
  <si>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</si>
  <si>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</si>
  <si>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</si>
  <si>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</si>
  <si>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</si>
  <si>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</si>
  <si>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</si>
  <si>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</si>
  <si>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</si>
  <si>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</si>
  <si>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</si>
  <si>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</si>
  <si>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</si>
  <si>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</si>
  <si>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</si>
  <si>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</si>
  <si>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</si>
  <si>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</si>
  <si>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</si>
  <si>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</si>
  <si>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</si>
  <si>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</si>
  <si>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</si>
  <si>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</si>
  <si>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</si>
  <si>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</si>
  <si>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</si>
  <si>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</si>
  <si>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</si>
  <si>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</si>
  <si>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</si>
  <si>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</si>
  <si>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</si>
  <si>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</si>
  <si>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</si>
  <si>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</si>
  <si>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</si>
  <si>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</si>
  <si>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</si>
  <si>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</si>
  <si>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</si>
  <si>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</si>
  <si>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</si>
  <si>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</si>
  <si>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</si>
  <si>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</si>
  <si>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</si>
  <si>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</si>
  <si>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</si>
  <si>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</si>
  <si>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</si>
  <si>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</si>
  <si>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</si>
  <si>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</si>
  <si>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</si>
  <si>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</si>
  <si>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</si>
  <si>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</si>
  <si>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</si>
  <si>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</si>
  <si>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</si>
  <si>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</si>
  <si>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</si>
  <si>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</si>
  <si>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</si>
  <si>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</si>
  <si>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</si>
  <si>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</si>
  <si>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</si>
  <si>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</si>
  <si>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</si>
  <si>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</si>
  <si>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</si>
  <si>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</si>
  <si>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</si>
  <si>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</si>
  <si>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</si>
  <si>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</si>
  <si>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</si>
  <si>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</si>
  <si>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</si>
  <si>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</si>
  <si>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</si>
  <si>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</si>
  <si>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</si>
  <si>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</si>
  <si>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</si>
  <si>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</si>
  <si>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</si>
  <si>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</si>
  <si>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</si>
  <si>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</si>
  <si>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</si>
  <si>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</si>
  <si>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</si>
  <si>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</si>
  <si>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</si>
  <si>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</si>
  <si>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</si>
  <si>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</si>
  <si>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</si>
  <si>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</si>
  <si>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</si>
  <si>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</si>
  <si>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</si>
  <si>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</si>
  <si>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</si>
  <si>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</si>
  <si>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</si>
  <si>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</si>
  <si>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</si>
  <si>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</si>
  <si>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</si>
  <si>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</si>
  <si>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</si>
  <si>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</si>
  <si>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</si>
  <si>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</si>
  <si>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</si>
  <si>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</si>
  <si>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</si>
  <si>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</si>
  <si>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</si>
  <si>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</si>
  <si>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</si>
  <si>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</si>
  <si>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</si>
  <si>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</si>
  <si>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</si>
  <si>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</si>
  <si>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</si>
  <si>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</si>
  <si>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</si>
  <si>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</si>
  <si>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</si>
  <si>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</si>
  <si>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</si>
  <si>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</si>
  <si>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</si>
  <si>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</si>
  <si>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</si>
  <si>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</si>
  <si>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</si>
  <si>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</si>
  <si>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</si>
  <si>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</si>
  <si>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</si>
  <si>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</si>
  <si>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</si>
  <si>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</si>
  <si>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</si>
  <si>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</si>
  <si>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</si>
  <si>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</si>
  <si>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</si>
  <si>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</si>
  <si>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</si>
  <si>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</si>
  <si>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</si>
  <si>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</si>
  <si>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</si>
  <si>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</si>
  <si>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</si>
  <si>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</si>
  <si>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</si>
  <si>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</si>
  <si>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</si>
  <si>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</si>
  <si>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</si>
  <si>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</si>
  <si>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</si>
  <si>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</si>
  <si>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</si>
  <si>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</si>
  <si>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</si>
  <si>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</si>
  <si>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</si>
  <si>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</si>
  <si>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</si>
  <si>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</si>
  <si>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</si>
  <si>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</si>
  <si>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</si>
  <si>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</si>
  <si>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</si>
  <si>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</si>
  <si>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</si>
  <si>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</si>
  <si>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</si>
  <si>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</si>
  <si>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</si>
  <si>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</si>
  <si>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</si>
  <si>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</si>
  <si>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</si>
  <si>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</si>
  <si>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</si>
  <si>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</si>
  <si>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</si>
  <si>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</si>
  <si>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</si>
  <si>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</si>
  <si>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</si>
  <si>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</si>
  <si>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</si>
  <si>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</si>
  <si>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</si>
  <si>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</si>
  <si>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</si>
  <si>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</si>
  <si>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</si>
  <si>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</si>
  <si>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</si>
  <si>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</si>
  <si>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</si>
  <si>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</si>
  <si>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</si>
  <si>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</si>
  <si>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</si>
  <si>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</si>
  <si>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</si>
  <si>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</si>
  <si>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</si>
  <si>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</si>
  <si>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</si>
  <si>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</si>
  <si>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</si>
  <si>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</si>
  <si>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</si>
  <si>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</si>
  <si>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</si>
  <si>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</si>
  <si>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</si>
  <si>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</si>
  <si>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</si>
  <si>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</si>
  <si>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</si>
  <si>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</si>
  <si>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</si>
  <si>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</si>
  <si>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</si>
  <si>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</si>
  <si>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</si>
  <si>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</si>
  <si>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</si>
  <si>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</si>
  <si>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</si>
  <si>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</si>
  <si>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</si>
  <si>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</si>
  <si>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</si>
  <si>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</si>
  <si>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</si>
  <si>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</si>
  <si>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</si>
  <si>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</si>
  <si>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</si>
  <si>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</si>
  <si>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</si>
  <si>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</si>
  <si>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</si>
  <si>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</si>
  <si>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</si>
  <si>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</si>
  <si>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</si>
  <si>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</si>
  <si>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</si>
  <si>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</si>
  <si>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</si>
  <si>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</si>
  <si>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</si>
  <si>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</si>
  <si>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</si>
  <si>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</si>
  <si>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</si>
  <si>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</si>
  <si>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</si>
  <si>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</si>
  <si>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</si>
  <si>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</si>
  <si>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</si>
  <si>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</si>
  <si>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</si>
  <si>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</si>
  <si>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</si>
  <si>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</si>
  <si>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</si>
  <si>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</si>
  <si>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</si>
  <si>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</si>
  <si>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</si>
  <si>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</si>
  <si>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</si>
  <si>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</si>
  <si>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</si>
  <si>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</si>
  <si>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</si>
  <si>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</si>
  <si>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</si>
  <si>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</si>
  <si>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</si>
  <si>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</si>
  <si>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</si>
  <si>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</si>
  <si>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</si>
  <si>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</si>
  <si>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</si>
  <si>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</si>
  <si>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</si>
  <si>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</si>
  <si>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</si>
  <si>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</si>
  <si>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</si>
  <si>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</si>
  <si>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</si>
  <si>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</si>
  <si>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</si>
  <si>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</si>
  <si>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</si>
  <si>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</si>
  <si>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</si>
  <si>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</si>
  <si>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</si>
  <si>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</si>
  <si>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</si>
  <si>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</si>
  <si>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</si>
  <si>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</si>
  <si>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</si>
  <si>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</si>
  <si>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</si>
  <si>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</si>
  <si>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</si>
  <si>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</si>
  <si>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</si>
  <si>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</si>
  <si>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</si>
  <si>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</si>
  <si>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</si>
  <si>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</si>
  <si>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</si>
  <si>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</si>
  <si>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</si>
  <si>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</si>
  <si>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</si>
  <si>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</si>
  <si>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</si>
  <si>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</si>
  <si>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</si>
  <si>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</si>
  <si>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</si>
  <si>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</si>
  <si>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</si>
  <si>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</si>
  <si>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</si>
  <si>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</si>
  <si>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</si>
  <si>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</si>
  <si>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</si>
  <si>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</si>
  <si>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</si>
  <si>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</si>
  <si>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</si>
  <si>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</si>
  <si>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</si>
  <si>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</si>
  <si>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</si>
  <si>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</si>
  <si>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</si>
  <si>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</si>
  <si>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</si>
  <si>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</si>
  <si>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</si>
  <si>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</si>
  <si>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</si>
  <si>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</si>
  <si>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</si>
  <si>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</si>
  <si>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</si>
  <si>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</si>
  <si>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</si>
  <si>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</si>
  <si>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</si>
  <si>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</si>
  <si>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</si>
  <si>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</si>
  <si>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</si>
  <si>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</si>
  <si>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</si>
  <si>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</si>
  <si>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</si>
  <si>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</si>
  <si>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</si>
  <si>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</si>
  <si>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</si>
  <si>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</si>
  <si>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</si>
  <si>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</si>
  <si>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</si>
  <si>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</si>
  <si>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</si>
  <si>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</si>
  <si>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</si>
  <si>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</si>
  <si>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</si>
  <si>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</si>
  <si>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</si>
  <si>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</si>
  <si>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</si>
  <si>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</si>
  <si>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</si>
  <si>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</si>
  <si>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</si>
  <si>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</si>
  <si>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</si>
  <si>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</si>
  <si>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</si>
  <si>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</si>
  <si>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</si>
  <si>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</si>
  <si>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</si>
  <si>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</si>
  <si>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</si>
  <si>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</si>
  <si>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</si>
  <si>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</si>
  <si>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</si>
  <si>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</si>
  <si>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</si>
  <si>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</si>
  <si>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</si>
  <si>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</si>
  <si>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</si>
  <si>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</si>
  <si>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</si>
  <si>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</si>
  <si>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</si>
  <si>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</si>
  <si>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</si>
  <si>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</si>
  <si>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</si>
  <si>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</si>
  <si>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</si>
  <si>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</si>
  <si>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</si>
  <si>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</si>
  <si>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</si>
  <si>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</si>
  <si>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</si>
  <si>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</si>
  <si>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</si>
  <si>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</si>
  <si>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</si>
  <si>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</si>
  <si>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</si>
  <si>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</si>
  <si>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</si>
  <si>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</si>
  <si>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</si>
  <si>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</si>
  <si>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</si>
  <si>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</si>
  <si>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</si>
  <si>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</si>
  <si>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</si>
  <si>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</si>
  <si>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</si>
  <si>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</si>
  <si>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</si>
  <si>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</si>
  <si>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</si>
  <si>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</si>
  <si>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</si>
  <si>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</si>
  <si>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</si>
  <si>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</si>
  <si>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</si>
  <si>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</si>
  <si>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</si>
  <si>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</si>
  <si>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</si>
  <si>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</si>
  <si>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</si>
  <si>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</si>
  <si>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</si>
  <si>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</si>
  <si>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</si>
  <si>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</si>
  <si>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</si>
  <si>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</si>
  <si>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</si>
  <si>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</si>
  <si>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</si>
  <si>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</si>
  <si>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</si>
  <si>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</si>
  <si>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</si>
  <si>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</si>
  <si>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</si>
  <si>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</si>
  <si>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</si>
  <si>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</si>
  <si>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</si>
  <si>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</si>
  <si>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</si>
  <si>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</si>
  <si>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</si>
  <si>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</si>
  <si>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</si>
  <si>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</si>
  <si>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</si>
  <si>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</si>
  <si>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</si>
  <si>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</si>
  <si>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</si>
  <si>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</si>
  <si>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</si>
  <si>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</si>
  <si>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</si>
  <si>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</si>
  <si>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</si>
  <si>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</si>
  <si>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</si>
  <si>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</si>
  <si>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</si>
  <si>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</si>
  <si>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</si>
  <si>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</si>
  <si>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</si>
  <si>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</si>
  <si>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</si>
  <si>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</si>
  <si>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</si>
  <si>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</si>
  <si>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</si>
  <si>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</si>
  <si>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</si>
  <si>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</si>
  <si>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</si>
  <si>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</si>
  <si>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</si>
  <si>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</si>
  <si>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</si>
  <si>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</si>
  <si>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</si>
  <si>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</si>
  <si>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</si>
  <si>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</si>
  <si>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</si>
  <si>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</si>
  <si>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</si>
  <si>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</si>
  <si>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</si>
  <si>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</si>
  <si>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</si>
  <si>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</si>
  <si>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</si>
  <si>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</si>
  <si>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</si>
  <si>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</si>
  <si>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</si>
  <si>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</si>
  <si>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</si>
  <si>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</si>
  <si>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</si>
  <si>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</si>
  <si>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</si>
  <si>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</si>
  <si>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</si>
  <si>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</si>
  <si>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</si>
  <si>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</si>
  <si>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</si>
  <si>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</si>
  <si>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</si>
  <si>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</si>
  <si>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</si>
  <si>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</si>
  <si>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</si>
  <si>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</si>
  <si>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</si>
  <si>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</si>
  <si>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</si>
  <si>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</si>
  <si>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</si>
  <si>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</si>
  <si>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</si>
  <si>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</si>
  <si>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</si>
  <si>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</si>
  <si>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</si>
  <si>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</si>
  <si>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</si>
  <si>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</si>
  <si>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</si>
  <si>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</si>
  <si>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</si>
  <si>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</si>
  <si>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</si>
  <si>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</si>
  <si>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</si>
  <si>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</si>
  <si>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</si>
  <si>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</si>
  <si>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</si>
  <si>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</si>
  <si>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</si>
  <si>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</si>
  <si>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</si>
  <si>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</si>
  <si>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</si>
  <si>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</si>
  <si>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</si>
  <si>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</si>
  <si>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</si>
  <si>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</si>
  <si>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</si>
  <si>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</si>
  <si>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</si>
  <si>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</si>
  <si>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</si>
  <si>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</si>
  <si>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</si>
  <si>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</si>
  <si>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</si>
  <si>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</si>
  <si>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</si>
  <si>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</si>
  <si>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</si>
  <si>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</si>
  <si>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</si>
  <si>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</si>
  <si>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</si>
  <si>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</si>
  <si>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</si>
  <si>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</si>
  <si>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</si>
  <si>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</si>
  <si>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</si>
  <si>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</si>
  <si>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</si>
  <si>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</si>
  <si>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</si>
  <si>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</si>
  <si>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</si>
  <si>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</si>
  <si>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</si>
  <si>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</si>
  <si>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</si>
  <si>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</si>
  <si>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</si>
  <si>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</si>
  <si>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</si>
  <si>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</si>
  <si>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</si>
  <si>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</si>
  <si>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</si>
  <si>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</si>
  <si>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</si>
  <si>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</si>
  <si>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</si>
  <si>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</si>
  <si>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</si>
  <si>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</si>
  <si>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</si>
  <si>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</si>
  <si>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</si>
  <si>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</si>
  <si>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</si>
  <si>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</si>
  <si>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</si>
  <si>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</si>
  <si>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</si>
  <si>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</si>
  <si>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</si>
  <si>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</si>
  <si>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</si>
  <si>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</si>
  <si>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</si>
  <si>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</si>
  <si>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</si>
  <si>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</si>
  <si>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</si>
  <si>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</si>
  <si>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</si>
  <si>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</si>
  <si>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</si>
  <si>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</si>
  <si>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</si>
  <si>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</si>
  <si>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</si>
  <si>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</si>
  <si>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</si>
  <si>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</si>
  <si>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</si>
  <si>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</si>
  <si>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</si>
  <si>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</si>
  <si>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</si>
  <si>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</si>
  <si>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</si>
  <si>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</si>
  <si>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</si>
  <si>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</si>
  <si>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</si>
  <si>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</si>
  <si>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</si>
  <si>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</si>
  <si>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</si>
  <si>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</si>
  <si>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</si>
  <si>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</si>
  <si>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</si>
  <si>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</si>
  <si>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</si>
  <si>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</si>
  <si>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</si>
  <si>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</si>
  <si>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</si>
  <si>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</si>
  <si>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</si>
  <si>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</si>
  <si>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</si>
  <si>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</si>
  <si>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</si>
  <si>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</si>
  <si>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</si>
  <si>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</si>
  <si>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</si>
  <si>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</si>
  <si>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</si>
  <si>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</si>
  <si>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</si>
  <si>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</si>
  <si>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</si>
  <si>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</si>
  <si>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</si>
  <si>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</si>
  <si>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</si>
  <si>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</si>
  <si>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</si>
  <si>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</si>
  <si>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</si>
  <si>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</si>
  <si>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</si>
  <si>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</si>
  <si>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</si>
  <si>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</si>
  <si>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</si>
  <si>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</si>
  <si>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</si>
  <si>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</si>
  <si>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</si>
  <si>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</si>
  <si>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</si>
  <si>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</si>
  <si>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</si>
  <si>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</si>
  <si>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</si>
  <si>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</si>
  <si>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</si>
  <si>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</si>
  <si>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</si>
  <si>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</si>
  <si>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</si>
  <si>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</si>
  <si>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</si>
  <si>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</si>
  <si>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</si>
  <si>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</si>
  <si>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</si>
  <si>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</si>
  <si>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</si>
  <si>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</si>
  <si>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</si>
  <si>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</si>
  <si>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</si>
  <si>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</si>
  <si>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</si>
  <si>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</si>
  <si>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</si>
  <si>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</si>
  <si>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</si>
  <si>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</si>
  <si>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</si>
  <si>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</si>
  <si>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</si>
  <si>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</si>
  <si>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</si>
  <si>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</si>
  <si>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</si>
  <si>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</si>
  <si>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</si>
  <si>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</si>
  <si>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</si>
  <si>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</si>
  <si>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</si>
  <si>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</si>
  <si>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</si>
  <si>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</si>
  <si>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</si>
  <si>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</si>
  <si>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</si>
  <si>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</si>
  <si>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</si>
  <si>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</si>
  <si>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</si>
  <si>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</si>
  <si>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</si>
  <si>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</si>
  <si>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</si>
  <si>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</si>
  <si>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</si>
  <si>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</si>
  <si>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</si>
  <si>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</si>
  <si>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</si>
  <si>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</si>
  <si>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</si>
  <si>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</si>
  <si>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</si>
  <si>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</si>
  <si>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</si>
  <si>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</si>
  <si>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</si>
  <si>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</si>
  <si>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</si>
  <si>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</si>
  <si>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</si>
  <si>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</si>
  <si>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</si>
  <si>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</si>
  <si>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</si>
  <si>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</si>
  <si>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</si>
  <si>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</si>
  <si>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</si>
  <si>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</si>
  <si>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</si>
  <si>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</si>
  <si>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</si>
  <si>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</si>
  <si>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</si>
  <si>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</si>
  <si>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</si>
  <si>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</si>
  <si>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</si>
  <si>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</si>
  <si>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</si>
  <si>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</si>
  <si>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</si>
  <si>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</si>
  <si>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</si>
  <si>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</si>
  <si>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</si>
  <si>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</si>
  <si>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</si>
  <si>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</si>
  <si>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</si>
  <si>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</si>
  <si>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</si>
  <si>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</si>
  <si>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</si>
  <si>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</si>
  <si>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</si>
  <si>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</si>
  <si>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</si>
  <si>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</si>
  <si>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</si>
  <si>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</si>
  <si>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</si>
  <si>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</si>
  <si>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</si>
  <si>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</si>
  <si>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</si>
  <si>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</si>
  <si>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</si>
  <si>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</si>
  <si>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</si>
  <si>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</si>
  <si>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</si>
  <si>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</si>
  <si>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</si>
  <si>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</si>
  <si>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</si>
  <si>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</si>
  <si>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</si>
  <si>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</si>
  <si>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</si>
  <si>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</si>
  <si>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</si>
  <si>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</si>
  <si>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</si>
  <si>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</si>
  <si>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</si>
  <si>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</si>
  <si>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</si>
  <si>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</si>
  <si>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</si>
  <si>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</si>
  <si>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</si>
  <si>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</si>
  <si>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</si>
  <si>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</si>
  <si>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</si>
  <si>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</si>
  <si>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</si>
  <si>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</si>
  <si>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</si>
  <si>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</si>
  <si>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</si>
  <si>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</si>
  <si>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</si>
  <si>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</si>
  <si>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</si>
  <si>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</si>
  <si>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</si>
  <si>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</si>
  <si>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</si>
  <si>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</si>
  <si>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</si>
  <si>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</si>
  <si>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</si>
  <si>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</si>
  <si>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</si>
  <si>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</si>
  <si>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</si>
  <si>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</si>
  <si>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</si>
  <si>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</si>
  <si>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</si>
  <si>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</si>
  <si>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</si>
  <si>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</si>
  <si>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</si>
  <si>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</si>
  <si>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</si>
  <si>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</si>
  <si>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</si>
  <si>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</si>
  <si>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</si>
  <si>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</si>
  <si>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</si>
  <si>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</si>
  <si>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</si>
  <si>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</si>
  <si>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</si>
  <si>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</si>
  <si>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</si>
  <si>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</si>
  <si>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</si>
  <si>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</si>
  <si>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</si>
  <si>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</si>
  <si>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</si>
  <si>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</si>
  <si>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</si>
  <si>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</si>
  <si>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</si>
  <si>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</si>
  <si>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</si>
  <si>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</si>
  <si>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</si>
  <si>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</si>
  <si>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</si>
  <si>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</si>
  <si>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</si>
  <si>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</si>
  <si>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</si>
  <si>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</si>
  <si>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</si>
  <si>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</si>
  <si>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</si>
  <si>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</si>
  <si>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</si>
  <si>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</si>
  <si>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</si>
  <si>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</si>
  <si>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</si>
  <si>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</si>
  <si>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</si>
  <si>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</si>
  <si>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</si>
  <si>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</si>
  <si>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</si>
  <si>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</si>
  <si>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</si>
  <si>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</si>
  <si>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</si>
  <si>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</si>
  <si>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</si>
  <si>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</si>
  <si>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</si>
  <si>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</si>
  <si>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</si>
  <si>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</si>
  <si>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</si>
  <si>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</si>
  <si>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</si>
  <si>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</si>
  <si>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</si>
  <si>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</si>
  <si>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</si>
  <si>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</si>
  <si>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</si>
  <si>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</si>
  <si>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</si>
  <si>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</si>
  <si>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</si>
  <si>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</si>
  <si>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</si>
  <si>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</si>
  <si>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</si>
  <si>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</si>
  <si>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</si>
  <si>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</si>
  <si>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</si>
  <si>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</si>
  <si>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</si>
  <si>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</si>
  <si>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</si>
  <si>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</si>
  <si>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</si>
  <si>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</si>
  <si>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</si>
  <si>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</si>
  <si>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</si>
  <si>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</si>
  <si>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</si>
  <si>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</si>
  <si>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</si>
  <si>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</si>
  <si>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</si>
  <si>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</si>
  <si>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</si>
  <si>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</si>
  <si>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</si>
  <si>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</si>
  <si>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</si>
  <si>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</si>
  <si>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</si>
  <si>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</si>
  <si>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</si>
  <si>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</si>
  <si>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</si>
  <si>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</si>
  <si>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</si>
  <si>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</si>
  <si>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</si>
  <si>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</si>
  <si>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</si>
  <si>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</si>
  <si>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</si>
  <si>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</si>
  <si>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</si>
  <si>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</si>
  <si>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</si>
  <si>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</si>
  <si>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</si>
  <si>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</si>
  <si>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</si>
  <si>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</si>
  <si>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</si>
  <si>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</si>
  <si>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</si>
  <si>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</si>
  <si>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</si>
  <si>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</si>
  <si>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</si>
  <si>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</si>
  <si>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</si>
  <si>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</si>
  <si>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</si>
  <si>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</si>
  <si>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</si>
  <si>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</si>
  <si>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</si>
  <si>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</si>
  <si>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</si>
  <si>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</si>
  <si>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</si>
  <si>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</si>
  <si>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</si>
  <si>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</si>
  <si>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</si>
  <si>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</si>
  <si>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</si>
  <si>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</si>
  <si>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</si>
  <si>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</si>
  <si>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</si>
  <si>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</si>
  <si>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</si>
  <si>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</si>
  <si>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</si>
  <si>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</si>
  <si>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</si>
  <si>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</si>
  <si>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</si>
  <si>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</si>
  <si>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</si>
  <si>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</si>
  <si>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</si>
  <si>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</si>
  <si>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</si>
  <si>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</si>
  <si>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</si>
  <si>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</si>
  <si>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</si>
  <si>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</si>
  <si>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</si>
  <si>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</si>
  <si>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</si>
  <si>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</si>
  <si>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</si>
  <si>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</si>
  <si>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</si>
  <si>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</si>
  <si>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</si>
  <si>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</si>
  <si>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</si>
  <si>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</si>
  <si>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</si>
  <si>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</si>
  <si>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</si>
  <si>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</si>
  <si>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</si>
  <si>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</si>
  <si>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</si>
  <si>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</si>
  <si>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</si>
  <si>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</si>
  <si>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</si>
  <si>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</si>
  <si>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</si>
  <si>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</si>
  <si>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</si>
  <si>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</si>
  <si>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</si>
  <si>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</si>
  <si>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</si>
  <si>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</si>
  <si>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</si>
  <si>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</si>
  <si>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</si>
  <si>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</si>
  <si>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</si>
  <si>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</si>
  <si>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</si>
  <si>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</si>
  <si>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</si>
  <si>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</si>
  <si>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</si>
  <si>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</si>
  <si>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</si>
  <si>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</si>
  <si>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</si>
  <si>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</si>
  <si>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</si>
  <si>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</si>
  <si>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</si>
  <si>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</si>
  <si>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</si>
  <si>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</si>
  <si>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</si>
  <si>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</si>
  <si>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</si>
  <si>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</si>
  <si>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</si>
  <si>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</si>
  <si>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</si>
  <si>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</si>
  <si>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</si>
  <si>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</si>
  <si>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</si>
  <si>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</si>
  <si>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</si>
  <si>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</si>
  <si>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</si>
  <si>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</si>
  <si>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</si>
  <si>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</si>
  <si>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</si>
  <si>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</si>
  <si>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</si>
  <si>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</si>
  <si>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</si>
  <si>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</si>
  <si>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</si>
  <si>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</si>
  <si>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</si>
  <si>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</si>
  <si>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</si>
  <si>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</si>
  <si>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</si>
  <si>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</si>
  <si>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</si>
  <si>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</si>
  <si>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</si>
  <si>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</si>
  <si>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</si>
  <si>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</si>
  <si>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</si>
  <si>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</si>
  <si>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</si>
  <si>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</si>
  <si>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</si>
  <si>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</si>
  <si>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</si>
  <si>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</si>
  <si>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</si>
  <si>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</si>
  <si>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</si>
  <si>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</si>
  <si>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</si>
  <si>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</si>
  <si>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</si>
  <si>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</si>
  <si>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</si>
  <si>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</si>
  <si>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</si>
  <si>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</si>
  <si>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</si>
  <si>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</si>
  <si>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</si>
  <si>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</si>
  <si>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</si>
  <si>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</si>
  <si>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</si>
  <si>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</si>
  <si>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</si>
  <si>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</si>
  <si>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</si>
  <si>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</si>
  <si>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</si>
  <si>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</si>
  <si>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</si>
  <si>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</si>
  <si>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</si>
  <si>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</si>
  <si>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</si>
  <si>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</si>
  <si>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</si>
  <si>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</si>
  <si>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</si>
  <si>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</si>
  <si>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</si>
  <si>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</si>
  <si>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</si>
  <si>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</si>
  <si>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</si>
  <si>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</si>
  <si>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</si>
  <si>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</si>
  <si>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</si>
  <si>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</si>
  <si>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</si>
  <si>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</si>
  <si>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</si>
  <si>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</si>
  <si>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</si>
  <si>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</si>
  <si>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</si>
  <si>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</si>
  <si>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</si>
  <si>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</si>
  <si>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</si>
  <si>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</si>
  <si>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</si>
  <si>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</si>
  <si>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</si>
  <si>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</si>
  <si>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</si>
  <si>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</si>
  <si>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</si>
  <si>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</si>
  <si>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</si>
  <si>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</si>
  <si>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</si>
  <si>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</si>
  <si>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</si>
  <si>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</si>
  <si>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</si>
  <si>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</si>
  <si>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</si>
  <si>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</si>
  <si>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</si>
  <si>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</si>
  <si>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</si>
  <si>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</si>
  <si>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</si>
  <si>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</si>
  <si>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</si>
  <si>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</si>
  <si>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</si>
  <si>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</si>
  <si>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</si>
  <si>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</si>
  <si>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</si>
  <si>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</si>
  <si>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</si>
  <si>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</si>
  <si>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</si>
  <si>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</si>
  <si>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</si>
  <si>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</si>
  <si>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</si>
  <si>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</si>
  <si>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</si>
  <si>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</si>
  <si>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</si>
  <si>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</si>
  <si>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</si>
  <si>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</si>
  <si>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</si>
  <si>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</si>
  <si>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</si>
  <si>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</si>
  <si>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</si>
  <si>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</si>
  <si>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</si>
  <si>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</si>
  <si>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</si>
  <si>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</si>
  <si>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</si>
  <si>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</si>
  <si>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</si>
  <si>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</si>
  <si>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</si>
  <si>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</si>
  <si>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</si>
  <si>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</si>
  <si>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</si>
  <si>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</si>
  <si>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</si>
  <si>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</si>
  <si>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</si>
  <si>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</si>
  <si>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</si>
  <si>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</si>
  <si>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</si>
  <si>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</si>
  <si>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</si>
  <si>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</si>
  <si>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</si>
  <si>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</si>
  <si>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</si>
  <si>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</si>
  <si>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</si>
  <si>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</si>
  <si>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</si>
  <si>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</si>
  <si>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</si>
  <si>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</si>
  <si>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</si>
  <si>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</si>
  <si>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</si>
  <si>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</si>
  <si>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</si>
  <si>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</si>
  <si>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</si>
  <si>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</si>
  <si>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</si>
  <si>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</si>
  <si>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</si>
  <si>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</si>
  <si>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</si>
  <si>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</si>
  <si>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</si>
  <si>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</si>
  <si>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</si>
  <si>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</si>
  <si>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</si>
  <si>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</si>
  <si>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</si>
  <si>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</si>
  <si>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</si>
  <si>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</si>
  <si>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</si>
  <si>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</si>
  <si>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</si>
  <si>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</si>
  <si>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</si>
  <si>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</si>
  <si>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</si>
  <si>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</si>
  <si>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</si>
  <si>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</si>
  <si>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</si>
  <si>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</si>
  <si>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</si>
  <si>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</si>
  <si>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</si>
  <si>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</si>
  <si>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</si>
  <si>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</si>
  <si>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</si>
  <si>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</si>
  <si>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</si>
  <si>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</si>
  <si>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</si>
  <si>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</si>
  <si>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</si>
  <si>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</si>
  <si>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</si>
  <si>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</si>
  <si>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</si>
  <si>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</si>
  <si>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</si>
  <si>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</si>
  <si>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</si>
  <si>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</si>
  <si>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</si>
  <si>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</si>
  <si>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</si>
  <si>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</si>
  <si>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</si>
  <si>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</si>
  <si>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</si>
  <si>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</si>
  <si>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</si>
  <si>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</si>
  <si>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</si>
  <si>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</si>
  <si>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</si>
  <si>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</si>
  <si>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</si>
  <si>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</si>
  <si>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</si>
  <si>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</si>
  <si>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</si>
  <si>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</si>
  <si>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</si>
  <si>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</si>
  <si>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</si>
  <si>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</si>
  <si>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</si>
  <si>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</si>
  <si>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</si>
  <si>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</si>
  <si>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</si>
  <si>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</si>
  <si>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</si>
  <si>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</si>
  <si>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</si>
  <si>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</si>
  <si>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</si>
  <si>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</si>
  <si>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</si>
  <si>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</si>
  <si>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</si>
  <si>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</si>
  <si>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</si>
  <si>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</si>
  <si>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</si>
  <si>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</si>
  <si>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</si>
  <si>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</si>
  <si>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</si>
  <si>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</si>
  <si>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</si>
  <si>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</si>
  <si>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</si>
  <si>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</si>
  <si>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</si>
  <si>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</si>
  <si>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</si>
  <si>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</si>
  <si>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</si>
  <si>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</si>
  <si>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</si>
  <si>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</si>
  <si>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</si>
  <si>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</si>
  <si>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</si>
  <si>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</si>
  <si>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</si>
  <si>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</si>
  <si>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</si>
  <si>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</si>
  <si>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</si>
  <si>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</si>
  <si>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</si>
  <si>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</si>
  <si>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</si>
  <si>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</si>
  <si>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</si>
  <si>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</si>
  <si>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</si>
  <si>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</si>
  <si>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</si>
  <si>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</si>
  <si>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</si>
  <si>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</si>
  <si>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</si>
  <si>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</si>
  <si>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</si>
  <si>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</si>
  <si>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</si>
  <si>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</si>
  <si>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</si>
  <si>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</si>
  <si>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</si>
  <si>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</si>
  <si>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</si>
  <si>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</si>
  <si>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</si>
  <si>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</si>
  <si>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</si>
  <si>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</si>
  <si>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</si>
  <si>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</si>
  <si>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</si>
  <si>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</si>
  <si>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</si>
  <si>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</si>
  <si>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</si>
  <si>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</si>
  <si>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</si>
  <si>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</si>
  <si>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</si>
  <si>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</si>
  <si>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</si>
  <si>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</si>
  <si>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</si>
  <si>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</si>
  <si>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</si>
  <si>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</si>
  <si>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</si>
  <si>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</si>
  <si>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</si>
  <si>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</si>
  <si>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</si>
  <si>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</si>
  <si>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</si>
  <si>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</si>
  <si>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</si>
  <si>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</si>
  <si>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</si>
  <si>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</si>
  <si>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</si>
  <si>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</si>
  <si>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</si>
  <si>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</si>
  <si>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</si>
  <si>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</si>
  <si>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</si>
  <si>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</si>
  <si>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</si>
  <si>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</si>
  <si>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</si>
  <si>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</si>
  <si>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</si>
  <si>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</si>
  <si>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</si>
  <si>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</si>
  <si>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</si>
  <si>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</si>
  <si>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</si>
  <si>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</si>
  <si>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</si>
  <si>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</si>
  <si>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</si>
  <si>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</si>
  <si>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</si>
  <si>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</si>
  <si>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</si>
  <si>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</si>
  <si>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</si>
  <si>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</si>
  <si>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</si>
  <si>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</si>
  <si>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</si>
  <si>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</si>
  <si>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</si>
  <si>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</si>
  <si>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</si>
  <si>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</si>
  <si>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</si>
  <si>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</si>
  <si>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</si>
  <si>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</si>
  <si>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</si>
  <si>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</si>
  <si>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</si>
  <si>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</si>
  <si>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</si>
  <si>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</si>
  <si>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</si>
  <si>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</si>
  <si>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</si>
  <si>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</si>
  <si>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</si>
  <si>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</si>
  <si>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</si>
  <si>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</si>
  <si>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</si>
  <si>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</si>
  <si>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</si>
  <si>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</si>
  <si>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</si>
  <si>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</si>
  <si>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</si>
  <si>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</si>
  <si>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</si>
  <si>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</si>
  <si>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</si>
  <si>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</si>
  <si>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</si>
  <si>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</si>
  <si>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</si>
  <si>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</si>
  <si>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</si>
  <si>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</si>
  <si>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</si>
  <si>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</si>
  <si>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</si>
  <si>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</si>
  <si>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</si>
  <si>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</si>
  <si>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</si>
  <si>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</si>
  <si>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</si>
  <si>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</si>
  <si>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</si>
  <si>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</si>
  <si>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</si>
  <si>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</si>
  <si>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</si>
  <si>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</si>
  <si>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</si>
  <si>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</si>
  <si>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</si>
  <si>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</si>
  <si>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</si>
  <si>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</si>
  <si>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</si>
  <si>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</si>
  <si>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</si>
  <si>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</si>
  <si>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</si>
  <si>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</si>
  <si>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</si>
  <si>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</si>
  <si>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</si>
  <si>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</si>
  <si>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</si>
  <si>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</si>
  <si>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</si>
  <si>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</si>
  <si>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</si>
  <si>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</si>
  <si>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</si>
  <si>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</si>
  <si>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</si>
  <si>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</si>
  <si>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</si>
  <si>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</si>
  <si>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</si>
  <si>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</si>
  <si>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</si>
  <si>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</si>
  <si>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</si>
  <si>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</si>
  <si>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</si>
  <si>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</si>
  <si>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</si>
  <si>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</si>
  <si>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</si>
  <si>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</si>
  <si>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</si>
  <si>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</si>
  <si>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</si>
  <si>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</si>
  <si>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</si>
  <si>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</si>
  <si>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</si>
  <si>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</si>
  <si>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</si>
  <si>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</si>
  <si>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</si>
  <si>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</si>
  <si>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</si>
  <si>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</si>
  <si>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</si>
  <si>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</si>
  <si>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</si>
  <si>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</si>
  <si>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</si>
  <si>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</si>
  <si>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</si>
  <si>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</si>
  <si>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</si>
  <si>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</si>
  <si>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</si>
  <si>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</si>
  <si>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</si>
  <si>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</si>
  <si>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</si>
  <si>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</si>
  <si>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</si>
  <si>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</si>
  <si>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</si>
  <si>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</si>
  <si>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</si>
  <si>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</si>
  <si>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</si>
  <si>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</si>
  <si>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</si>
  <si>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</si>
  <si>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</si>
  <si>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</si>
  <si>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</si>
  <si>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</si>
  <si>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</si>
  <si>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</si>
  <si>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</si>
  <si>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</si>
  <si>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</si>
  <si>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</si>
  <si>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</si>
  <si>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</si>
  <si>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</si>
  <si>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</si>
  <si>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</si>
  <si>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</si>
  <si>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</si>
  <si>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</si>
  <si>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</si>
  <si>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</si>
  <si>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</si>
  <si>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</si>
  <si>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</si>
  <si>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</si>
  <si>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</si>
  <si>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</si>
  <si>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</si>
  <si>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</si>
  <si>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</si>
  <si>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</si>
  <si>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</si>
  <si>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</si>
  <si>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</si>
  <si>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</si>
  <si>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</si>
  <si>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</si>
  <si>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</si>
  <si>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</si>
  <si>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</si>
  <si>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</si>
  <si>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</si>
  <si>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</si>
  <si>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</si>
  <si>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</si>
  <si>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</si>
  <si>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</si>
  <si>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</si>
  <si>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</si>
  <si>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</si>
  <si>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</si>
  <si>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</si>
  <si>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</si>
  <si>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</si>
  <si>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</si>
  <si>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</si>
  <si>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</si>
  <si>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</si>
  <si>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</si>
  <si>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</si>
  <si>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</si>
  <si>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</si>
  <si>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</si>
  <si>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</si>
  <si>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</si>
  <si>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</si>
  <si>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</si>
  <si>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</si>
  <si>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</si>
  <si>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</si>
  <si>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</si>
  <si>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</si>
  <si>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</si>
  <si>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</si>
  <si>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</si>
  <si>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</si>
  <si>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</si>
  <si>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</si>
  <si>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</si>
  <si>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</si>
  <si>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</si>
  <si>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</si>
  <si>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</si>
  <si>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</si>
  <si>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</si>
  <si>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</si>
  <si>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</si>
  <si>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</si>
  <si>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</si>
  <si>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</si>
  <si>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</si>
  <si>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</si>
  <si>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</si>
  <si>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</si>
  <si>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</si>
  <si>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</si>
  <si>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</si>
  <si>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</si>
  <si>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</si>
  <si>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</si>
  <si>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</si>
  <si>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</si>
  <si>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</si>
  <si>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</si>
  <si>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</si>
  <si>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</si>
  <si>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</si>
  <si>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</si>
  <si>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</si>
  <si>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</si>
  <si>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</si>
  <si>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</si>
  <si>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</si>
  <si>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</si>
  <si>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</si>
  <si>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</si>
  <si>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</si>
  <si>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</si>
  <si>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</si>
  <si>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</si>
  <si>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</si>
  <si>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</si>
  <si>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</si>
  <si>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</si>
  <si>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</si>
  <si>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</si>
  <si>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</si>
  <si>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</si>
  <si>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</si>
  <si>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</si>
  <si>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</si>
  <si>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</si>
  <si>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</si>
  <si>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</si>
  <si>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</si>
  <si>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</si>
  <si>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</si>
  <si>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</si>
  <si>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</si>
  <si>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</si>
  <si>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</si>
  <si>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</si>
  <si>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</si>
  <si>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</si>
  <si>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</si>
  <si>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</si>
  <si>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</si>
  <si>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</si>
  <si>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</si>
  <si>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</si>
  <si>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</si>
  <si>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</si>
  <si>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</si>
  <si>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</si>
  <si>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</si>
  <si>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</si>
  <si>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</si>
  <si>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</si>
  <si>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</si>
  <si>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</si>
  <si>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</si>
  <si>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</si>
  <si>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</si>
  <si>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</si>
  <si>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</si>
  <si>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</si>
  <si>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</si>
  <si>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</si>
  <si>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</si>
  <si>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</si>
  <si>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</si>
  <si>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</si>
  <si>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</si>
  <si>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</si>
  <si>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</si>
  <si>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</si>
  <si>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</si>
  <si>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</si>
  <si>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</si>
  <si>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</si>
  <si>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</si>
  <si>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</si>
  <si>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</si>
  <si>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</si>
  <si>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</si>
  <si>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</si>
  <si>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</si>
  <si>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</si>
  <si>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</si>
  <si>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</si>
  <si>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</si>
  <si>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</si>
  <si>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</si>
  <si>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</si>
  <si>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</si>
  <si>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</si>
  <si>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</si>
  <si>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</si>
  <si>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</si>
  <si>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</si>
  <si>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</si>
  <si>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</si>
  <si>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</si>
  <si>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</si>
  <si>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</si>
  <si>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</si>
  <si>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</si>
  <si>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</si>
  <si>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</si>
  <si>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</si>
  <si>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</si>
  <si>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</si>
  <si>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</si>
  <si>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</si>
  <si>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</si>
  <si>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</si>
  <si>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</si>
  <si>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</si>
  <si>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</si>
  <si>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</si>
  <si>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</si>
  <si>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</si>
  <si>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</si>
  <si>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</si>
  <si>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</si>
  <si>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</si>
  <si>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</si>
  <si>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</si>
  <si>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</si>
  <si>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</si>
  <si>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</si>
  <si>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</si>
  <si>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</si>
  <si>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</si>
  <si>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</si>
  <si>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</si>
  <si>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</si>
  <si>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</si>
  <si>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</si>
  <si>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</si>
  <si>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</si>
  <si>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</si>
  <si>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</si>
  <si>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</si>
  <si>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</si>
  <si>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</si>
  <si>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</si>
  <si>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</si>
  <si>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</si>
  <si>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</si>
  <si>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</si>
  <si>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</si>
  <si>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</si>
  <si>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</si>
  <si>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</si>
  <si>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</si>
  <si>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</si>
  <si>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</si>
  <si>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</si>
  <si>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</si>
  <si>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</si>
  <si>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</si>
  <si>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</si>
  <si>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</si>
  <si>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</si>
  <si>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</si>
  <si>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</si>
  <si>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</si>
  <si>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</si>
  <si>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</si>
  <si>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</si>
  <si>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</si>
  <si>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</si>
  <si>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</si>
  <si>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</si>
  <si>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</si>
  <si>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</si>
  <si>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</si>
  <si>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</si>
  <si>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</si>
  <si>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</si>
  <si>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</si>
  <si>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</si>
  <si>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</si>
  <si>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</si>
  <si>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</si>
  <si>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</si>
  <si>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</si>
  <si>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</si>
  <si>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</si>
  <si>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</si>
  <si>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</si>
  <si>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</si>
  <si>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</si>
  <si>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</si>
  <si>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</si>
  <si>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</si>
  <si>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</si>
  <si>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</si>
  <si>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</si>
  <si>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</si>
  <si>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</si>
  <si>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</si>
  <si>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</si>
  <si>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</si>
  <si>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</si>
  <si>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</si>
  <si>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</si>
  <si>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</si>
  <si>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</si>
  <si>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</si>
  <si>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</si>
  <si>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</si>
  <si>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</si>
  <si>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</si>
  <si>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</si>
  <si>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</si>
  <si>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</si>
  <si>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</si>
  <si>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</si>
  <si>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</si>
  <si>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</si>
  <si>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</si>
  <si>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</si>
  <si>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</si>
  <si>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</si>
  <si>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</si>
  <si>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</si>
  <si>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</si>
  <si>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</si>
  <si>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</si>
  <si>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</si>
  <si>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</si>
  <si>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</si>
  <si>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</si>
  <si>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</si>
  <si>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</si>
  <si>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</si>
  <si>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</si>
  <si>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</si>
  <si>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</si>
  <si>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</si>
  <si>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</si>
  <si>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</si>
  <si>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</si>
  <si>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</si>
  <si>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</si>
  <si>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</si>
  <si>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</si>
  <si>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</si>
  <si>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</si>
  <si>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</si>
  <si>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</si>
  <si>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</si>
  <si>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</si>
  <si>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</si>
  <si>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</si>
  <si>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</si>
  <si>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</si>
  <si>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</si>
  <si>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</si>
  <si>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</si>
  <si>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</si>
  <si>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</si>
  <si>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</si>
  <si>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</si>
  <si>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</si>
  <si>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</si>
  <si>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</si>
  <si>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</si>
  <si>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</si>
  <si>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</si>
  <si>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</si>
  <si>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</si>
  <si>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</si>
  <si>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</si>
  <si>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</si>
  <si>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</si>
  <si>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</si>
  <si>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</si>
  <si>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</si>
  <si>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</si>
  <si>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</si>
  <si>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</si>
  <si>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</si>
  <si>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</si>
  <si>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</si>
  <si>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</si>
  <si>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</si>
  <si>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</si>
  <si>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</si>
  <si>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</si>
  <si>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</si>
  <si>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</si>
  <si>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</si>
  <si>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</si>
  <si>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</si>
  <si>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</si>
  <si>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</si>
  <si>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</si>
  <si>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</si>
  <si>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</si>
  <si>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</si>
  <si>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</si>
  <si>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</si>
  <si>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</si>
  <si>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</si>
  <si>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</si>
  <si>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</si>
  <si>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</si>
  <si>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</si>
  <si>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</si>
  <si>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</si>
  <si>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</si>
  <si>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</si>
  <si>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</si>
  <si>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</si>
  <si>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</si>
  <si>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</si>
  <si>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</si>
  <si>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</si>
  <si>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</si>
  <si>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</si>
  <si>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</si>
  <si>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</si>
  <si>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</si>
  <si>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</si>
  <si>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</si>
  <si>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</si>
  <si>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</si>
  <si>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</si>
  <si>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</si>
  <si>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</si>
  <si>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</si>
  <si>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</si>
  <si>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</si>
  <si>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</si>
  <si>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</si>
  <si>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</si>
  <si>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</si>
  <si>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</si>
  <si>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</si>
  <si>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</si>
  <si>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</si>
  <si>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</si>
  <si>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</si>
  <si>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</si>
  <si>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</si>
  <si>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</si>
  <si>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</si>
  <si>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</si>
  <si>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</si>
  <si>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</si>
  <si>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</si>
  <si>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</si>
  <si>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</si>
  <si>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</si>
  <si>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</si>
  <si>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</si>
  <si>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</si>
  <si>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</si>
  <si>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</si>
  <si>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</si>
  <si>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</si>
  <si>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</si>
  <si>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</si>
  <si>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</si>
  <si>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</si>
  <si>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</si>
  <si>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</si>
  <si>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</si>
  <si>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</si>
  <si>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</si>
  <si>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</si>
  <si>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</si>
  <si>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</si>
  <si>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</si>
  <si>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</si>
  <si>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</si>
  <si>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</si>
  <si>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</si>
  <si>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</si>
  <si>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</si>
  <si>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</si>
  <si>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</si>
  <si>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</si>
  <si>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</si>
  <si>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</si>
  <si>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</si>
  <si>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</si>
  <si>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</si>
  <si>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</si>
  <si>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</si>
  <si>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</si>
  <si>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</si>
  <si>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</si>
  <si>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</si>
  <si>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</si>
  <si>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</si>
  <si>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</si>
  <si>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</si>
  <si>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</si>
  <si>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</si>
  <si>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</si>
  <si>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</si>
  <si>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</si>
  <si>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</si>
  <si>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</si>
  <si>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</si>
  <si>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</si>
  <si>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</si>
  <si>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</si>
  <si>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</si>
  <si>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</si>
  <si>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</si>
  <si>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</si>
  <si>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</si>
  <si>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</si>
  <si>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</si>
  <si>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</si>
  <si>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</si>
  <si>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</si>
  <si>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</si>
  <si>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</si>
  <si>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</si>
  <si>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</si>
  <si>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</si>
  <si>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</si>
  <si>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</si>
  <si>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</si>
  <si>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</si>
  <si>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</si>
  <si>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</si>
  <si>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</si>
  <si>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</si>
  <si>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</si>
  <si>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</si>
  <si>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</si>
  <si>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</si>
  <si>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</si>
  <si>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</si>
  <si>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</si>
  <si>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</si>
  <si>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</si>
  <si>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</si>
  <si>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</si>
  <si>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</si>
  <si>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</si>
  <si>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</si>
  <si>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</si>
  <si>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</si>
  <si>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</si>
  <si>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</si>
  <si>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</si>
  <si>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</si>
  <si>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</si>
  <si>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</si>
  <si>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</si>
  <si>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</si>
  <si>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</si>
  <si>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</si>
  <si>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</si>
  <si>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</si>
  <si>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</si>
  <si>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</si>
  <si>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</si>
  <si>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</si>
  <si>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</si>
  <si>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</si>
  <si>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</si>
  <si>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</si>
  <si>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</si>
  <si>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</si>
  <si>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</si>
  <si>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</si>
  <si>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</si>
  <si>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</si>
  <si>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</si>
  <si>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</si>
  <si>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</si>
  <si>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</si>
  <si>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</si>
  <si>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</si>
  <si>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</si>
  <si>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</si>
  <si>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</si>
  <si>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</si>
  <si>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</si>
  <si>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</si>
  <si>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</si>
  <si>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</si>
  <si>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</si>
  <si>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</si>
  <si>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</si>
  <si>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</si>
  <si>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</si>
  <si>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</si>
  <si>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</si>
  <si>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</si>
  <si>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</si>
  <si>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</si>
  <si>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</si>
  <si>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</si>
  <si>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</si>
  <si>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</si>
  <si>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</si>
  <si>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</si>
  <si>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</si>
  <si>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</si>
  <si>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</si>
  <si>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</si>
  <si>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</si>
  <si>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</si>
  <si>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</si>
  <si>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</si>
  <si>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</si>
  <si>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</si>
  <si>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</si>
  <si>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</si>
  <si>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</si>
  <si>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</si>
  <si>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</si>
  <si>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</si>
  <si>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</si>
  <si>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</si>
  <si>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</si>
  <si>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</si>
  <si>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</si>
  <si>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</si>
  <si>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</si>
  <si>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</si>
  <si>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</si>
  <si>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</si>
  <si>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</si>
  <si>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</si>
  <si>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</si>
  <si>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</si>
  <si>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</si>
  <si>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</si>
  <si>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</si>
  <si>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</si>
  <si>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</si>
  <si>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</si>
  <si>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</si>
  <si>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</si>
  <si>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</si>
  <si>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</si>
  <si>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</si>
  <si>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</si>
  <si>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</si>
  <si>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</si>
  <si>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</si>
  <si>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</si>
  <si>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</si>
  <si>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</si>
  <si>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</si>
  <si>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</si>
  <si>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</si>
  <si>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</si>
  <si>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</si>
  <si>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</si>
  <si>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</si>
  <si>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</si>
  <si>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</si>
  <si>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</si>
  <si>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</si>
  <si>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</si>
  <si>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</si>
  <si>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</si>
  <si>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</si>
  <si>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</si>
  <si>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</si>
  <si>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</si>
  <si>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</si>
  <si>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</si>
  <si>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</si>
  <si>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</si>
  <si>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</si>
  <si>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</si>
  <si>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</si>
  <si>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</si>
  <si>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</si>
  <si>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</si>
  <si>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</si>
  <si>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</si>
  <si>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</si>
  <si>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</si>
  <si>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</si>
  <si>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</si>
  <si>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</si>
  <si>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</si>
  <si>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</si>
  <si>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</si>
  <si>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</si>
  <si>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</si>
  <si>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</si>
  <si>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</si>
  <si>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</si>
  <si>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</si>
  <si>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</si>
  <si>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</si>
  <si>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</si>
  <si>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</si>
  <si>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</si>
  <si>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</si>
  <si>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</si>
  <si>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</si>
  <si>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</si>
  <si>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</si>
  <si>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</si>
  <si>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</si>
  <si>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</si>
  <si>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</si>
  <si>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</si>
  <si>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</si>
  <si>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</si>
  <si>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</si>
  <si>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</si>
  <si>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</si>
  <si>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</si>
  <si>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</si>
  <si>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</si>
  <si>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</si>
  <si>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</si>
  <si>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</si>
  <si>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</si>
  <si>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</si>
  <si>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</si>
  <si>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</si>
  <si>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</si>
  <si>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</si>
  <si>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</si>
  <si>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</si>
  <si>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</si>
  <si>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</si>
  <si>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</si>
  <si>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</si>
  <si>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</si>
  <si>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</si>
  <si>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</si>
  <si>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</si>
  <si>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</si>
  <si>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</si>
  <si>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</si>
  <si>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</si>
  <si>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</si>
  <si>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</si>
  <si>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</si>
  <si>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</si>
  <si>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</si>
  <si>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</si>
  <si>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</si>
  <si>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</si>
  <si>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</si>
  <si>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</si>
  <si>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</si>
  <si>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</si>
  <si>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</si>
  <si>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</si>
  <si>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</si>
  <si>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</si>
  <si>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</si>
  <si>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</si>
  <si>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</si>
  <si>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</si>
  <si>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</si>
  <si>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</si>
  <si>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</si>
  <si>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</si>
  <si>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</si>
  <si>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</si>
  <si>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</si>
  <si>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</si>
  <si>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</si>
  <si>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</si>
  <si>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</si>
  <si>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</si>
  <si>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</si>
  <si>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</si>
  <si>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</si>
  <si>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</si>
  <si>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</si>
  <si>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</si>
  <si>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</si>
  <si>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</si>
  <si>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</si>
  <si>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</si>
  <si>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</si>
  <si>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</si>
  <si>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</si>
  <si>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</si>
  <si>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</si>
  <si>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</si>
  <si>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</si>
  <si>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</si>
  <si>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</si>
  <si>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</si>
  <si>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</si>
  <si>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</si>
  <si>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</si>
  <si>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</si>
  <si>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</si>
  <si>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</si>
  <si>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</si>
  <si>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</si>
  <si>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</si>
  <si>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</si>
  <si>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</si>
  <si>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</si>
  <si>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</si>
  <si>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</si>
  <si>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</si>
  <si>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</si>
  <si>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</si>
  <si>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</si>
  <si>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</si>
  <si>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</si>
  <si>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</si>
  <si>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</si>
  <si>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</si>
  <si>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</si>
  <si>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</si>
  <si>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</si>
  <si>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</si>
  <si>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</si>
  <si>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</si>
  <si>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</si>
  <si>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</si>
  <si>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</si>
  <si>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</si>
  <si>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</si>
  <si>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</si>
  <si>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</si>
  <si>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</si>
  <si>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</si>
  <si>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</si>
  <si>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</si>
  <si>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</si>
  <si>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</si>
  <si>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</si>
  <si>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</si>
  <si>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</si>
  <si>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</si>
  <si>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</si>
  <si>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</si>
  <si>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</si>
  <si>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</si>
  <si>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</si>
  <si>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</si>
  <si>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</si>
  <si>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</si>
  <si>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</si>
  <si>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</si>
  <si>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</si>
  <si>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</si>
  <si>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</si>
  <si>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</si>
  <si>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</si>
  <si>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</si>
  <si>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</si>
  <si>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</si>
  <si>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</si>
  <si>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</si>
  <si>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</si>
  <si>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</si>
  <si>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</si>
  <si>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</si>
  <si>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</si>
  <si>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</si>
  <si>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</si>
  <si>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</si>
  <si>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</si>
  <si>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</si>
  <si>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</si>
  <si>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</si>
  <si>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</si>
  <si>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</si>
  <si>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</si>
  <si>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</si>
  <si>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</si>
  <si>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</si>
  <si>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</si>
  <si>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</si>
  <si>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</si>
  <si>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</si>
  <si>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</si>
  <si>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</si>
  <si>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</si>
  <si>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</si>
  <si>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</si>
  <si>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</si>
  <si>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</si>
  <si>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</si>
  <si>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</si>
  <si>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</si>
  <si>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</si>
  <si>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</si>
  <si>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</si>
  <si>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</si>
  <si>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</si>
  <si>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</si>
  <si>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</si>
  <si>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</si>
  <si>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</si>
  <si>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</si>
  <si>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</si>
  <si>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</si>
  <si>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</si>
  <si>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</si>
  <si>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</si>
  <si>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</si>
  <si>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</si>
  <si>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</si>
  <si>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</si>
  <si>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</si>
  <si>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</si>
  <si>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</si>
  <si>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</si>
  <si>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</si>
  <si>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</si>
  <si>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</si>
  <si>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</si>
  <si>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</si>
  <si>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</si>
  <si>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</si>
  <si>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</si>
  <si>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</si>
  <si>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</si>
  <si>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</si>
  <si>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</si>
  <si>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</si>
  <si>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</si>
  <si>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</si>
  <si>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</si>
  <si>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</si>
  <si>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</si>
  <si>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</si>
  <si>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</si>
  <si>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</si>
  <si>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</si>
  <si>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</si>
  <si>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</si>
  <si>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</si>
  <si>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</si>
  <si>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</si>
  <si>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</si>
  <si>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</si>
  <si>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</si>
  <si>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</si>
  <si>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</si>
  <si>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</si>
  <si>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</si>
  <si>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</si>
  <si>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</si>
  <si>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</si>
  <si>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</si>
  <si>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</si>
  <si>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</si>
  <si>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</si>
  <si>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</si>
  <si>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</si>
  <si>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</si>
  <si>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</si>
  <si>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</si>
  <si>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</si>
  <si>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</si>
  <si>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</si>
  <si>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</si>
  <si>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</si>
  <si>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</si>
  <si>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</si>
  <si>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</si>
  <si>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</si>
  <si>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</si>
  <si>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</si>
  <si>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</si>
  <si>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</si>
  <si>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</si>
  <si>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</si>
  <si>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</si>
  <si>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</si>
  <si>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</si>
  <si>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</si>
  <si>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</si>
  <si>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</si>
  <si>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</si>
  <si>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</si>
  <si>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</si>
  <si>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</si>
  <si>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</si>
  <si>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</si>
  <si>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</si>
  <si>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</si>
  <si>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</si>
  <si>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</si>
  <si>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</si>
  <si>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</si>
  <si>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</si>
  <si>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</si>
  <si>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</si>
  <si>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</si>
  <si>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</si>
  <si>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</si>
  <si>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</si>
  <si>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</si>
  <si>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</si>
  <si>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</si>
  <si>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</si>
  <si>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</si>
  <si>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</si>
  <si>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</si>
  <si>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</si>
  <si>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</si>
  <si>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</si>
  <si>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</si>
  <si>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</si>
  <si>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</si>
  <si>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</si>
  <si>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</si>
  <si>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</si>
  <si>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</si>
  <si>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</si>
  <si>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</si>
  <si>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</si>
  <si>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</si>
  <si>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</si>
  <si>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</si>
  <si>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</si>
  <si>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</si>
  <si>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</si>
  <si>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</si>
  <si>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</si>
  <si>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</si>
  <si>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</si>
  <si>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</si>
  <si>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</si>
  <si>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</si>
  <si>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</si>
  <si>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</si>
  <si>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</si>
  <si>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</si>
  <si>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</si>
  <si>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</si>
  <si>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</si>
  <si>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</si>
  <si>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</si>
  <si>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</si>
  <si>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</si>
  <si>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</si>
  <si>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</si>
  <si>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</si>
  <si>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</si>
  <si>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</si>
  <si>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</si>
  <si>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</si>
  <si>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</si>
  <si>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</si>
  <si>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</si>
  <si>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</si>
  <si>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</si>
  <si>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</si>
  <si>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</si>
  <si>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</si>
  <si>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</si>
  <si>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</si>
  <si>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</si>
  <si>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</si>
  <si>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</si>
  <si>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</si>
  <si>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</si>
  <si>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</si>
  <si>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</si>
  <si>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</si>
  <si>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</si>
  <si>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</si>
  <si>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</si>
  <si>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</si>
  <si>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</si>
  <si>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</si>
  <si>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</si>
  <si>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</si>
  <si>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</si>
  <si>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</si>
  <si>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</si>
  <si>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</si>
  <si>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</si>
  <si>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</si>
  <si>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</si>
  <si>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</si>
  <si>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</si>
  <si>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</si>
  <si>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</si>
  <si>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</si>
  <si>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</si>
  <si>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</si>
  <si>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</si>
  <si>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</si>
  <si>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</si>
  <si>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</si>
  <si>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</si>
  <si>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</si>
  <si>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</si>
  <si>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</si>
  <si>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</si>
  <si>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</si>
  <si>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</si>
  <si>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</si>
  <si>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</si>
  <si>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</si>
  <si>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</si>
  <si>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</si>
  <si>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</si>
  <si>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</si>
  <si>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</si>
  <si>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</si>
  <si>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</si>
  <si>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</si>
  <si>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</si>
  <si>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</si>
  <si>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</si>
  <si>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</si>
  <si>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</si>
  <si>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</si>
  <si>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</si>
  <si>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</si>
  <si>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</si>
  <si>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</si>
  <si>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</si>
  <si>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</si>
  <si>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</si>
  <si>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</si>
  <si>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</si>
  <si>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</si>
  <si>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</si>
  <si>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</si>
  <si>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</si>
  <si>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</si>
  <si>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</si>
  <si>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</si>
  <si>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</si>
  <si>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</si>
  <si>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</si>
  <si>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</si>
  <si>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</si>
  <si>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</si>
  <si>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</si>
  <si>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</si>
  <si>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</si>
  <si>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</si>
  <si>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</si>
  <si>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</si>
  <si>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</si>
  <si>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</si>
  <si>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</si>
  <si>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</si>
  <si>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</si>
  <si>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</si>
  <si>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</si>
  <si>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</si>
  <si>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</si>
  <si>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</si>
  <si>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</si>
  <si>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</si>
  <si>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</si>
  <si>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</si>
  <si>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</si>
  <si>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</si>
  <si>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</si>
  <si>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</si>
  <si>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</si>
  <si>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</si>
  <si>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</si>
  <si>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</si>
  <si>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</si>
  <si>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</si>
  <si>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</si>
  <si>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</si>
  <si>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</si>
  <si>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</si>
  <si>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</si>
  <si>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</si>
  <si>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</si>
  <si>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</si>
  <si>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</si>
  <si>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</si>
  <si>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</si>
  <si>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</si>
  <si>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</si>
  <si>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</si>
  <si>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</si>
  <si>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</si>
  <si>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</si>
  <si>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</si>
  <si>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</si>
  <si>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</si>
  <si>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</si>
  <si>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</si>
  <si>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</si>
  <si>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</si>
  <si>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</si>
  <si>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</si>
  <si>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</si>
  <si>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</si>
  <si>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</si>
  <si>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</si>
  <si>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</si>
  <si>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</si>
  <si>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</si>
  <si>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</si>
  <si>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</si>
  <si>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</si>
  <si>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</si>
  <si>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</si>
  <si>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</si>
  <si>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</si>
  <si>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</si>
  <si>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</si>
  <si>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</si>
  <si>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</si>
  <si>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</si>
  <si>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</si>
  <si>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</si>
  <si>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</si>
  <si>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</si>
  <si>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</si>
  <si>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</si>
  <si>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</si>
  <si>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</si>
  <si>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</si>
  <si>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</si>
  <si>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</si>
  <si>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</si>
  <si>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</si>
  <si>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</si>
  <si>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</si>
  <si>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</si>
  <si>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</si>
  <si>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</si>
  <si>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</si>
  <si>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</si>
  <si>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</si>
  <si>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</si>
  <si>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</si>
  <si>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</si>
  <si>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</si>
  <si>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</si>
  <si>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</si>
  <si>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</si>
  <si>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</si>
  <si>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</si>
  <si>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</si>
  <si>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</si>
  <si>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</si>
  <si>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</si>
  <si>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</si>
  <si>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</si>
  <si>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</si>
  <si>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</si>
  <si>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</si>
  <si>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</si>
  <si>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</si>
  <si>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</si>
  <si>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</si>
  <si>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</si>
  <si>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</si>
  <si>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</si>
  <si>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</si>
  <si>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</si>
  <si>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</si>
  <si>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</si>
  <si>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</si>
  <si>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</si>
  <si>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</si>
  <si>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</si>
  <si>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</si>
  <si>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</si>
  <si>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</si>
  <si>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</si>
  <si>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</si>
  <si>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</si>
  <si>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</si>
  <si>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</si>
  <si>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</si>
  <si>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</si>
  <si>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</si>
  <si>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</si>
  <si>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</si>
  <si>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</si>
  <si>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</si>
  <si>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</si>
  <si>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</si>
  <si>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</si>
  <si>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</si>
  <si>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</si>
  <si>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</si>
  <si>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</si>
  <si>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</si>
  <si>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</si>
  <si>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</si>
  <si>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</si>
  <si>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</si>
  <si>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</si>
  <si>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</si>
  <si>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</si>
  <si>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</si>
  <si>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</si>
  <si>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</si>
  <si>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</si>
  <si>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</si>
  <si>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</si>
  <si>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</si>
  <si>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</si>
  <si>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</si>
  <si>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</si>
  <si>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</si>
  <si>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</si>
  <si>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</si>
  <si>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</si>
  <si>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</si>
  <si>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</si>
  <si>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</si>
  <si>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</si>
  <si>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</si>
  <si>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</si>
  <si>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</si>
  <si>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</si>
  <si>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</si>
  <si>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</si>
  <si>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</si>
  <si>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</si>
  <si>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</si>
  <si>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</si>
  <si>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</si>
  <si>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</si>
  <si>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</si>
  <si>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</si>
  <si>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</si>
  <si>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</si>
  <si>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</si>
  <si>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</si>
  <si>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</si>
  <si>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</si>
  <si>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</si>
  <si>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</si>
  <si>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</si>
  <si>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</si>
  <si>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</si>
  <si>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</si>
  <si>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</si>
  <si>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</si>
  <si>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</si>
  <si>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</si>
  <si>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</si>
  <si>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</si>
  <si>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</si>
  <si>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</si>
  <si>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</si>
  <si>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</si>
  <si>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</si>
  <si>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</si>
  <si>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</si>
  <si>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</si>
  <si>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</si>
  <si>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</si>
  <si>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</si>
  <si>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</si>
  <si>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</si>
  <si>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</si>
  <si>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</si>
  <si>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</si>
  <si>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</si>
  <si>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</si>
  <si>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</si>
  <si>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</si>
  <si>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</si>
  <si>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</si>
  <si>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</si>
  <si>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</si>
  <si>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</si>
  <si>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</si>
  <si>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</si>
  <si>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</si>
  <si>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</si>
  <si>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</si>
  <si>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</si>
  <si>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</si>
  <si>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</si>
  <si>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</si>
  <si>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</si>
  <si>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</si>
  <si>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</si>
  <si>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</si>
  <si>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</si>
  <si>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</si>
  <si>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</si>
  <si>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</si>
  <si>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</si>
  <si>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</si>
  <si>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</si>
  <si>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</si>
  <si>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</si>
  <si>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</si>
  <si>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</si>
  <si>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</si>
  <si>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</si>
  <si>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</si>
  <si>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</si>
  <si>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</si>
  <si>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</si>
  <si>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</si>
  <si>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</si>
  <si>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</si>
  <si>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</si>
  <si>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</si>
  <si>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</si>
  <si>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</si>
  <si>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</si>
  <si>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</si>
  <si>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</si>
  <si>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</si>
  <si>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</si>
  <si>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</si>
  <si>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</si>
  <si>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</si>
  <si>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</si>
  <si>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</si>
  <si>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</si>
  <si>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</si>
  <si>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</si>
  <si>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</si>
  <si>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</si>
  <si>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</si>
  <si>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</si>
  <si>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</si>
  <si>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</si>
  <si>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</si>
  <si>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</si>
  <si>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</si>
  <si>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</si>
  <si>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</si>
  <si>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</si>
  <si>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</si>
  <si>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</si>
  <si>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</si>
  <si>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</si>
  <si>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</si>
  <si>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</si>
  <si>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</si>
  <si>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</si>
  <si>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</si>
  <si>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</si>
  <si>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</si>
  <si>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</si>
  <si>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</si>
  <si>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</si>
  <si>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</si>
  <si>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</si>
  <si>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</si>
  <si>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</si>
  <si>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</si>
  <si>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</si>
  <si>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</si>
  <si>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</si>
  <si>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</si>
  <si>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</si>
  <si>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</si>
  <si>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</si>
  <si>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</si>
  <si>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</si>
  <si>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</si>
  <si>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</si>
  <si>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</si>
  <si>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</si>
  <si>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</si>
  <si>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</si>
  <si>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</si>
  <si>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</si>
  <si>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</si>
  <si>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</si>
  <si>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</si>
  <si>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</si>
  <si>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</si>
  <si>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</si>
  <si>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</si>
  <si>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</si>
  <si>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</si>
  <si>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</si>
  <si>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</si>
  <si>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</si>
  <si>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</si>
  <si>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</si>
  <si>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</si>
  <si>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</si>
  <si>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</si>
  <si>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</si>
  <si>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</si>
  <si>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</si>
  <si>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</si>
  <si>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</si>
  <si>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</si>
  <si>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</si>
  <si>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</si>
  <si>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</si>
  <si>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</si>
  <si>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</si>
  <si>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</si>
  <si>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</si>
  <si>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</si>
  <si>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</si>
  <si>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</si>
  <si>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</si>
  <si>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</si>
  <si>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</si>
  <si>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</si>
  <si>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</si>
  <si>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</si>
  <si>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</si>
  <si>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</si>
  <si>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</si>
  <si>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</si>
  <si>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</si>
  <si>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</si>
  <si>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</si>
  <si>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</si>
  <si>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</si>
  <si>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</si>
  <si>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</si>
  <si>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</si>
  <si>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</si>
  <si>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</si>
  <si>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</si>
  <si>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</si>
  <si>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</si>
  <si>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</si>
  <si>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</si>
  <si>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</si>
  <si>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</si>
  <si>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</si>
  <si>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</si>
  <si>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</si>
  <si>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</si>
  <si>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</si>
  <si>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</si>
  <si>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</si>
  <si>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</si>
  <si>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</si>
  <si>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</si>
  <si>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</si>
  <si>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</si>
  <si>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</si>
  <si>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</si>
  <si>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</si>
  <si>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</si>
  <si>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</si>
  <si>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</si>
  <si>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</si>
  <si>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</si>
  <si>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</si>
  <si>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</si>
  <si>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</si>
  <si>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</si>
  <si>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</si>
  <si>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</si>
  <si>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</si>
  <si>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</si>
  <si>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</si>
  <si>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</si>
  <si>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</si>
  <si>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</si>
  <si>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</si>
  <si>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</si>
  <si>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</si>
  <si>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</si>
  <si>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</si>
  <si>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</si>
  <si>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</si>
  <si>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</si>
  <si>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</si>
  <si>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</si>
  <si>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</si>
  <si>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</si>
  <si>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</si>
  <si>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</si>
  <si>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</si>
  <si>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</si>
  <si>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</si>
  <si>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</si>
  <si>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</si>
  <si>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</si>
  <si>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</si>
  <si>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</si>
  <si>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</si>
  <si>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</si>
  <si>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</si>
  <si>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</si>
  <si>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</si>
  <si>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</si>
  <si>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</si>
  <si>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</si>
  <si>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</si>
  <si>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</si>
  <si>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</si>
  <si>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</si>
  <si>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</si>
  <si>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</si>
  <si>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</si>
  <si>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</si>
  <si>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</si>
  <si>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</si>
  <si>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</si>
  <si>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</si>
  <si>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</si>
  <si>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</si>
  <si>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</si>
  <si>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</si>
  <si>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</si>
  <si>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</si>
  <si>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</si>
  <si>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</si>
  <si>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</si>
  <si>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</si>
  <si>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</si>
  <si>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</si>
  <si>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</si>
  <si>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</si>
  <si>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</si>
  <si>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</si>
  <si>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</si>
  <si>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</si>
  <si>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</si>
  <si>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</si>
  <si>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</si>
  <si>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</si>
  <si>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</si>
  <si>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</si>
  <si>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</si>
  <si>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</si>
  <si>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</si>
  <si>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</si>
  <si>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</si>
  <si>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</si>
  <si>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</si>
  <si>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</si>
  <si>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</si>
  <si>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</si>
  <si>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</si>
  <si>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</si>
  <si>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</si>
  <si>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</si>
  <si>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</si>
  <si>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</si>
  <si>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</si>
  <si>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</si>
  <si>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</si>
  <si>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</si>
  <si>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</si>
  <si>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</si>
  <si>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</si>
  <si>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</si>
  <si>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</si>
  <si>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</si>
  <si>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</si>
  <si>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</si>
  <si>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</si>
  <si>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</si>
  <si>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</si>
  <si>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</si>
  <si>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</si>
  <si>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</si>
  <si>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</si>
  <si>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</si>
  <si>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</si>
  <si>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</si>
  <si>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</si>
  <si>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</si>
  <si>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</si>
  <si>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</si>
  <si>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</si>
  <si>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</si>
  <si>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</si>
  <si>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</si>
  <si>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</si>
  <si>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</si>
  <si>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</si>
  <si>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</si>
  <si>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</si>
  <si>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</si>
  <si>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</si>
  <si>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</si>
  <si>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</si>
  <si>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</si>
  <si>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</si>
  <si>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</si>
  <si>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</si>
  <si>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</si>
  <si>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</si>
  <si>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</si>
  <si>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</si>
  <si>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</si>
  <si>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</si>
  <si>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</si>
  <si>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</si>
  <si>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</si>
  <si>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</si>
  <si>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</si>
  <si>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</si>
  <si>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</si>
  <si>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</si>
  <si>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</si>
  <si>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</si>
  <si>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</si>
  <si>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</si>
  <si>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</si>
  <si>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</si>
  <si>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</si>
  <si>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</si>
  <si>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</si>
  <si>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</si>
  <si>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</si>
  <si>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</si>
  <si>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</si>
  <si>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</si>
  <si>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</si>
  <si>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</si>
  <si>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</si>
  <si>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</si>
  <si>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</si>
  <si>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</si>
  <si>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</si>
  <si>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</si>
  <si>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</si>
  <si>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</si>
  <si>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</si>
  <si>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</si>
  <si>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</si>
  <si>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</si>
  <si>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</si>
  <si>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</si>
  <si>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</si>
  <si>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</si>
  <si>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</si>
  <si>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</si>
  <si>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</si>
  <si>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</si>
  <si>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</si>
  <si>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</si>
  <si>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</si>
  <si>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</si>
  <si>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</si>
  <si>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</si>
  <si>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</si>
  <si>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</si>
  <si>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</si>
  <si>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</si>
  <si>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</si>
  <si>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</si>
  <si>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</si>
  <si>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</si>
  <si>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</si>
  <si>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</si>
  <si>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</si>
  <si>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</si>
  <si>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</si>
  <si>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</si>
  <si>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</si>
  <si>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</si>
  <si>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</si>
  <si>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</si>
  <si>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</si>
  <si>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</si>
  <si>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</si>
  <si>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</si>
  <si>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</si>
  <si>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</si>
  <si>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</si>
  <si>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</si>
  <si>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</si>
  <si>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</si>
  <si>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</si>
  <si>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</si>
  <si>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</si>
  <si>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</si>
  <si>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</si>
  <si>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</si>
  <si>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</si>
  <si>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</si>
  <si>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</si>
  <si>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</si>
  <si>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</si>
  <si>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</si>
  <si>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</si>
  <si>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</si>
  <si>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</si>
  <si>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</si>
  <si>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</si>
  <si>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</si>
  <si>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</si>
  <si>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</si>
  <si>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</si>
  <si>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</si>
  <si>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</si>
  <si>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</si>
  <si>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</si>
  <si>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</si>
  <si>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</si>
  <si>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</si>
  <si>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</si>
  <si>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</si>
  <si>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</si>
  <si>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</si>
  <si>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</si>
  <si>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</si>
  <si>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</si>
  <si>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</si>
  <si>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</si>
  <si>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</si>
  <si>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</si>
  <si>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</si>
  <si>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</si>
  <si>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</si>
  <si>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</si>
  <si>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</si>
  <si>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</si>
  <si>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</si>
  <si>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</si>
  <si>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</si>
  <si>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</si>
  <si>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</si>
  <si>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</si>
  <si>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</si>
  <si>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</si>
  <si>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</si>
  <si>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</si>
  <si>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</si>
  <si>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</si>
  <si>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</si>
  <si>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</si>
  <si>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</si>
  <si>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</si>
  <si>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</si>
  <si>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</si>
  <si>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</si>
  <si>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</si>
  <si>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</si>
  <si>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</si>
  <si>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</si>
  <si>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</si>
  <si>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</si>
  <si>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</si>
  <si>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</si>
  <si>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</si>
  <si>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</si>
  <si>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</si>
  <si>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</si>
  <si>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</si>
  <si>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</si>
  <si>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</si>
  <si>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</si>
  <si>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</si>
  <si>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</si>
  <si>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</si>
  <si>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</si>
  <si>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</si>
  <si>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</si>
  <si>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</si>
  <si>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</si>
  <si>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</si>
  <si>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</si>
  <si>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</si>
  <si>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</si>
  <si>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</si>
  <si>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</si>
  <si>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</si>
  <si>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</si>
  <si>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</si>
  <si>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</si>
  <si>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</si>
  <si>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</si>
  <si>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</si>
  <si>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</si>
  <si>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</si>
  <si>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</si>
  <si>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</si>
  <si>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</si>
  <si>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</si>
  <si>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</si>
  <si>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</si>
  <si>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</si>
  <si>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</si>
  <si>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</si>
  <si>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</si>
  <si>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</si>
  <si>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</si>
  <si>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</si>
  <si>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</si>
  <si>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</si>
  <si>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</si>
  <si>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</si>
  <si>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</si>
  <si>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</si>
  <si>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</si>
  <si>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</si>
  <si>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</si>
  <si>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</si>
  <si>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</si>
  <si>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</si>
  <si>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</si>
  <si>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</si>
  <si>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</si>
  <si>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</si>
  <si>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</si>
  <si>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</si>
  <si>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</si>
  <si>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</si>
  <si>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</si>
  <si>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</si>
  <si>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</si>
  <si>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</si>
  <si>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</si>
  <si>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</si>
  <si>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</si>
  <si>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</si>
  <si>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</si>
  <si>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</si>
  <si>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</si>
  <si>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</si>
  <si>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</si>
  <si>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</si>
  <si>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</si>
  <si>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</si>
  <si>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</si>
  <si>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</si>
  <si>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</si>
  <si>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</si>
  <si>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</si>
  <si>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</si>
  <si>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</si>
  <si>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</si>
  <si>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</si>
  <si>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</si>
  <si>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</si>
  <si>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</si>
  <si>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</si>
  <si>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</si>
  <si>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</si>
  <si>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</si>
  <si>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</si>
  <si>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</si>
  <si>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</si>
  <si>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</si>
  <si>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</si>
  <si>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</si>
  <si>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</si>
  <si>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</si>
  <si>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</si>
  <si>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</si>
  <si>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</si>
  <si>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</si>
  <si>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</si>
  <si>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</si>
  <si>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</si>
  <si>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</si>
  <si>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</si>
  <si>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</si>
  <si>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</si>
  <si>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</si>
  <si>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</si>
  <si>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</si>
  <si>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</si>
  <si>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</si>
  <si>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</si>
  <si>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</si>
  <si>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</si>
  <si>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</si>
  <si>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</si>
  <si>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</si>
  <si>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</si>
  <si>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</si>
  <si>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</si>
  <si>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</si>
  <si>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</si>
  <si>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</si>
  <si>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</si>
  <si>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</si>
  <si>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</si>
  <si>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</si>
  <si>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</si>
  <si>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</si>
  <si>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</si>
  <si>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</si>
  <si>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</si>
  <si>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</si>
  <si>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</si>
  <si>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</si>
  <si>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</si>
  <si>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</si>
  <si>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</si>
  <si>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</si>
  <si>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</si>
  <si>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</si>
  <si>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</si>
  <si>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</si>
  <si>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</si>
  <si>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</si>
  <si>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</si>
  <si>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</si>
  <si>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</si>
  <si>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</si>
  <si>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</si>
  <si>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</si>
  <si>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</si>
  <si>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</si>
  <si>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</si>
  <si>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</si>
  <si>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</si>
  <si>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</si>
  <si>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</si>
  <si>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</si>
  <si>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</si>
  <si>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</si>
  <si>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</si>
  <si>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</si>
  <si>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</si>
  <si>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</si>
  <si>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</si>
  <si>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</si>
  <si>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</si>
  <si>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</si>
  <si>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</si>
  <si>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</si>
  <si>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</si>
  <si>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</si>
  <si>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</si>
  <si>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</si>
  <si>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</si>
  <si>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</si>
  <si>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</si>
  <si>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</si>
  <si>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</si>
  <si>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</si>
  <si>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</si>
  <si>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</si>
  <si>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</si>
  <si>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</si>
  <si>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</si>
  <si>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</si>
  <si>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</si>
  <si>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</si>
  <si>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</si>
  <si>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</si>
  <si>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</si>
  <si>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</si>
  <si>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</si>
  <si>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</si>
  <si>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</si>
  <si>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</si>
  <si>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</si>
  <si>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</si>
  <si>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</si>
  <si>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</si>
  <si>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</si>
  <si>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</si>
  <si>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</si>
  <si>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</si>
  <si>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</si>
  <si>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</si>
  <si>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</si>
  <si>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</si>
  <si>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</si>
  <si>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</si>
  <si>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</si>
  <si>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</si>
  <si>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</si>
  <si>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</si>
  <si>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</si>
  <si>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</si>
  <si>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</si>
  <si>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</si>
  <si>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</si>
  <si>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</si>
  <si>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</si>
  <si>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</si>
  <si>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</si>
  <si>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</si>
  <si>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</si>
  <si>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</si>
  <si>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</si>
  <si>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</si>
  <si>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</si>
  <si>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</si>
  <si>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</si>
  <si>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</si>
  <si>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</si>
  <si>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</si>
  <si>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</si>
  <si>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</si>
  <si>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</si>
  <si>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</si>
  <si>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</si>
  <si>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</si>
  <si>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</si>
  <si>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</si>
  <si>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</si>
  <si>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</si>
  <si>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</si>
  <si>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</si>
  <si>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</si>
  <si>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</si>
  <si>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</si>
  <si>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</si>
  <si>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</si>
  <si>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</si>
  <si>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</si>
  <si>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</si>
  <si>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</si>
  <si>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</si>
  <si>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</si>
  <si>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</si>
  <si>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</si>
  <si>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</si>
  <si>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</si>
  <si>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</si>
  <si>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</si>
  <si>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</si>
  <si>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</si>
  <si>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</si>
  <si>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</si>
  <si>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</si>
  <si>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</si>
  <si>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</si>
  <si>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</si>
  <si>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</si>
  <si>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</si>
  <si>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</si>
  <si>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</si>
  <si>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</si>
  <si>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</si>
  <si>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</si>
  <si>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</si>
  <si>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</si>
  <si>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</si>
  <si>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</si>
  <si>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</si>
  <si>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</si>
  <si>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</si>
  <si>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</si>
  <si>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</si>
  <si>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</si>
  <si>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</si>
  <si>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</si>
  <si>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</si>
  <si>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</si>
  <si>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</si>
  <si>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</si>
  <si>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</si>
  <si>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</si>
  <si>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</si>
  <si>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</si>
  <si>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</si>
  <si>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</si>
  <si>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</si>
  <si>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</si>
  <si>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</si>
  <si>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</si>
  <si>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</si>
  <si>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</si>
  <si>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</si>
  <si>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</si>
  <si>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</si>
  <si>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</si>
  <si>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</si>
  <si>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</si>
  <si>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</si>
  <si>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</si>
  <si>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</si>
  <si>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</si>
  <si>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</si>
  <si>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</si>
  <si>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</si>
  <si>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</si>
  <si>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</si>
  <si>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</si>
  <si>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</si>
  <si>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</si>
  <si>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</si>
  <si>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</si>
  <si>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</si>
  <si>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</si>
  <si>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</si>
  <si>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</si>
  <si>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</si>
  <si>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</si>
  <si>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</si>
  <si>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</si>
  <si>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</si>
  <si>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</si>
  <si>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</si>
  <si>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</si>
  <si>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</si>
  <si>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</si>
  <si>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</si>
  <si>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</si>
  <si>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</si>
  <si>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</si>
  <si>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</si>
  <si>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</si>
  <si>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</si>
  <si>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</si>
  <si>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</si>
  <si>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</si>
  <si>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</si>
  <si>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</si>
  <si>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</si>
  <si>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</si>
  <si>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</si>
  <si>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</si>
  <si>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</si>
  <si>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</si>
  <si>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</si>
  <si>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</si>
  <si>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</si>
  <si>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</si>
  <si>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</si>
  <si>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</si>
  <si>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</si>
  <si>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</si>
  <si>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</si>
  <si>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</si>
  <si>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</si>
  <si>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</si>
  <si>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</si>
  <si>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</si>
  <si>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</si>
  <si>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</si>
  <si>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</si>
  <si>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</si>
  <si>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</si>
  <si>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</si>
  <si>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</si>
  <si>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</si>
  <si>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</si>
  <si>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</si>
  <si>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</si>
  <si>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</si>
  <si>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</si>
  <si>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</si>
  <si>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</si>
  <si>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</si>
  <si>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</si>
  <si>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</si>
  <si>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</si>
  <si>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</si>
  <si>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</si>
  <si>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</si>
  <si>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</si>
  <si>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</si>
  <si>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</si>
  <si>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</si>
  <si>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</si>
  <si>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</si>
  <si>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</si>
  <si>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</si>
  <si>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</si>
  <si>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</si>
  <si>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</si>
  <si>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</si>
  <si>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</si>
  <si>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</si>
  <si>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</si>
  <si>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</si>
  <si>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</si>
  <si>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</si>
  <si>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</si>
  <si>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</si>
  <si>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</si>
  <si>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</si>
  <si>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</si>
  <si>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</si>
  <si>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</si>
  <si>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</si>
  <si>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</si>
  <si>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</si>
  <si>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</si>
  <si>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</si>
  <si>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</si>
  <si>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</si>
  <si>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</si>
  <si>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</si>
  <si>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</si>
  <si>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</si>
  <si>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</si>
  <si>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</si>
  <si>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</si>
  <si>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</si>
  <si>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</si>
  <si>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</si>
  <si>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</si>
  <si>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</si>
  <si>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</si>
  <si>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</si>
  <si>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</si>
  <si>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</si>
  <si>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</si>
  <si>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</si>
  <si>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</si>
  <si>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</si>
  <si>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</si>
  <si>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</si>
  <si>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</si>
  <si>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</si>
  <si>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</si>
  <si>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</si>
  <si>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</si>
  <si>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</si>
  <si>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</si>
  <si>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</si>
  <si>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</si>
  <si>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</si>
  <si>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</si>
  <si>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</si>
  <si>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</si>
  <si>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</si>
  <si>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</si>
  <si>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</si>
  <si>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</si>
  <si>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</si>
  <si>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</si>
  <si>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</si>
  <si>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</si>
  <si>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</si>
  <si>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</si>
  <si>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</si>
  <si>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</si>
  <si>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</si>
  <si>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</si>
  <si>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</si>
  <si>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</si>
  <si>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</si>
  <si>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</si>
  <si>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</si>
  <si>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</si>
  <si>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</si>
  <si>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</si>
  <si>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</si>
  <si>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</si>
  <si>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</si>
  <si>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</si>
  <si>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</si>
  <si>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</si>
  <si>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</si>
  <si>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</si>
  <si>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</si>
  <si>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</si>
  <si>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</si>
  <si>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</si>
  <si>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</si>
  <si>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</si>
  <si>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</si>
  <si>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</si>
  <si>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</si>
  <si>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</si>
  <si>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</si>
  <si>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</si>
  <si>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</si>
  <si>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</si>
  <si>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</si>
  <si>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</si>
  <si>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</si>
  <si>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</si>
  <si>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</si>
  <si>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</si>
  <si>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</si>
  <si>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</si>
  <si>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</si>
  <si>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</si>
  <si>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</si>
  <si>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</si>
  <si>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</si>
  <si>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</si>
  <si>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</si>
  <si>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</si>
  <si>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</si>
  <si>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</si>
  <si>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</si>
  <si>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</si>
  <si>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</si>
  <si>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</si>
  <si>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</si>
  <si>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</si>
  <si>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</si>
  <si>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</si>
  <si>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</si>
  <si>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</si>
  <si>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</si>
  <si>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</si>
  <si>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</si>
  <si>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</si>
  <si>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</si>
  <si>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</si>
  <si>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</si>
  <si>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</si>
  <si>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</si>
  <si>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</si>
  <si>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</si>
  <si>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</si>
  <si>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</si>
  <si>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</si>
  <si>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</si>
  <si>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</si>
  <si>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</si>
  <si>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</si>
  <si>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</si>
  <si>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</si>
  <si>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</si>
  <si>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</si>
  <si>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</si>
  <si>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</si>
  <si>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</si>
  <si>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</si>
  <si>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</si>
  <si>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</si>
  <si>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</si>
  <si>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</si>
  <si>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</si>
  <si>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</si>
  <si>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</si>
  <si>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</si>
  <si>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</si>
  <si>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</si>
  <si>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</si>
  <si>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</si>
  <si>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</si>
  <si>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</si>
  <si>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</si>
  <si>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</si>
  <si>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</si>
  <si>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</si>
  <si>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</si>
  <si>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</si>
  <si>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</si>
  <si>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</si>
  <si>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</si>
  <si>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</si>
  <si>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</si>
  <si>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</si>
  <si>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</si>
  <si>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</si>
  <si>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</si>
  <si>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</si>
  <si>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</si>
  <si>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</si>
  <si>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</si>
  <si>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</si>
  <si>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</si>
  <si>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</si>
  <si>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</si>
  <si>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</si>
  <si>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</si>
  <si>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</si>
  <si>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</si>
  <si>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</si>
  <si>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</si>
  <si>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</si>
  <si>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</si>
  <si>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</si>
  <si>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</si>
  <si>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</si>
  <si>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</si>
  <si>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</si>
  <si>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</si>
  <si>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</si>
  <si>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</si>
  <si>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</si>
  <si>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</si>
  <si>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</si>
  <si>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</si>
  <si>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</si>
  <si>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</si>
  <si>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</si>
  <si>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</si>
  <si>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</si>
  <si>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</si>
  <si>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</si>
  <si>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</si>
  <si>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</si>
  <si>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</si>
  <si>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</si>
  <si>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</si>
  <si>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</si>
  <si>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</si>
  <si>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</si>
  <si>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</si>
  <si>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</si>
  <si>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</si>
  <si>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</si>
  <si>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</si>
  <si>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</si>
  <si>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</si>
  <si>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</si>
  <si>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</si>
  <si>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</si>
  <si>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</si>
  <si>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</si>
  <si>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</si>
  <si>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</si>
  <si>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</si>
  <si>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</si>
  <si>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</si>
  <si>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</si>
  <si>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</si>
  <si>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</si>
  <si>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</si>
  <si>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</si>
  <si>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</si>
  <si>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</si>
  <si>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</si>
  <si>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</si>
  <si>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</si>
  <si>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</si>
  <si>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</si>
  <si>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</si>
  <si>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</si>
  <si>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</si>
  <si>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</si>
  <si>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</si>
  <si>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</si>
  <si>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</si>
  <si>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</si>
  <si>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</si>
  <si>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</si>
  <si>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</si>
  <si>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</si>
  <si>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</si>
  <si>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</si>
  <si>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</si>
  <si>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</si>
  <si>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</si>
  <si>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</si>
  <si>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</si>
  <si>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</si>
  <si>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</si>
  <si>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</si>
  <si>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</si>
  <si>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</si>
  <si>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</si>
  <si>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</si>
  <si>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</si>
  <si>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</si>
  <si>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</si>
  <si>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</si>
  <si>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</si>
  <si>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</si>
  <si>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</si>
  <si>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</si>
  <si>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</si>
  <si>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</si>
  <si>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</si>
  <si>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</si>
  <si>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</si>
  <si>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</si>
  <si>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</si>
  <si>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</si>
  <si>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</si>
  <si>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</si>
  <si>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</si>
  <si>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</si>
  <si>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</si>
  <si>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</si>
  <si>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</si>
  <si>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</si>
  <si>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</si>
  <si>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</si>
  <si>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</si>
  <si>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</si>
  <si>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</si>
  <si>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</si>
  <si>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</si>
  <si>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</si>
  <si>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</si>
  <si>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</si>
  <si>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</si>
  <si>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</si>
  <si>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</si>
  <si>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</si>
  <si>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</si>
  <si>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</si>
  <si>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</si>
  <si>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</si>
  <si>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</si>
  <si>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</si>
  <si>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</si>
  <si>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</si>
  <si>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</si>
  <si>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</si>
  <si>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</si>
  <si>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</si>
  <si>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</si>
  <si>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</si>
  <si>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</si>
  <si>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</si>
  <si>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</si>
  <si>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</si>
  <si>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</si>
  <si>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</si>
  <si>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</si>
  <si>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</si>
  <si>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</si>
  <si>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</si>
  <si>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</si>
  <si>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</si>
  <si>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</si>
  <si>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</si>
  <si>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</si>
  <si>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</si>
  <si>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</si>
  <si>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</si>
  <si>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</si>
  <si>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</si>
  <si>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</si>
  <si>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</si>
  <si>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</si>
  <si>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</si>
  <si>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</si>
  <si>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</si>
  <si>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</si>
  <si>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</si>
  <si>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</si>
  <si>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</si>
  <si>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</si>
  <si>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</si>
  <si>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</si>
  <si>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</si>
  <si>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</si>
  <si>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</si>
  <si>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</si>
  <si>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</si>
  <si>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</si>
  <si>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</si>
  <si>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</si>
  <si>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</si>
  <si>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</si>
  <si>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</si>
  <si>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</si>
  <si>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</si>
  <si>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</si>
  <si>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</si>
  <si>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</si>
  <si>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</si>
  <si>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</si>
  <si>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</si>
  <si>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</si>
  <si>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</si>
  <si>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</si>
  <si>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</si>
  <si>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</si>
  <si>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</si>
  <si>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</si>
  <si>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</si>
  <si>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</si>
  <si>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</si>
  <si>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</si>
  <si>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</si>
  <si>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</si>
  <si>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</si>
  <si>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</si>
  <si>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</si>
  <si>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</si>
  <si>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</si>
  <si>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</si>
  <si>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</si>
  <si>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</si>
  <si>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</si>
  <si>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</si>
  <si>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</si>
  <si>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</si>
  <si>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</si>
  <si>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</si>
  <si>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</si>
  <si>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</si>
  <si>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</si>
  <si>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</si>
  <si>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</si>
  <si>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</si>
  <si>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</si>
  <si>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</si>
  <si>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</si>
  <si>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</si>
  <si>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</si>
  <si>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</si>
  <si>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</si>
  <si>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</si>
  <si>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</si>
  <si>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</si>
  <si>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</si>
  <si>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</si>
  <si>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</si>
  <si>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</si>
  <si>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</si>
  <si>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</si>
  <si>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</si>
  <si>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</si>
  <si>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</si>
  <si>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</si>
  <si>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</si>
  <si>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</si>
  <si>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</si>
  <si>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</si>
  <si>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</si>
  <si>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</si>
  <si>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</si>
  <si>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</si>
  <si>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</si>
  <si>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</si>
  <si>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</si>
  <si>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</si>
  <si>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</si>
  <si>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</si>
  <si>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</si>
  <si>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</si>
  <si>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</si>
  <si>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</si>
  <si>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</si>
  <si>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</si>
  <si>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</si>
  <si>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</si>
  <si>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</si>
  <si>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</si>
  <si>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</si>
  <si>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</si>
  <si>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</si>
  <si>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</si>
  <si>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</si>
  <si>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</si>
  <si>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</si>
  <si>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</si>
  <si>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</si>
  <si>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</si>
  <si>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</si>
  <si>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</si>
  <si>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</si>
  <si>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</si>
  <si>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</si>
  <si>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</si>
  <si>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</si>
  <si>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</si>
  <si>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</si>
  <si>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</si>
  <si>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</si>
  <si>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</si>
  <si>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</si>
  <si>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</si>
  <si>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</si>
  <si>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</si>
  <si>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</si>
  <si>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</si>
  <si>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</si>
  <si>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</si>
  <si>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</si>
  <si>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</si>
  <si>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</si>
  <si>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</si>
  <si>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</si>
  <si>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</si>
  <si>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</si>
  <si>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</si>
  <si>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</si>
  <si>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</si>
  <si>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</si>
  <si>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</si>
  <si>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</si>
  <si>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</si>
  <si>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</si>
  <si>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</si>
  <si>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</si>
  <si>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</si>
  <si>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</si>
  <si>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</si>
  <si>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</si>
  <si>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</si>
  <si>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</si>
  <si>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</si>
  <si>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</si>
  <si>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</si>
  <si>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</si>
  <si>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</si>
  <si>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</si>
  <si>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</si>
  <si>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</si>
  <si>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</si>
  <si>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</si>
  <si>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</si>
  <si>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</si>
  <si>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</si>
  <si>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</si>
  <si>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</si>
  <si>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</si>
  <si>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</si>
  <si>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</si>
  <si>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</si>
  <si>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</si>
  <si>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</si>
  <si>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</si>
  <si>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</si>
  <si>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</si>
  <si>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</si>
  <si>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</si>
  <si>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</si>
  <si>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</si>
  <si>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</si>
  <si>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</si>
  <si>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</si>
  <si>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</si>
  <si>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</si>
  <si>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</si>
  <si>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</si>
  <si>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</si>
  <si>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</si>
  <si>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</si>
  <si>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</si>
  <si>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</si>
  <si>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</si>
  <si>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</si>
  <si>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</si>
  <si>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</si>
  <si>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</si>
  <si>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</si>
  <si>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</si>
  <si>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</si>
  <si>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</si>
  <si>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</si>
  <si>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</si>
  <si>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</si>
  <si>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</si>
  <si>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</si>
  <si>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</si>
  <si>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</si>
  <si>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</si>
  <si>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</si>
  <si>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</si>
  <si>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</si>
  <si>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</si>
  <si>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</si>
  <si>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</si>
  <si>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</si>
  <si>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</si>
  <si>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</si>
  <si>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</si>
  <si>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</si>
  <si>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</si>
  <si>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</si>
  <si>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</si>
  <si>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</si>
  <si>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</si>
  <si>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</si>
  <si>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</si>
  <si>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</si>
  <si>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</si>
  <si>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</si>
  <si>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</si>
  <si>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</si>
  <si>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</si>
  <si>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</si>
  <si>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</si>
  <si>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</si>
  <si>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</si>
  <si>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</si>
  <si>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</si>
  <si>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</si>
  <si>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</si>
  <si>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</si>
  <si>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</si>
  <si>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</si>
  <si>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</si>
  <si>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</si>
  <si>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</si>
  <si>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</si>
  <si>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</si>
  <si>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</si>
  <si>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</si>
  <si>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</si>
  <si>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</si>
  <si>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</si>
  <si>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</si>
  <si>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</si>
  <si>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</si>
  <si>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</si>
  <si>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</si>
  <si>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</si>
  <si>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</si>
  <si>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</si>
  <si>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</si>
  <si>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</si>
  <si>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</si>
  <si>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</si>
  <si>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</si>
  <si>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</si>
  <si>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</si>
  <si>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</si>
  <si>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</si>
  <si>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</si>
  <si>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</si>
  <si>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</si>
  <si>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</si>
  <si>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</si>
  <si>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</si>
  <si>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</si>
  <si>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</si>
  <si>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</si>
  <si>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</si>
  <si>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</si>
  <si>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</si>
  <si>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</si>
  <si>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</si>
  <si>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</si>
  <si>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</si>
  <si>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</si>
  <si>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</si>
  <si>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</si>
  <si>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</si>
  <si>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</si>
  <si>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</si>
  <si>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</si>
  <si>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</si>
  <si>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</si>
  <si>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</si>
  <si>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</si>
  <si>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</si>
  <si>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</si>
  <si>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</si>
  <si>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</si>
  <si>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</si>
  <si>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</si>
  <si>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</si>
  <si>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</si>
  <si>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</si>
  <si>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</si>
  <si>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</si>
  <si>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</si>
  <si>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</si>
  <si>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</si>
  <si>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</si>
  <si>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</si>
  <si>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</si>
  <si>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</si>
  <si>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</si>
  <si>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</si>
  <si>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</si>
  <si>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</si>
  <si>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</si>
  <si>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</si>
  <si>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</si>
  <si>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</si>
  <si>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</si>
  <si>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</si>
  <si>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</si>
  <si>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</si>
  <si>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</si>
  <si>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</si>
  <si>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</si>
  <si>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</si>
  <si>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</si>
  <si>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</si>
  <si>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</si>
  <si>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</si>
  <si>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</si>
  <si>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</si>
  <si>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</si>
  <si>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</si>
  <si>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</si>
  <si>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</si>
  <si>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</si>
  <si>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</si>
  <si>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</si>
  <si>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</si>
  <si>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</si>
  <si>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</si>
  <si>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</si>
  <si>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</si>
  <si>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</si>
  <si>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</si>
  <si>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</si>
  <si>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</si>
  <si>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</si>
  <si>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</si>
  <si>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</si>
  <si>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</si>
  <si>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</si>
  <si>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</si>
  <si>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</si>
  <si>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</si>
  <si>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</si>
  <si>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</si>
  <si>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</si>
  <si>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</si>
  <si>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</si>
  <si>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</si>
  <si>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</si>
  <si>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</si>
  <si>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</si>
  <si>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</si>
  <si>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</si>
  <si>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</si>
  <si>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</si>
  <si>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</si>
  <si>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</si>
  <si>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</si>
  <si>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</si>
  <si>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</si>
  <si>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</si>
  <si>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</si>
  <si>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</si>
  <si>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</si>
  <si>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</si>
  <si>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</si>
  <si>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</si>
  <si>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</si>
  <si>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</si>
  <si>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</si>
  <si>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</si>
  <si>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</si>
  <si>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</si>
  <si>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</si>
  <si>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</si>
  <si>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</si>
  <si>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</si>
  <si>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</si>
  <si>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</si>
  <si>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</si>
  <si>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</si>
  <si>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</si>
  <si>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</si>
  <si>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</si>
  <si>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</si>
  <si>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</si>
  <si>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</si>
  <si>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</si>
  <si>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</si>
  <si>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</si>
  <si>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</si>
  <si>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</si>
  <si>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</si>
  <si>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</si>
  <si>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</si>
  <si>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</si>
  <si>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</si>
  <si>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</si>
  <si>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</si>
  <si>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</si>
  <si>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</si>
  <si>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</si>
  <si>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</si>
  <si>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</si>
  <si>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</si>
  <si>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</si>
  <si>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</si>
  <si>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</si>
  <si>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</si>
  <si>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</si>
  <si>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</si>
  <si>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</si>
  <si>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</si>
  <si>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</si>
  <si>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</si>
  <si>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</si>
  <si>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</si>
  <si>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</si>
  <si>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</si>
  <si>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</si>
  <si>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</si>
  <si>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</si>
  <si>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</si>
  <si>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</si>
  <si>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</si>
  <si>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</si>
  <si>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</si>
  <si>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</si>
  <si>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</si>
  <si>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</si>
  <si>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</si>
  <si>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</si>
  <si>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</si>
  <si>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</si>
  <si>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</si>
  <si>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</si>
  <si>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</si>
  <si>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</si>
  <si>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</si>
  <si>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</si>
  <si>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</si>
  <si>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</si>
  <si>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</si>
  <si>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</si>
  <si>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</si>
  <si>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</si>
  <si>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</si>
  <si>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</si>
  <si>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</si>
  <si>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</si>
  <si>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</si>
  <si>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</si>
  <si>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</si>
  <si>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</si>
  <si>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</si>
  <si>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</si>
  <si>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</si>
  <si>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</si>
  <si>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</si>
  <si>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</si>
  <si>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</si>
  <si>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</si>
  <si>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</si>
  <si>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</si>
  <si>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</si>
  <si>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</si>
  <si>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</si>
  <si>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</si>
  <si>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</si>
  <si>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</si>
  <si>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</si>
  <si>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</si>
  <si>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</si>
  <si>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</si>
  <si>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</si>
  <si>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</si>
  <si>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</si>
  <si>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</si>
  <si>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</si>
  <si>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</si>
  <si>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</si>
  <si>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</si>
  <si>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</si>
  <si>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</si>
  <si>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</si>
  <si>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</si>
  <si>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</si>
  <si>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</si>
  <si>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</si>
  <si>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</si>
  <si>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</si>
  <si>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</si>
  <si>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</si>
  <si>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</si>
  <si>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</si>
  <si>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</si>
  <si>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</si>
  <si>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</si>
  <si>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</si>
  <si>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</si>
  <si>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</si>
  <si>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</si>
  <si>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</si>
  <si>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</si>
  <si>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</si>
  <si>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</si>
  <si>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</si>
  <si>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</si>
  <si>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</si>
  <si>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</si>
  <si>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</si>
  <si>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</si>
  <si>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</si>
  <si>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</si>
  <si>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</si>
  <si>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</si>
  <si>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</si>
  <si>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</si>
  <si>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</si>
  <si>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</si>
  <si>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</si>
  <si>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</si>
  <si>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</si>
  <si>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</si>
  <si>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</si>
  <si>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</si>
  <si>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</si>
  <si>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</si>
  <si>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</si>
  <si>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</si>
  <si>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</si>
  <si>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</si>
  <si>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</si>
  <si>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</si>
  <si>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</si>
  <si>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</si>
  <si>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</si>
  <si>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</si>
  <si>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</si>
  <si>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</si>
  <si>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</si>
  <si>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</si>
  <si>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</si>
  <si>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</si>
  <si>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</si>
  <si>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</si>
  <si>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</si>
  <si>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</si>
  <si>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</si>
  <si>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</si>
  <si>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</si>
  <si>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</si>
  <si>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</si>
  <si>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</si>
  <si>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</si>
  <si>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</si>
  <si>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</si>
  <si>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</si>
  <si>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</si>
  <si>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</si>
  <si>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</si>
  <si>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</si>
  <si>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</si>
  <si>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</si>
  <si>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</si>
  <si>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</si>
  <si>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</si>
  <si>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</si>
  <si>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</si>
  <si>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</si>
  <si>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</si>
  <si>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</si>
  <si>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</si>
  <si>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</si>
  <si>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</si>
  <si>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</si>
  <si>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</si>
  <si>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</si>
  <si>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</si>
  <si>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</si>
  <si>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</si>
  <si>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</si>
  <si>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</si>
  <si>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</si>
  <si>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</si>
  <si>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</si>
  <si>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</si>
  <si>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</si>
  <si>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</si>
  <si>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</si>
  <si>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</si>
  <si>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</si>
  <si>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</si>
  <si>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</si>
  <si>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</si>
  <si>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</si>
  <si>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</si>
  <si>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</si>
  <si>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</si>
  <si>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</si>
  <si>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</si>
  <si>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</si>
  <si>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</si>
  <si>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</si>
  <si>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</si>
  <si>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</si>
  <si>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</si>
  <si>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</si>
  <si>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</si>
  <si>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</si>
  <si>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</si>
  <si>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</si>
  <si>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</si>
  <si>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</si>
  <si>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</si>
  <si>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</si>
  <si>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</si>
  <si>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</si>
  <si>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</si>
  <si>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</si>
  <si>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</si>
  <si>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</si>
  <si>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</si>
  <si>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</si>
  <si>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</si>
  <si>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</si>
  <si>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</si>
  <si>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</si>
  <si>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</si>
  <si>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</si>
  <si>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</si>
  <si>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</si>
  <si>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</si>
  <si>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</si>
  <si>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</si>
  <si>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</si>
  <si>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</si>
  <si>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</si>
  <si>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</si>
  <si>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</si>
  <si>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</si>
  <si>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</si>
  <si>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</si>
  <si>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</si>
  <si>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</si>
  <si>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</si>
  <si>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</si>
  <si>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</si>
  <si>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</si>
  <si>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</si>
  <si>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</si>
  <si>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</si>
  <si>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</si>
  <si>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</si>
  <si>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</si>
  <si>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</si>
  <si>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</si>
  <si>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</si>
  <si>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</si>
  <si>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</si>
  <si>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</si>
  <si>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</si>
  <si>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</si>
  <si>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</si>
  <si>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</si>
  <si>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</si>
  <si>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</si>
  <si>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</si>
  <si>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</si>
  <si>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</si>
  <si>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</si>
  <si>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</si>
  <si>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</si>
  <si>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</si>
  <si>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</si>
  <si>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</si>
  <si>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</si>
  <si>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</si>
  <si>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</si>
  <si>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</si>
  <si>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</si>
  <si>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</si>
  <si>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</si>
  <si>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</si>
  <si>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</si>
  <si>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</si>
  <si>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</si>
  <si>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</si>
  <si>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</si>
  <si>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</si>
  <si>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</si>
  <si>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</si>
  <si>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</si>
  <si>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</si>
  <si>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</si>
  <si>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</si>
  <si>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</si>
  <si>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</si>
  <si>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</si>
  <si>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</si>
  <si>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</si>
  <si>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</si>
  <si>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</si>
  <si>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</si>
  <si>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</si>
  <si>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</si>
  <si>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</si>
  <si>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</si>
  <si>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</si>
  <si>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</si>
  <si>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</si>
  <si>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</si>
  <si>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</si>
  <si>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</si>
  <si>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</si>
  <si>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</si>
  <si>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</si>
  <si>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</si>
  <si>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</si>
  <si>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</si>
  <si>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</si>
  <si>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</si>
  <si>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</si>
  <si>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</si>
  <si>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</si>
  <si>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</si>
  <si>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</si>
  <si>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</si>
  <si>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</si>
  <si>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</si>
  <si>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</si>
  <si>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</si>
  <si>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</si>
  <si>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</si>
  <si>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</si>
  <si>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</si>
  <si>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</si>
  <si>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</si>
  <si>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</si>
  <si>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</si>
  <si>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</si>
  <si>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</si>
  <si>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</si>
  <si>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</si>
  <si>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</si>
  <si>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</si>
  <si>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</si>
  <si>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</si>
  <si>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</si>
  <si>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</si>
  <si>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</si>
  <si>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</si>
  <si>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</si>
  <si>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</si>
  <si>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</si>
  <si>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</si>
  <si>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</si>
  <si>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</si>
  <si>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</si>
  <si>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</si>
  <si>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</si>
  <si>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</si>
  <si>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</si>
  <si>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</si>
  <si>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</si>
  <si>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</si>
  <si>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</si>
  <si>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</si>
  <si>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</si>
  <si>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</si>
  <si>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</si>
  <si>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</si>
  <si>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</si>
  <si>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</si>
  <si>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</si>
  <si>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</si>
  <si>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</si>
  <si>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</si>
  <si>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</si>
  <si>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</si>
  <si>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</si>
  <si>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</si>
  <si>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</si>
  <si>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</si>
  <si>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</si>
  <si>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</si>
  <si>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</si>
  <si>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</si>
  <si>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</si>
  <si>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</si>
  <si>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</si>
  <si>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</si>
  <si>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</si>
  <si>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</si>
  <si>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</si>
  <si>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</si>
  <si>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</si>
  <si>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</si>
  <si>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</si>
  <si>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</si>
  <si>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</si>
  <si>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</si>
  <si>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</si>
  <si>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</si>
  <si>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</si>
  <si>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</si>
  <si>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</si>
  <si>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</si>
  <si>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</si>
  <si>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</si>
  <si>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</si>
  <si>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</si>
  <si>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</si>
  <si>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</si>
  <si>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</si>
  <si>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</si>
  <si>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</si>
  <si>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</si>
  <si>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</si>
  <si>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</si>
  <si>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</si>
  <si>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</si>
  <si>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</si>
  <si>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</si>
  <si>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</si>
  <si>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</si>
  <si>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</si>
  <si>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</si>
  <si>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</si>
  <si>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</si>
  <si>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</si>
  <si>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</si>
  <si>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</si>
  <si>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</si>
  <si>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</si>
  <si>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</si>
  <si>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</si>
  <si>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</si>
  <si>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</si>
  <si>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</si>
  <si>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</si>
  <si>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</si>
  <si>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</si>
  <si>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</si>
  <si>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</si>
  <si>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</si>
  <si>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</si>
  <si>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</si>
  <si>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</si>
  <si>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</si>
  <si>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</si>
  <si>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</si>
  <si>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</si>
  <si>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</si>
  <si>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</si>
  <si>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</si>
  <si>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</si>
  <si>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</si>
  <si>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</si>
  <si>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</si>
  <si>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</si>
  <si>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</si>
  <si>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</si>
  <si>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</si>
  <si>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</si>
  <si>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</si>
  <si>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</si>
  <si>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</si>
  <si>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</si>
  <si>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</si>
  <si>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</si>
  <si>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</si>
  <si>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</si>
  <si>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</si>
  <si>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</si>
  <si>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</si>
  <si>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</si>
  <si>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</si>
  <si>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</si>
  <si>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</si>
  <si>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</si>
  <si>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</si>
  <si>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</si>
  <si>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</si>
  <si>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</si>
  <si>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</si>
  <si>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</si>
  <si>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</si>
  <si>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</si>
  <si>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</si>
  <si>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</si>
  <si>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</si>
  <si>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</si>
  <si>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</si>
  <si>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</si>
  <si>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</si>
  <si>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</si>
  <si>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</si>
  <si>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</si>
  <si>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</si>
  <si>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</si>
  <si>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</si>
  <si>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</si>
  <si>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</si>
  <si>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</si>
  <si>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</si>
  <si>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</si>
  <si>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</si>
  <si>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</si>
  <si>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</si>
  <si>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</si>
  <si>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</si>
  <si>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</si>
  <si>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</si>
  <si>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</si>
  <si>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</si>
  <si>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</si>
  <si>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</si>
  <si>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</si>
  <si>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</si>
  <si>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</si>
  <si>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</si>
  <si>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</si>
  <si>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</si>
  <si>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</si>
  <si>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</si>
  <si>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</si>
  <si>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</si>
  <si>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</si>
  <si>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</si>
  <si>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</si>
  <si>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</si>
  <si>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</si>
  <si>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</si>
  <si>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</si>
  <si>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</si>
  <si>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</si>
  <si>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</si>
  <si>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</si>
  <si>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</si>
  <si>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</si>
  <si>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</si>
  <si>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</si>
  <si>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</si>
  <si>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</si>
  <si>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</si>
  <si>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</si>
  <si>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</si>
  <si>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</si>
  <si>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</si>
  <si>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</si>
  <si>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</si>
  <si>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</si>
  <si>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</si>
  <si>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</si>
  <si>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</si>
  <si>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</si>
  <si>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</si>
  <si>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</si>
  <si>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</si>
  <si>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</si>
  <si>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</si>
  <si>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</si>
  <si>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</si>
  <si>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</si>
  <si>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</si>
  <si>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</si>
  <si>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</si>
  <si>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</si>
  <si>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</si>
  <si>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</si>
  <si>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</si>
  <si>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</si>
  <si>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</si>
  <si>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</si>
  <si>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</si>
  <si>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</si>
  <si>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</si>
  <si>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</si>
  <si>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</si>
  <si>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</si>
  <si>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</si>
  <si>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</si>
  <si>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</si>
  <si>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</si>
  <si>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</si>
  <si>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</si>
  <si>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</si>
  <si>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</si>
  <si>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</si>
  <si>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</si>
  <si>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</si>
  <si>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</si>
  <si>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</si>
  <si>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</si>
  <si>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</si>
  <si>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</si>
  <si>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</si>
  <si>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</si>
  <si>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</si>
  <si>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</si>
  <si>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</si>
  <si>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</si>
  <si>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</si>
  <si>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</si>
  <si>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</si>
  <si>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</si>
  <si>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</si>
  <si>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</si>
  <si>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</si>
  <si>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</si>
  <si>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</si>
  <si>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</si>
  <si>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</si>
  <si>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</si>
  <si>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</si>
  <si>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</si>
  <si>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</si>
  <si>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</si>
  <si>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</si>
  <si>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</si>
  <si>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</si>
  <si>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</si>
  <si>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</si>
  <si>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</si>
  <si>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</si>
  <si>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</si>
  <si>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</si>
  <si>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</si>
  <si>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</si>
  <si>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</si>
  <si>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</si>
  <si>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</si>
  <si>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</si>
  <si>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</si>
  <si>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</si>
  <si>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</si>
  <si>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</si>
  <si>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</si>
  <si>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</si>
  <si>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</si>
  <si>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</si>
  <si>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</si>
  <si>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</si>
  <si>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</si>
  <si>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</si>
  <si>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</si>
  <si>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</si>
  <si>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</si>
  <si>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</si>
  <si>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</si>
  <si>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</si>
  <si>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</si>
  <si>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</si>
  <si>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</si>
  <si>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</si>
  <si>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</si>
  <si>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</si>
  <si>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</si>
  <si>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</si>
  <si>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</si>
  <si>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</si>
  <si>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</si>
  <si>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</si>
  <si>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</si>
  <si>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</si>
  <si>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</si>
  <si>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</si>
  <si>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</si>
  <si>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</si>
  <si>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</si>
  <si>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</si>
  <si>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</si>
  <si>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</si>
  <si>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</si>
  <si>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</si>
  <si>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</si>
  <si>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</si>
  <si>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</si>
  <si>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</si>
  <si>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</si>
  <si>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</si>
  <si>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</si>
  <si>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</si>
  <si>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</si>
  <si>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</si>
  <si>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</si>
  <si>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</si>
  <si>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</si>
  <si>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</si>
  <si>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</si>
  <si>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</si>
  <si>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</si>
  <si>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</si>
  <si>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</si>
  <si>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</si>
  <si>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</si>
  <si>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</si>
  <si>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</si>
  <si>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</si>
  <si>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</si>
  <si>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</si>
  <si>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</si>
  <si>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</si>
  <si>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</si>
  <si>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</si>
  <si>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</si>
  <si>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</si>
  <si>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</si>
  <si>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</si>
  <si>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</si>
  <si>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</si>
  <si>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</si>
  <si>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</si>
  <si>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</si>
  <si>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</si>
  <si>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</si>
  <si>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</si>
  <si>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</si>
  <si>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</si>
  <si>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</si>
  <si>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</si>
  <si>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</si>
  <si>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</si>
  <si>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</si>
  <si>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</si>
  <si>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</si>
  <si>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</si>
  <si>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</si>
  <si>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</si>
  <si>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</si>
  <si>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</si>
  <si>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</si>
  <si>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</si>
  <si>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</si>
  <si>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</si>
  <si>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</si>
  <si>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</si>
  <si>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</si>
  <si>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</si>
  <si>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</si>
  <si>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</si>
  <si>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</si>
  <si>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</si>
  <si>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</si>
  <si>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</si>
  <si>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</si>
  <si>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</si>
  <si>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</si>
  <si>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</si>
  <si>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</si>
  <si>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</si>
  <si>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</si>
  <si>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</si>
  <si>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</si>
  <si>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</si>
  <si>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</si>
  <si>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</si>
  <si>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</si>
  <si>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</si>
  <si>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</si>
  <si>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</si>
  <si>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</si>
  <si>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</si>
  <si>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</si>
  <si>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</si>
  <si>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</si>
  <si>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</si>
  <si>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</si>
  <si>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</si>
  <si>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</si>
  <si>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</si>
  <si>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</si>
  <si>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</si>
  <si>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</si>
  <si>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</si>
  <si>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</si>
  <si>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</si>
  <si>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</si>
  <si>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</si>
  <si>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</si>
  <si>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</si>
  <si>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</si>
  <si>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</si>
  <si>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</si>
  <si>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</si>
  <si>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</si>
  <si>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</si>
  <si>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</si>
  <si>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</si>
  <si>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</si>
  <si>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</si>
  <si>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</si>
  <si>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</si>
  <si>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</si>
  <si>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</si>
  <si>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</si>
  <si>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</si>
  <si>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</si>
  <si>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</si>
  <si>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</si>
  <si>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</si>
  <si>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</si>
  <si>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</si>
  <si>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</si>
  <si>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</si>
  <si>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</si>
  <si>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</si>
  <si>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</si>
  <si>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</si>
  <si>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</si>
  <si>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</si>
  <si>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</si>
  <si>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</si>
  <si>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</si>
  <si>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</si>
  <si>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</si>
  <si>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</si>
  <si>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</si>
  <si>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</si>
  <si>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</si>
  <si>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</si>
  <si>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</si>
  <si>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</si>
  <si>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</si>
  <si>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</si>
  <si>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</si>
  <si>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</si>
  <si>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</si>
  <si>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</si>
  <si>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</si>
  <si>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</si>
  <si>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</si>
  <si>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</si>
  <si>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</si>
  <si>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</si>
  <si>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</si>
  <si>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</si>
  <si>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</si>
  <si>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</si>
  <si>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</si>
  <si>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</si>
  <si>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</si>
  <si>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</si>
  <si>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</si>
  <si>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</si>
  <si>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</si>
  <si>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</si>
  <si>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</si>
  <si>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</si>
  <si>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</si>
  <si>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</si>
  <si>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</si>
  <si>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</si>
  <si>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</si>
  <si>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</si>
  <si>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</si>
  <si>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</si>
  <si>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</si>
  <si>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</si>
  <si>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</si>
  <si>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</si>
  <si>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</si>
  <si>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</si>
  <si>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</si>
  <si>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</si>
  <si>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</si>
  <si>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</si>
  <si>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</si>
  <si>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</si>
  <si>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</si>
  <si>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</si>
  <si>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</si>
  <si>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</si>
  <si>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</si>
  <si>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</si>
  <si>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</si>
  <si>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</si>
  <si>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</si>
  <si>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</si>
  <si>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</si>
  <si>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</si>
  <si>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</si>
  <si>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</si>
  <si>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</si>
  <si>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</si>
  <si>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</si>
  <si>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</si>
  <si>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</si>
  <si>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</si>
  <si>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</si>
  <si>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</si>
  <si>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</si>
  <si>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</si>
  <si>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</si>
  <si>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</si>
  <si>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</si>
  <si>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</si>
  <si>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</si>
  <si>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</si>
  <si>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</si>
  <si>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</si>
  <si>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</si>
  <si>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</si>
  <si>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</si>
  <si>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</si>
  <si>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</si>
  <si>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</si>
  <si>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</si>
  <si>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</si>
  <si>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</si>
  <si>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</si>
  <si>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</si>
  <si>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</si>
  <si>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</si>
  <si>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</si>
  <si>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</si>
  <si>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</si>
  <si>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</si>
  <si>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</si>
  <si>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</si>
  <si>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</si>
  <si>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</si>
  <si>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</si>
  <si>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</si>
  <si>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</si>
  <si>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</si>
  <si>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</si>
  <si>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</si>
  <si>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</si>
  <si>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</si>
  <si>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</si>
  <si>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</si>
  <si>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</si>
  <si>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</si>
  <si>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</si>
  <si>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</si>
  <si>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</si>
  <si>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</si>
  <si>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</si>
  <si>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</si>
  <si>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</si>
  <si>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</si>
  <si>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</si>
  <si>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</si>
  <si>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</si>
  <si>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</si>
  <si>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</si>
  <si>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</si>
  <si>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</si>
  <si>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</si>
  <si>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</si>
  <si>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</si>
  <si>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</si>
  <si>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</si>
  <si>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</si>
  <si>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</si>
  <si>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</si>
  <si>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</si>
  <si>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</si>
  <si>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</si>
  <si>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</si>
  <si>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</si>
  <si>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</si>
  <si>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</si>
  <si>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</si>
  <si>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</si>
  <si>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</si>
  <si>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</si>
  <si>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</si>
  <si>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</si>
  <si>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</si>
  <si>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</si>
  <si>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</si>
  <si>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</si>
  <si>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</si>
  <si>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</si>
  <si>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</si>
  <si>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</si>
  <si>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</si>
  <si>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</si>
  <si>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</si>
  <si>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</si>
  <si>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</si>
  <si>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</si>
  <si>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</si>
  <si>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</si>
  <si>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</si>
  <si>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</si>
  <si>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</si>
  <si>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</si>
  <si>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</si>
  <si>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</si>
  <si>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</si>
  <si>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</si>
  <si>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</si>
  <si>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</si>
  <si>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</si>
  <si>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</si>
  <si>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</si>
  <si>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</si>
  <si>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</si>
  <si>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</si>
  <si>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</si>
  <si>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</si>
  <si>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</si>
  <si>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</si>
  <si>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</si>
  <si>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</si>
  <si>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</si>
  <si>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</si>
  <si>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</si>
  <si>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</si>
  <si>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</si>
  <si>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</si>
  <si>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</si>
  <si>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</si>
  <si>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</si>
  <si>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</si>
  <si>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</si>
  <si>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</si>
  <si>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</si>
  <si>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</si>
  <si>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</si>
  <si>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</si>
  <si>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</si>
  <si>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</si>
  <si>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</si>
  <si>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</si>
  <si>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</si>
  <si>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</si>
  <si>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</si>
  <si>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</si>
  <si>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</si>
  <si>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</si>
  <si>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</si>
  <si>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</si>
  <si>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</si>
  <si>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</si>
  <si>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</si>
  <si>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</si>
  <si>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</si>
  <si>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</si>
  <si>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</si>
  <si>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</si>
  <si>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</si>
  <si>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</si>
  <si>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</si>
  <si>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</si>
  <si>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</si>
  <si>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</si>
  <si>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</si>
  <si>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</si>
  <si>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</si>
  <si>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</si>
  <si>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</si>
  <si>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</si>
  <si>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</si>
  <si>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</si>
  <si>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</si>
  <si>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</si>
  <si>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</si>
  <si>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</si>
  <si>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</si>
  <si>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</si>
  <si>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</si>
  <si>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</si>
  <si>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</si>
  <si>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</si>
  <si>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</si>
  <si>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</si>
  <si>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</si>
  <si>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</si>
  <si>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</si>
  <si>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</si>
  <si>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</si>
  <si>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</si>
  <si>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</si>
  <si>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</si>
  <si>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</si>
  <si>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</si>
  <si>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</si>
  <si>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</si>
  <si>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</si>
  <si>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</si>
  <si>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</si>
  <si>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</si>
  <si>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</si>
  <si>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</si>
  <si>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</si>
  <si>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</si>
  <si>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</si>
  <si>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</si>
  <si>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</si>
  <si>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</si>
  <si>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</si>
  <si>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</si>
  <si>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</si>
  <si>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</si>
  <si>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</si>
  <si>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</si>
  <si>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</si>
  <si>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</si>
  <si>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</si>
  <si>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</si>
  <si>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</si>
  <si>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</si>
  <si>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</si>
  <si>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</si>
  <si>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</si>
  <si>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</si>
  <si>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</si>
  <si>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</si>
  <si>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</si>
  <si>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</si>
  <si>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</si>
  <si>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</si>
  <si>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</si>
  <si>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</si>
  <si>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</si>
  <si>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</si>
  <si>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</si>
  <si>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</si>
  <si>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</si>
  <si>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</si>
  <si>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</si>
  <si>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</si>
  <si>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</si>
  <si>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</si>
  <si>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</si>
  <si>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</si>
  <si>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</si>
  <si>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</si>
  <si>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</si>
  <si>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</si>
  <si>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</si>
  <si>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</si>
  <si>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</si>
  <si>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</si>
  <si>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</si>
  <si>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</si>
  <si>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</si>
  <si>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</si>
  <si>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</si>
  <si>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</si>
  <si>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</si>
  <si>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</si>
  <si>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</si>
  <si>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</si>
  <si>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</si>
  <si>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</si>
  <si>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</si>
  <si>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</si>
  <si>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</si>
  <si>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</si>
  <si>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</si>
  <si>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</si>
  <si>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</si>
  <si>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</si>
  <si>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</si>
  <si>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</si>
  <si>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</si>
  <si>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</si>
  <si>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</si>
  <si>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</si>
  <si>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</si>
  <si>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</si>
  <si>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</si>
  <si>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</si>
  <si>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</si>
  <si>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</si>
  <si>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</si>
  <si>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</si>
  <si>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</si>
  <si>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</si>
  <si>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</si>
  <si>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</si>
  <si>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</si>
  <si>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</si>
  <si>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</si>
  <si>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</si>
  <si>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</si>
  <si>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</si>
  <si>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</si>
  <si>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</si>
  <si>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</si>
  <si>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</si>
  <si>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</si>
  <si>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</si>
  <si>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</si>
  <si>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</si>
  <si>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</si>
  <si>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</si>
  <si>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</si>
  <si>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</si>
  <si>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</si>
  <si>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</si>
  <si>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</si>
  <si>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</si>
  <si>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</si>
  <si>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</si>
  <si>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</si>
  <si>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</si>
  <si>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</si>
  <si>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</si>
  <si>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</si>
  <si>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</si>
  <si>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</si>
  <si>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</si>
  <si>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</si>
  <si>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</si>
  <si>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</si>
  <si>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</si>
  <si>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</si>
  <si>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</si>
  <si>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</si>
  <si>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</si>
  <si>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</si>
  <si>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</si>
  <si>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</si>
  <si>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</si>
  <si>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</si>
  <si>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</si>
  <si>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</si>
  <si>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</si>
  <si>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</si>
  <si>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</si>
  <si>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</si>
  <si>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</si>
  <si>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</si>
  <si>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</si>
  <si>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</si>
  <si>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</si>
  <si>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</si>
  <si>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</si>
  <si>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</si>
  <si>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</si>
  <si>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</si>
  <si>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</si>
  <si>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</si>
  <si>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</si>
  <si>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</si>
  <si>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</si>
  <si>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</si>
  <si>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</si>
  <si>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</si>
  <si>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</si>
  <si>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</si>
  <si>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</si>
  <si>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</si>
  <si>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</si>
  <si>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</si>
  <si>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</si>
  <si>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</si>
  <si>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</si>
  <si>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</si>
  <si>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</si>
  <si>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</si>
  <si>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</si>
  <si>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</si>
  <si>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</si>
  <si>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</si>
  <si>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</si>
  <si>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</si>
  <si>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</si>
  <si>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</si>
  <si>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</si>
  <si>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</si>
  <si>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</si>
  <si>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</si>
  <si>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</si>
  <si>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</si>
  <si>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</si>
  <si>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</si>
  <si>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</si>
  <si>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</si>
  <si>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</si>
  <si>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</si>
  <si>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</si>
  <si>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</si>
  <si>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</si>
  <si>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</si>
  <si>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</si>
  <si>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</si>
  <si>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</si>
  <si>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</si>
  <si>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</si>
  <si>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</si>
  <si>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</si>
  <si>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</si>
  <si>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</si>
  <si>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</si>
  <si>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</si>
  <si>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</si>
  <si>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</si>
  <si>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</si>
  <si>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</si>
  <si>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</si>
  <si>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</si>
  <si>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</si>
  <si>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</si>
  <si>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</si>
  <si>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</si>
  <si>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</si>
  <si>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</si>
  <si>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</si>
  <si>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</si>
  <si>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</si>
  <si>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</si>
  <si>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</si>
  <si>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</si>
  <si>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</si>
  <si>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</si>
  <si>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</si>
  <si>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</si>
  <si>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</si>
  <si>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</si>
  <si>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</si>
  <si>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</si>
  <si>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</si>
  <si>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</si>
  <si>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</si>
  <si>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</si>
  <si>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</si>
  <si>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</si>
  <si>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</si>
  <si>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</si>
  <si>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</si>
  <si>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</si>
  <si>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</si>
  <si>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</si>
  <si>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</si>
  <si>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</si>
  <si>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</si>
  <si>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</si>
  <si>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</si>
  <si>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</si>
  <si>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</si>
  <si>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</si>
  <si>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</si>
  <si>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</si>
  <si>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</si>
  <si>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</si>
  <si>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</si>
  <si>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</si>
  <si>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</si>
  <si>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</si>
  <si>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</si>
  <si>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</si>
  <si>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</si>
  <si>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</si>
  <si>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</si>
  <si>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</si>
  <si>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</si>
  <si>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</si>
  <si>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</si>
  <si>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</si>
  <si>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</si>
  <si>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</si>
  <si>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</si>
  <si>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</si>
  <si>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</si>
  <si>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</si>
  <si>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</si>
  <si>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</si>
  <si>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</si>
  <si>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</si>
  <si>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</si>
  <si>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</si>
  <si>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</si>
  <si>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</si>
  <si>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</si>
  <si>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</si>
  <si>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</si>
  <si>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</si>
  <si>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</si>
  <si>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</si>
  <si>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</si>
  <si>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</si>
  <si>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</si>
  <si>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</si>
  <si>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</si>
  <si>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</si>
  <si>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</si>
  <si>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</si>
  <si>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</si>
  <si>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</si>
  <si>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</si>
  <si>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</si>
  <si>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</si>
  <si>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</si>
  <si>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</si>
  <si>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</si>
  <si>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</si>
  <si>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</si>
  <si>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</si>
  <si>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</si>
  <si>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</si>
  <si>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</si>
  <si>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</si>
  <si>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</si>
  <si>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</si>
  <si>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</si>
  <si>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</si>
  <si>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</si>
  <si>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</si>
  <si>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</si>
  <si>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</si>
  <si>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</si>
  <si>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</si>
  <si>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</si>
  <si>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</si>
  <si>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</si>
  <si>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</si>
  <si>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</si>
  <si>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</si>
  <si>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</si>
  <si>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</si>
  <si>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</si>
  <si>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</si>
  <si>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</si>
  <si>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</si>
  <si>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</si>
  <si>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</si>
  <si>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</si>
  <si>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</si>
  <si>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</si>
  <si>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</si>
  <si>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</si>
  <si>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</si>
  <si>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</si>
  <si>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</si>
  <si>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</si>
  <si>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</si>
  <si>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</si>
  <si>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</si>
  <si>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</si>
  <si>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</si>
  <si>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</si>
  <si>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</si>
  <si>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</si>
  <si>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</si>
  <si>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</si>
  <si>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</si>
  <si>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</si>
  <si>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</si>
  <si>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</si>
  <si>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</si>
  <si>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</si>
  <si>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</si>
  <si>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</si>
  <si>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</si>
  <si>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</si>
  <si>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</si>
  <si>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</si>
  <si>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</si>
  <si>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</si>
  <si>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</si>
  <si>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</si>
  <si>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</si>
  <si>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</si>
  <si>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</si>
  <si>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</si>
  <si>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</si>
  <si>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</si>
  <si>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</si>
  <si>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</si>
  <si>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</si>
  <si>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</si>
  <si>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</si>
  <si>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</si>
  <si>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</si>
  <si>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</si>
  <si>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</si>
  <si>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</si>
  <si>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</si>
  <si>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</si>
  <si>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</si>
  <si>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</si>
  <si>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</si>
  <si>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</si>
  <si>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</si>
  <si>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</si>
  <si>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</si>
  <si>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</si>
  <si>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</si>
  <si>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</si>
  <si>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</si>
  <si>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</si>
  <si>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</si>
  <si>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</si>
  <si>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</si>
  <si>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</si>
  <si>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</si>
  <si>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</si>
  <si>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</si>
  <si>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</si>
  <si>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</si>
  <si>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</si>
  <si>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</si>
  <si>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</si>
  <si>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</si>
  <si>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</si>
  <si>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</si>
  <si>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</si>
  <si>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</si>
  <si>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</si>
  <si>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</si>
  <si>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</si>
  <si>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</si>
  <si>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</si>
  <si>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</si>
  <si>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</si>
  <si>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</si>
  <si>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</si>
  <si>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</si>
  <si>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</si>
  <si>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</si>
  <si>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</si>
  <si>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</si>
  <si>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</si>
  <si>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</si>
  <si>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</si>
  <si>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</si>
  <si>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</si>
  <si>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</si>
  <si>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</si>
  <si>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</si>
  <si>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</si>
  <si>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</si>
  <si>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</si>
  <si>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</si>
  <si>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</si>
  <si>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</si>
  <si>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</si>
  <si>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</si>
  <si>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</si>
  <si>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</si>
  <si>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</si>
  <si>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</si>
  <si>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</si>
  <si>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</si>
  <si>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</si>
  <si>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</si>
  <si>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</si>
  <si>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</si>
  <si>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</si>
  <si>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</si>
  <si>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</si>
  <si>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</si>
  <si>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</si>
  <si>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</si>
  <si>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</si>
  <si>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</si>
  <si>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</si>
  <si>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</si>
  <si>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</si>
  <si>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</si>
  <si>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</si>
  <si>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</si>
  <si>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</si>
  <si>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</si>
  <si>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</si>
  <si>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</si>
  <si>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</si>
  <si>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</si>
  <si>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</si>
  <si>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</si>
  <si>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</si>
  <si>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</si>
  <si>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</si>
  <si>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</si>
  <si>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</si>
  <si>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</si>
  <si>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</si>
  <si>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</si>
  <si>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</si>
  <si>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</si>
  <si>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</si>
  <si>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</si>
  <si>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</si>
  <si>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</si>
  <si>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</si>
  <si>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</si>
  <si>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</si>
  <si>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</si>
  <si>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</si>
  <si>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</si>
  <si>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</si>
  <si>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</si>
  <si>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</si>
  <si>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</si>
  <si>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</si>
  <si>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</si>
  <si>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</si>
  <si>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</si>
  <si>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</si>
  <si>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</si>
  <si>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</si>
  <si>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</si>
  <si>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</si>
  <si>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</si>
  <si>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</si>
  <si>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</si>
  <si>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</si>
  <si>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</si>
  <si>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</si>
  <si>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</si>
  <si>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</si>
  <si>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</si>
  <si>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</si>
  <si>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</si>
  <si>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</si>
  <si>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</si>
  <si>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</si>
  <si>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</si>
  <si>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</si>
  <si>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</si>
  <si>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</si>
  <si>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</si>
  <si>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</si>
  <si>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</si>
  <si>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</si>
  <si>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</si>
  <si>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</si>
  <si>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</si>
  <si>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</si>
  <si>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</si>
  <si>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</si>
  <si>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</si>
  <si>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</si>
  <si>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</si>
  <si>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</si>
  <si>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</si>
  <si>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</si>
  <si>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</si>
  <si>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</si>
  <si>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</si>
  <si>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</si>
  <si>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</si>
  <si>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</si>
  <si>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</si>
  <si>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</si>
  <si>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</si>
  <si>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</si>
  <si>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</si>
  <si>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</si>
  <si>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</si>
  <si>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</si>
  <si>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</si>
  <si>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</si>
  <si>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</si>
  <si>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</si>
  <si>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</si>
  <si>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</si>
  <si>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</si>
  <si>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</si>
  <si>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</si>
  <si>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</si>
  <si>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</si>
  <si>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</si>
  <si>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</si>
  <si>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</si>
  <si>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</si>
  <si>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</si>
  <si>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</si>
  <si>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</si>
  <si>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</si>
  <si>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</si>
  <si>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</si>
  <si>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</si>
  <si>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</si>
  <si>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</si>
  <si>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</si>
  <si>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</si>
  <si>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</si>
  <si>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</si>
  <si>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</si>
  <si>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</si>
  <si>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</si>
  <si>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</si>
  <si>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</si>
  <si>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</si>
  <si>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</si>
  <si>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</si>
  <si>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</si>
  <si>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</si>
  <si>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</si>
  <si>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</si>
  <si>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</si>
  <si>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</si>
  <si>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</si>
  <si>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</si>
  <si>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</si>
  <si>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</si>
  <si>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</si>
  <si>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</si>
  <si>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</si>
  <si>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</si>
  <si>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</si>
  <si>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</si>
  <si>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</si>
  <si>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</si>
  <si>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</si>
  <si>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</si>
  <si>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</si>
  <si>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</si>
  <si>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</si>
  <si>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</si>
  <si>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</si>
  <si>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</si>
  <si>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</si>
  <si>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</si>
  <si>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</si>
  <si>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</si>
  <si>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</si>
  <si>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</si>
  <si>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</si>
  <si>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</si>
  <si>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</si>
  <si>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</si>
  <si>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</si>
  <si>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</si>
  <si>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</si>
  <si>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</si>
  <si>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</si>
  <si>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</si>
  <si>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</si>
  <si>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</si>
  <si>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</si>
  <si>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</si>
  <si>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</si>
  <si>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</si>
  <si>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</si>
  <si>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</si>
  <si>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</si>
  <si>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</si>
  <si>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</si>
  <si>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</si>
  <si>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</si>
  <si>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</si>
  <si>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</si>
  <si>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</si>
  <si>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</si>
  <si>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</si>
  <si>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</si>
  <si>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</si>
  <si>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</si>
  <si>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</si>
  <si>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</si>
  <si>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</si>
  <si>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</si>
  <si>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</si>
  <si>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</si>
  <si>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</si>
  <si>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</si>
  <si>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</si>
  <si>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</si>
  <si>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</si>
  <si>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</si>
  <si>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</si>
  <si>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</si>
  <si>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</si>
  <si>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</si>
  <si>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</si>
  <si>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</si>
  <si>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</si>
  <si>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</si>
  <si>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</si>
  <si>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</si>
  <si>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</si>
  <si>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</si>
  <si>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</si>
  <si>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</si>
  <si>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</si>
  <si>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</si>
  <si>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</si>
  <si>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</si>
  <si>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</si>
  <si>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</si>
  <si>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</si>
  <si>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</si>
  <si>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</si>
  <si>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</si>
  <si>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</si>
  <si>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</si>
  <si>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</si>
  <si>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</si>
  <si>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</si>
  <si>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</si>
  <si>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</si>
  <si>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</si>
  <si>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</si>
  <si>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</si>
  <si>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</si>
  <si>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</si>
  <si>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</si>
  <si>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</si>
  <si>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</si>
  <si>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</si>
  <si>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</si>
  <si>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</si>
  <si>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</si>
  <si>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</si>
  <si>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</si>
  <si>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</si>
  <si>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</si>
  <si>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</si>
  <si>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</si>
  <si>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</si>
  <si>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</si>
  <si>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</si>
  <si>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</si>
  <si>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</si>
  <si>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</si>
  <si>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</si>
  <si>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</si>
  <si>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</si>
  <si>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</si>
  <si>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</si>
  <si>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</si>
  <si>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</si>
  <si>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</si>
  <si>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</si>
  <si>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</si>
  <si>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</si>
  <si>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</si>
  <si>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</si>
  <si>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</si>
  <si>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</si>
  <si>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</si>
  <si>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</si>
  <si>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</si>
  <si>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</si>
  <si>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</si>
  <si>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</si>
  <si>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</si>
  <si>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</si>
  <si>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</si>
  <si>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</si>
  <si>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</si>
  <si>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</si>
  <si>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</si>
  <si>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</si>
  <si>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</si>
  <si>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</si>
  <si>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</si>
  <si>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</si>
  <si>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</si>
  <si>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</si>
  <si>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</si>
  <si>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</si>
  <si>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</si>
  <si>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</si>
  <si>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</si>
  <si>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</si>
  <si>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</si>
  <si>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</si>
  <si>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</si>
  <si>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</si>
  <si>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</si>
  <si>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</si>
  <si>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</si>
  <si>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</si>
  <si>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</si>
  <si>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</si>
  <si>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</si>
  <si>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</si>
  <si>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</si>
  <si>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</si>
  <si>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</si>
  <si>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</si>
  <si>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</si>
  <si>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</si>
  <si>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</si>
  <si>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</si>
  <si>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</si>
  <si>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</si>
  <si>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</si>
  <si>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</si>
  <si>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</si>
  <si>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</si>
  <si>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</si>
  <si>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</si>
  <si>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</si>
  <si>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</si>
  <si>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</si>
  <si>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</si>
  <si>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</si>
  <si>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</si>
  <si>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</si>
  <si>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</si>
  <si>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</si>
  <si>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</si>
  <si>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</si>
  <si>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</si>
  <si>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</si>
  <si>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</si>
  <si>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</si>
  <si>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</si>
  <si>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</si>
  <si>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</si>
  <si>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</si>
  <si>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</si>
  <si>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</si>
  <si>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</si>
  <si>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</si>
  <si>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</si>
  <si>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</si>
  <si>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</si>
  <si>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</si>
  <si>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</si>
  <si>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</si>
  <si>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</si>
  <si>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</si>
  <si>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</si>
  <si>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</si>
  <si>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</si>
  <si>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</si>
  <si>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</si>
  <si>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</si>
  <si>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</si>
  <si>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</si>
  <si>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</si>
  <si>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</si>
  <si>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</si>
  <si>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</si>
  <si>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</si>
  <si>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</si>
  <si>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</si>
  <si>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</si>
  <si>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</si>
  <si>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</si>
  <si>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</si>
  <si>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</si>
  <si>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</si>
  <si>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</si>
  <si>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</si>
  <si>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</si>
  <si>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</si>
  <si>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</si>
  <si>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</si>
  <si>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</si>
  <si>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</si>
  <si>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</si>
  <si>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</si>
  <si>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</si>
  <si>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</si>
  <si>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</si>
  <si>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</si>
  <si>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</si>
  <si>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</si>
  <si>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</si>
  <si>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</si>
  <si>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</si>
  <si>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</si>
  <si>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</si>
  <si>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</si>
  <si>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</si>
  <si>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</si>
  <si>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</si>
  <si>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</si>
  <si>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</si>
  <si>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</si>
  <si>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</si>
  <si>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</si>
  <si>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</si>
  <si>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</si>
  <si>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</si>
  <si>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</si>
  <si>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</si>
  <si>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</si>
  <si>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</si>
  <si>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</si>
  <si>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</si>
  <si>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</si>
  <si>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</si>
  <si>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</si>
  <si>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</si>
  <si>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</si>
  <si>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</si>
  <si>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</si>
  <si>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</si>
  <si>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</si>
  <si>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</si>
  <si>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</si>
  <si>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</si>
  <si>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</si>
  <si>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</si>
  <si>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</si>
  <si>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</si>
  <si>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</si>
  <si>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</si>
  <si>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</si>
  <si>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</si>
  <si>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</si>
  <si>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</si>
  <si>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</si>
  <si>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</si>
  <si>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</si>
  <si>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</si>
  <si>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</si>
  <si>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</si>
  <si>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</si>
  <si>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</si>
  <si>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</si>
  <si>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</si>
  <si>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</si>
  <si>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</si>
  <si>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</si>
  <si>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</si>
  <si>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</si>
  <si>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</si>
  <si>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</si>
  <si>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</si>
  <si>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</si>
  <si>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</si>
  <si>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</si>
  <si>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</si>
  <si>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</si>
  <si>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</si>
  <si>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</si>
  <si>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</si>
  <si>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</si>
  <si>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</si>
  <si>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</si>
  <si>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</si>
  <si>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</si>
  <si>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</si>
  <si>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</si>
  <si>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</si>
  <si>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</si>
  <si>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</si>
  <si>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</si>
  <si>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</si>
  <si>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</si>
  <si>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</si>
  <si>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</si>
  <si>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</si>
  <si>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</si>
  <si>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</si>
  <si>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</si>
  <si>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</si>
  <si>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</si>
  <si>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</si>
  <si>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</si>
  <si>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</si>
  <si>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</si>
  <si>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</si>
  <si>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</si>
  <si>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</si>
  <si>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</si>
  <si>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</si>
  <si>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</si>
  <si>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</si>
  <si>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</si>
  <si>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</si>
  <si>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</si>
  <si>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</si>
  <si>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</si>
  <si>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</si>
  <si>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</si>
  <si>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</si>
  <si>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</si>
  <si>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</si>
  <si>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</si>
  <si>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</si>
  <si>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</si>
  <si>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</si>
  <si>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</si>
  <si>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</si>
  <si>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</si>
  <si>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</si>
  <si>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</si>
  <si>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</si>
  <si>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</si>
  <si>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</si>
  <si>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</si>
  <si>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</si>
  <si>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</si>
  <si>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</si>
  <si>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</si>
  <si>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</si>
  <si>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</si>
  <si>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</si>
  <si>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</si>
  <si>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</si>
  <si>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</si>
  <si>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</si>
  <si>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</si>
  <si>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</si>
  <si>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</si>
  <si>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</si>
  <si>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</si>
  <si>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</si>
  <si>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</si>
  <si>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</si>
  <si>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</si>
  <si>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</si>
  <si>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</si>
  <si>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</si>
  <si>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</si>
  <si>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</si>
  <si>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</si>
  <si>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</si>
  <si>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</si>
  <si>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</si>
  <si>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</si>
  <si>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</si>
  <si>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</si>
  <si>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</si>
  <si>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</si>
  <si>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</si>
  <si>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</si>
  <si>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</si>
  <si>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</si>
  <si>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</si>
  <si>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</si>
  <si>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</si>
  <si>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</si>
  <si>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</si>
  <si>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</si>
  <si>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</si>
  <si>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</si>
  <si>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</si>
  <si>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</si>
  <si>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</si>
  <si>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</si>
  <si>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</si>
  <si>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</si>
  <si>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</si>
  <si>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</si>
  <si>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</si>
  <si>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</si>
  <si>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</si>
  <si>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</si>
  <si>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</si>
  <si>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</si>
  <si>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</si>
  <si>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</si>
  <si>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</si>
  <si>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</si>
  <si>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</si>
  <si>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</si>
  <si>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</si>
  <si>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</si>
  <si>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</si>
  <si>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</si>
  <si>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</si>
  <si>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</si>
  <si>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</si>
  <si>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</si>
  <si>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</si>
  <si>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</si>
  <si>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</si>
  <si>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</si>
  <si>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</si>
  <si>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</si>
  <si>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</si>
  <si>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</si>
  <si>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</si>
  <si>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</si>
  <si>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</si>
  <si>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</si>
  <si>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</si>
  <si>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</si>
  <si>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</si>
  <si>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</si>
  <si>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</si>
  <si>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</si>
  <si>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</si>
  <si>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</si>
  <si>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</si>
  <si>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</si>
  <si>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</si>
  <si>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</si>
  <si>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</si>
  <si>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</si>
  <si>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</si>
  <si>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</si>
  <si>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</si>
  <si>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</si>
  <si>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</si>
  <si>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</si>
  <si>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</si>
  <si>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</si>
  <si>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</si>
  <si>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</si>
  <si>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</si>
  <si>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</si>
  <si>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</si>
  <si>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</si>
  <si>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</si>
  <si>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</si>
  <si>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</si>
  <si>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</si>
  <si>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</si>
  <si>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</si>
  <si>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</si>
  <si>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</si>
  <si>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</si>
  <si>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</si>
  <si>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</si>
  <si>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</si>
  <si>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</si>
  <si>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</si>
  <si>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</si>
  <si>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</si>
  <si>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</si>
  <si>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</si>
  <si>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</si>
  <si>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</si>
  <si>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</si>
  <si>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</si>
  <si>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</si>
  <si>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</si>
  <si>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</si>
  <si>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</si>
  <si>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</si>
  <si>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</si>
  <si>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</si>
  <si>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</si>
  <si>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</si>
  <si>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</si>
  <si>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</si>
  <si>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</si>
  <si>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</si>
  <si>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</si>
  <si>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</si>
  <si>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</si>
  <si>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</si>
  <si>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</si>
  <si>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</si>
  <si>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</si>
  <si>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</si>
  <si>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</si>
  <si>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</si>
  <si>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</si>
  <si>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</si>
  <si>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</si>
  <si>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</si>
  <si>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</si>
  <si>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</si>
  <si>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</si>
  <si>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</si>
  <si>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</si>
  <si>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</si>
  <si>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</si>
  <si>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</si>
  <si>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</si>
  <si>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</si>
  <si>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</si>
  <si>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</si>
  <si>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</si>
  <si>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</si>
  <si>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</si>
  <si>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</si>
  <si>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</si>
  <si>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</si>
  <si>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</si>
  <si>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</si>
  <si>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</si>
  <si>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</si>
  <si>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</si>
  <si>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</si>
  <si>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</si>
  <si>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</si>
  <si>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</si>
  <si>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</si>
  <si>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</si>
  <si>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</si>
  <si>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</si>
  <si>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</si>
  <si>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</si>
  <si>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</si>
  <si>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</si>
  <si>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</si>
  <si>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</si>
  <si>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</si>
  <si>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</si>
  <si>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</si>
  <si>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</si>
  <si>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</si>
  <si>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</si>
  <si>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</si>
  <si>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</si>
  <si>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</si>
  <si>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</si>
  <si>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</si>
  <si>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</si>
  <si>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</si>
  <si>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</si>
  <si>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</si>
  <si>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</si>
  <si>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</si>
  <si>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</si>
  <si>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</si>
  <si>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</si>
  <si>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</si>
  <si>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</si>
  <si>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</si>
  <si>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</si>
  <si>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</si>
  <si>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</si>
  <si>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</si>
  <si>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</si>
  <si>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</si>
  <si>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</si>
  <si>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</si>
  <si>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</si>
  <si>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</si>
  <si>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</si>
  <si>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</si>
  <si>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</si>
  <si>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</si>
  <si>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</si>
  <si>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</si>
  <si>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</si>
  <si>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</si>
  <si>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</si>
  <si>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</si>
  <si>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</si>
  <si>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</si>
  <si>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</si>
  <si>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</si>
  <si>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</si>
  <si>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</si>
  <si>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</si>
  <si>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</si>
  <si>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</si>
  <si>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</si>
  <si>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</si>
  <si>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</si>
  <si>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</si>
  <si>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</si>
  <si>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</si>
  <si>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</si>
  <si>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</si>
  <si>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</si>
  <si>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</si>
  <si>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</si>
  <si>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</si>
  <si>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</si>
  <si>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</si>
  <si>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</si>
  <si>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</si>
  <si>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</si>
  <si>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</si>
  <si>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</si>
  <si>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</si>
  <si>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</si>
  <si>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</si>
  <si>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</si>
  <si>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</si>
  <si>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</si>
  <si>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</si>
  <si>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</si>
  <si>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</si>
  <si>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</si>
  <si>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</si>
  <si>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</si>
  <si>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</si>
  <si>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</si>
  <si>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</si>
  <si>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</si>
  <si>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</si>
  <si>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</si>
  <si>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</si>
  <si>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</si>
  <si>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</si>
  <si>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</si>
  <si>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</si>
  <si>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</si>
  <si>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</si>
  <si>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</si>
  <si>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</si>
  <si>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</si>
  <si>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</si>
  <si>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</si>
  <si>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</si>
  <si>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</si>
  <si>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</si>
  <si>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</si>
  <si>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</si>
  <si>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</si>
  <si>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</si>
  <si>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</si>
  <si>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</si>
  <si>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</si>
  <si>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</si>
  <si>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</si>
  <si>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</si>
  <si>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</si>
  <si>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</si>
  <si>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</si>
  <si>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</si>
  <si>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</si>
  <si>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</si>
  <si>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</si>
  <si>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</si>
  <si>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</si>
  <si>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</si>
  <si>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</si>
  <si>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</si>
  <si>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</si>
  <si>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</si>
  <si>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</si>
  <si>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</si>
  <si>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</si>
  <si>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</si>
  <si>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</si>
  <si>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</si>
  <si>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</si>
  <si>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</si>
  <si>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</si>
  <si>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</si>
  <si>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</si>
  <si>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</si>
  <si>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</si>
  <si>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</si>
  <si>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</si>
  <si>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</si>
  <si>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</si>
  <si>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</si>
  <si>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</si>
  <si>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</si>
  <si>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</si>
  <si>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</si>
  <si>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</si>
  <si>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</si>
  <si>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</si>
  <si>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</si>
  <si>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</si>
  <si>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</si>
  <si>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</si>
  <si>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</si>
  <si>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</si>
  <si>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</si>
  <si>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</si>
  <si>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</si>
  <si>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</si>
  <si>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</si>
  <si>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</si>
  <si>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</si>
  <si>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</si>
  <si>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</si>
  <si>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</si>
  <si>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</si>
  <si>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</si>
  <si>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</si>
  <si>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</si>
  <si>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</si>
  <si>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</si>
  <si>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</si>
  <si>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</si>
  <si>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</si>
  <si>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</si>
  <si>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</si>
  <si>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</si>
  <si>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</si>
  <si>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</si>
  <si>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</si>
  <si>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</si>
  <si>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</si>
  <si>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</si>
  <si>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</si>
  <si>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</si>
  <si>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</si>
  <si>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</si>
  <si>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</si>
  <si>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</si>
  <si>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</si>
  <si>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</si>
  <si>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</si>
  <si>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</si>
  <si>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</si>
  <si>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</si>
  <si>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</si>
  <si>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</si>
  <si>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</si>
  <si>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</si>
  <si>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</si>
  <si>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</si>
  <si>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</si>
  <si>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</si>
  <si>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</si>
  <si>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</si>
  <si>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</si>
  <si>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</si>
  <si>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</si>
  <si>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</si>
  <si>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</si>
  <si>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</si>
  <si>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</si>
  <si>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</si>
  <si>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</si>
  <si>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</si>
  <si>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</si>
  <si>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</si>
  <si>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</si>
  <si>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</si>
  <si>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</si>
  <si>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</si>
  <si>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</si>
  <si>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</si>
  <si>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</si>
  <si>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</si>
  <si>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</si>
  <si>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</si>
  <si>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</si>
  <si>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</si>
  <si>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</si>
  <si>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</si>
  <si>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</si>
  <si>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</si>
  <si>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</si>
  <si>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</si>
  <si>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</si>
  <si>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</si>
  <si>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</si>
  <si>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</si>
  <si>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</si>
  <si>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</si>
  <si>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</si>
  <si>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</si>
  <si>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</si>
  <si>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</si>
  <si>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</si>
  <si>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</si>
  <si>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</si>
  <si>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</si>
  <si>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</si>
  <si>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</si>
  <si>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</si>
  <si>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</si>
  <si>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</si>
  <si>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</si>
  <si>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</si>
  <si>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</si>
  <si>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</si>
  <si>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</si>
  <si>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</si>
  <si>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</si>
  <si>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</si>
  <si>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</si>
  <si>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</si>
  <si>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</si>
  <si>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</si>
  <si>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</si>
  <si>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</si>
  <si>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</si>
  <si>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</si>
  <si>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</si>
  <si>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</si>
  <si>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</si>
  <si>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</si>
  <si>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</si>
  <si>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</si>
  <si>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</si>
  <si>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</si>
  <si>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</si>
  <si>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</si>
  <si>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</si>
  <si>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</si>
  <si>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</si>
  <si>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</si>
  <si>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</si>
  <si>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</si>
  <si>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</si>
  <si>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</si>
  <si>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</si>
  <si>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</si>
  <si>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</si>
  <si>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</si>
  <si>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</si>
  <si>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</si>
  <si>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</si>
  <si>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</si>
  <si>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</si>
  <si>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</si>
  <si>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</si>
  <si>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</si>
  <si>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</si>
  <si>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</si>
  <si>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</si>
  <si>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</si>
  <si>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</si>
  <si>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</si>
  <si>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</si>
  <si>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</si>
  <si>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</si>
  <si>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</si>
  <si>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</si>
  <si>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</si>
  <si>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</si>
  <si>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</si>
  <si>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</si>
  <si>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</si>
  <si>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</si>
  <si>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</si>
  <si>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</si>
  <si>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</si>
  <si>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</si>
  <si>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</si>
  <si>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</si>
  <si>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</si>
  <si>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</si>
  <si>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</si>
  <si>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</si>
  <si>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</si>
  <si>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</si>
  <si>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</si>
  <si>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</si>
  <si>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</si>
  <si>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</si>
  <si>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</si>
  <si>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</si>
  <si>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</si>
  <si>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</si>
  <si>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</si>
  <si>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</si>
  <si>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</si>
  <si>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</si>
  <si>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</si>
  <si>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</si>
  <si>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</si>
  <si>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</si>
  <si>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</si>
  <si>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</si>
  <si>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</si>
  <si>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</si>
  <si>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</si>
  <si>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</si>
  <si>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</si>
  <si>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</si>
  <si>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</si>
  <si>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</si>
  <si>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</si>
  <si>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</si>
  <si>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</si>
  <si>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</si>
  <si>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</si>
  <si>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</si>
  <si>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</si>
  <si>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</si>
  <si>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</si>
  <si>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</si>
  <si>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</si>
  <si>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</si>
  <si>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</si>
  <si>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</si>
  <si>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</si>
  <si>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</si>
  <si>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</si>
  <si>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</si>
  <si>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</si>
  <si>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</si>
  <si>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</si>
  <si>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</si>
  <si>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</si>
  <si>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</si>
  <si>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</si>
  <si>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</si>
  <si>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</si>
  <si>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</si>
  <si>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</si>
  <si>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</si>
  <si>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</si>
  <si>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</si>
  <si>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</si>
  <si>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</si>
  <si>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</si>
  <si>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</si>
  <si>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</si>
  <si>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</si>
  <si>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</si>
  <si>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</si>
  <si>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</si>
  <si>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</si>
  <si>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</si>
  <si>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</si>
  <si>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</si>
  <si>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</si>
  <si>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</si>
  <si>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</si>
  <si>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</si>
  <si>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</si>
  <si>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</si>
  <si>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</si>
  <si>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</si>
  <si>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</si>
  <si>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</si>
  <si>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</si>
  <si>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</si>
  <si>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</si>
  <si>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</si>
  <si>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</si>
  <si>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</si>
  <si>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</si>
  <si>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</si>
  <si>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</si>
  <si>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</si>
  <si>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</si>
  <si>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</si>
  <si>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</si>
  <si>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</si>
  <si>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</si>
  <si>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</si>
  <si>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</si>
  <si>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</si>
  <si>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</si>
  <si>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</si>
  <si>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</si>
  <si>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</si>
  <si>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</si>
  <si>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</si>
  <si>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</si>
  <si>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</si>
  <si>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</si>
  <si>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</si>
  <si>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</si>
  <si>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</si>
  <si>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</si>
  <si>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</si>
  <si>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</si>
  <si>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</si>
  <si>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</si>
  <si>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</si>
  <si>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</si>
  <si>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</si>
  <si>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</si>
  <si>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</si>
  <si>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</si>
  <si>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</si>
  <si>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</si>
  <si>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</si>
  <si>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</si>
  <si>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</si>
  <si>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</si>
  <si>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</si>
  <si>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</si>
  <si>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</si>
  <si>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</si>
  <si>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</si>
  <si>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</si>
  <si>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</si>
  <si>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</si>
  <si>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</si>
  <si>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</si>
  <si>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</si>
  <si>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</si>
  <si>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</si>
  <si>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</si>
  <si>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</si>
  <si>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</si>
  <si>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</si>
  <si>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</si>
  <si>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</si>
  <si>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</si>
  <si>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</si>
  <si>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</si>
  <si>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</si>
  <si>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</si>
  <si>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</si>
  <si>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</si>
  <si>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</si>
  <si>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</si>
  <si>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</si>
  <si>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</si>
  <si>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</si>
  <si>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</si>
  <si>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</si>
  <si>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</si>
  <si>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</si>
  <si>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</si>
  <si>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</si>
  <si>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</si>
  <si>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</si>
  <si>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</si>
  <si>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</si>
  <si>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</si>
  <si>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</si>
  <si>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</si>
  <si>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</si>
  <si>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</si>
  <si>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</si>
  <si>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</si>
  <si>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</si>
  <si>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</si>
  <si>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</si>
  <si>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</si>
  <si>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</si>
  <si>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</si>
  <si>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</si>
  <si>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</si>
  <si>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</si>
  <si>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</si>
  <si>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</si>
  <si>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</si>
  <si>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</si>
  <si>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</si>
  <si>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</si>
  <si>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</si>
  <si>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</si>
  <si>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</si>
  <si>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</si>
  <si>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</si>
  <si>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</si>
  <si>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</si>
  <si>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</si>
  <si>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</si>
  <si>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</si>
  <si>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</si>
  <si>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</si>
  <si>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</si>
  <si>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</si>
  <si>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</si>
  <si>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</si>
  <si>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</si>
  <si>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</si>
  <si>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</si>
  <si>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</si>
  <si>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</si>
  <si>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</si>
  <si>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</si>
  <si>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</si>
  <si>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</si>
  <si>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</si>
  <si>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</si>
  <si>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</si>
  <si>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</si>
  <si>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</si>
  <si>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</si>
  <si>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</si>
  <si>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</si>
  <si>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</si>
  <si>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</si>
  <si>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</si>
  <si>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</si>
  <si>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</si>
  <si>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</si>
  <si>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</si>
  <si>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</si>
  <si>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</si>
  <si>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</si>
  <si>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</si>
  <si>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</si>
  <si>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</si>
  <si>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</si>
  <si>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</si>
  <si>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</si>
  <si>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</si>
  <si>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</si>
  <si>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</si>
  <si>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</si>
  <si>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</si>
  <si>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</si>
  <si>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</si>
  <si>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</si>
  <si>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</si>
  <si>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</si>
  <si>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</si>
  <si>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</si>
  <si>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</si>
  <si>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</si>
  <si>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</si>
  <si>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</si>
  <si>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</si>
  <si>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</si>
  <si>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</si>
  <si>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</si>
  <si>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</si>
  <si>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</si>
  <si>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</si>
  <si>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</si>
  <si>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</si>
  <si>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</si>
  <si>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</si>
  <si>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</si>
  <si>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</si>
  <si>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</si>
  <si>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</si>
  <si>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</si>
  <si>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</si>
  <si>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</si>
  <si>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</si>
  <si>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</si>
  <si>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</si>
  <si>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</si>
  <si>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</si>
  <si>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</si>
  <si>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</si>
  <si>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</si>
  <si>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</si>
  <si>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</si>
  <si>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</si>
  <si>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</si>
  <si>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</si>
  <si>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</si>
  <si>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</si>
  <si>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</si>
  <si>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</si>
  <si>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</si>
  <si>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</si>
  <si>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</si>
  <si>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</si>
  <si>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</si>
  <si>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</si>
  <si>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</si>
  <si>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</si>
  <si>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</si>
  <si>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</si>
  <si>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</si>
  <si>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</si>
  <si>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</si>
  <si>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</si>
  <si>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</si>
  <si>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</si>
  <si>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</si>
  <si>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</si>
  <si>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</si>
  <si>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</si>
  <si>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</si>
  <si>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</si>
  <si>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</si>
  <si>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</si>
  <si>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</si>
  <si>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</si>
  <si>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</si>
  <si>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</si>
  <si>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</si>
  <si>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</si>
  <si>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</si>
  <si>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</si>
  <si>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</si>
  <si>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</si>
  <si>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</si>
  <si>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</si>
  <si>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</si>
  <si>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</si>
  <si>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</si>
  <si>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</si>
  <si>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</si>
  <si>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</si>
  <si>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</si>
  <si>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</si>
  <si>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</si>
  <si>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</si>
  <si>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</si>
  <si>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</si>
  <si>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</si>
  <si>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</si>
  <si>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</si>
  <si>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</si>
  <si>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</si>
  <si>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</si>
  <si>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</si>
  <si>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</si>
  <si>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</si>
  <si>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</si>
  <si>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</si>
  <si>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</si>
  <si>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</si>
  <si>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</si>
  <si>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</si>
  <si>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</si>
  <si>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</si>
  <si>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</si>
  <si>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</si>
  <si>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</si>
  <si>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</si>
  <si>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</si>
  <si>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</si>
  <si>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</si>
  <si>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</si>
  <si>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</si>
  <si>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</si>
  <si>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</si>
  <si>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</si>
  <si>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</si>
  <si>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</si>
  <si>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</si>
  <si>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</si>
  <si>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</si>
  <si>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</si>
  <si>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</si>
  <si>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</si>
  <si>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</si>
  <si>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</si>
  <si>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</si>
  <si>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</si>
  <si>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</si>
  <si>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</si>
  <si>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</si>
  <si>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</si>
  <si>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</si>
  <si>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</si>
  <si>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</si>
  <si>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</si>
  <si>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</si>
  <si>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</si>
  <si>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</si>
  <si>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</si>
  <si>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</si>
  <si>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</si>
  <si>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</si>
  <si>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</si>
  <si>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</si>
  <si>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</si>
  <si>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</si>
  <si>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</si>
  <si>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</si>
  <si>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</si>
  <si>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</si>
  <si>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</si>
  <si>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</si>
  <si>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</si>
  <si>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</si>
  <si>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</si>
  <si>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</si>
  <si>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</si>
  <si>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</si>
  <si>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</si>
  <si>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</si>
  <si>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</si>
  <si>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</si>
  <si>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</si>
  <si>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</si>
  <si>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</si>
  <si>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</si>
  <si>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</si>
  <si>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</si>
  <si>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</si>
  <si>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</si>
  <si>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</si>
  <si>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</si>
  <si>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</si>
  <si>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</si>
  <si>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</si>
  <si>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</si>
  <si>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</si>
  <si>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</si>
  <si>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</si>
  <si>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</si>
  <si>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</si>
  <si>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</si>
  <si>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</si>
  <si>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</si>
  <si>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</si>
  <si>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</si>
  <si>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</si>
  <si>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</si>
  <si>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</si>
  <si>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</si>
  <si>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</si>
  <si>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</si>
  <si>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</si>
  <si>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</si>
  <si>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</si>
  <si>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</si>
  <si>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</si>
  <si>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</si>
  <si>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</si>
  <si>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</si>
  <si>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</si>
  <si>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</si>
  <si>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</si>
  <si>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</si>
  <si>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</si>
  <si>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</si>
  <si>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</si>
  <si>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</si>
  <si>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</si>
  <si>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</si>
  <si>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</si>
  <si>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</si>
  <si>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</si>
  <si>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</si>
  <si>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</si>
  <si>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</si>
  <si>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</si>
  <si>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</si>
  <si>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</si>
  <si>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</si>
  <si>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</si>
  <si>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</si>
  <si>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</si>
  <si>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</si>
  <si>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</si>
  <si>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</si>
  <si>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</si>
  <si>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</si>
  <si>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</si>
  <si>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</si>
  <si>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</si>
  <si>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</si>
  <si>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</si>
  <si>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</si>
  <si>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</si>
  <si>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</si>
  <si>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</si>
  <si>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</si>
  <si>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</si>
  <si>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</si>
  <si>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</si>
  <si>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</si>
  <si>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</si>
  <si>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</si>
  <si>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</si>
  <si>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</si>
  <si>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</si>
  <si>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</si>
  <si>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</si>
  <si>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</si>
  <si>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</si>
  <si>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</si>
  <si>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</si>
  <si>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</si>
  <si>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</si>
  <si>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</si>
  <si>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</si>
  <si>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</si>
  <si>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</si>
  <si>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</si>
  <si>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</si>
  <si>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</si>
  <si>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</si>
  <si>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</si>
  <si>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</si>
  <si>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</si>
  <si>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</si>
  <si>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</si>
  <si>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</si>
  <si>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</si>
  <si>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</si>
  <si>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</si>
  <si>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</si>
  <si>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</si>
  <si>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</si>
  <si>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</si>
  <si>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</si>
  <si>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</si>
  <si>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</si>
  <si>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</si>
  <si>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</si>
  <si>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</si>
  <si>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</si>
  <si>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</si>
  <si>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</si>
  <si>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</si>
  <si>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</si>
  <si>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</si>
  <si>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</si>
  <si>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</si>
  <si>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</si>
  <si>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</si>
  <si>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</si>
  <si>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</si>
  <si>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</si>
  <si>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</si>
  <si>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</si>
  <si>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</si>
  <si>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</si>
  <si>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</si>
  <si>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</si>
  <si>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</si>
  <si>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</si>
  <si>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</si>
  <si>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</si>
  <si>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</si>
  <si>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</si>
  <si>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</si>
  <si>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</si>
  <si>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</si>
  <si>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</si>
  <si>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</si>
  <si>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</si>
  <si>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</si>
  <si>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</si>
  <si>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</si>
  <si>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</si>
  <si>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</si>
  <si>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</si>
  <si>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</si>
  <si>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</si>
  <si>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</si>
  <si>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</si>
  <si>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</si>
  <si>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</si>
  <si>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</si>
  <si>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</si>
  <si>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</si>
  <si>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</si>
  <si>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</si>
  <si>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</si>
  <si>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</si>
  <si>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</si>
  <si>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</si>
  <si>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</si>
  <si>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</si>
  <si>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</si>
  <si>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</si>
  <si>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</si>
  <si>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</si>
  <si>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</si>
  <si>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</si>
  <si>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</si>
  <si>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</si>
  <si>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</si>
  <si>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</si>
  <si>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</si>
  <si>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</si>
  <si>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</si>
  <si>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</si>
  <si>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</si>
  <si>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</si>
  <si>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</si>
  <si>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</si>
  <si>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</si>
  <si>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</si>
  <si>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</si>
  <si>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</si>
  <si>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</si>
  <si>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</si>
  <si>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</si>
  <si>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</si>
  <si>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</si>
  <si>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</si>
  <si>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</si>
  <si>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</si>
  <si>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</si>
  <si>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</si>
  <si>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</si>
  <si>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</si>
  <si>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</si>
  <si>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</si>
  <si>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</si>
  <si>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</si>
  <si>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</si>
  <si>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</si>
  <si>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</si>
  <si>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</si>
  <si>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</si>
  <si>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</si>
  <si>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</si>
  <si>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</si>
  <si>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</si>
  <si>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</si>
  <si>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</si>
  <si>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</si>
  <si>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</si>
  <si>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</si>
  <si>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</si>
  <si>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</si>
  <si>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</si>
  <si>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</si>
  <si>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</si>
  <si>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</si>
  <si>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</si>
  <si>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</si>
  <si>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</si>
  <si>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</si>
  <si>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</si>
  <si>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</si>
  <si>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</si>
  <si>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</si>
  <si>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</si>
  <si>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</si>
  <si>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</si>
  <si>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</si>
  <si>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</si>
  <si>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</si>
  <si>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</si>
  <si>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</si>
  <si>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</si>
  <si>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</si>
  <si>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</si>
  <si>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</si>
  <si>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</si>
  <si>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</si>
  <si>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</si>
  <si>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</si>
  <si>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</si>
  <si>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</si>
  <si>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</si>
  <si>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</si>
  <si>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</si>
  <si>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</si>
  <si>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</si>
  <si>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</si>
  <si>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</si>
  <si>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</si>
  <si>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</si>
  <si>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</si>
  <si>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</si>
  <si>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</si>
  <si>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</si>
  <si>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</si>
  <si>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</si>
  <si>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</si>
  <si>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</si>
  <si>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</si>
  <si>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</si>
  <si>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</si>
  <si>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</si>
  <si>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</si>
  <si>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</si>
  <si>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</si>
  <si>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</si>
  <si>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</si>
  <si>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</si>
  <si>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</si>
  <si>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</si>
  <si>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</si>
  <si>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</si>
  <si>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</si>
  <si>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</si>
  <si>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</si>
  <si>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</si>
  <si>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</si>
  <si>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</si>
  <si>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</si>
  <si>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</si>
  <si>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</si>
  <si>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</si>
  <si>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</si>
  <si>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</si>
  <si>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</si>
  <si>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</si>
  <si>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</si>
  <si>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</si>
  <si>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</si>
  <si>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</si>
  <si>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</si>
  <si>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</si>
  <si>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</si>
  <si>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</si>
  <si>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</si>
  <si>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</si>
  <si>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</si>
  <si>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</si>
  <si>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</si>
  <si>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</si>
  <si>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</si>
  <si>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</si>
  <si>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</si>
  <si>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</si>
  <si>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</si>
  <si>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</si>
  <si>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</si>
  <si>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</si>
  <si>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</si>
  <si>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</si>
  <si>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</si>
  <si>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</si>
  <si>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</si>
  <si>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</si>
  <si>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</si>
  <si>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</si>
  <si>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</si>
  <si>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</si>
  <si>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</si>
  <si>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</si>
  <si>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</si>
  <si>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</si>
  <si>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</si>
  <si>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</si>
  <si>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</si>
  <si>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</si>
  <si>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</si>
  <si>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</si>
  <si>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</si>
  <si>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</si>
  <si>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</si>
  <si>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</si>
  <si>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</si>
  <si>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</si>
  <si>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</si>
  <si>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</si>
  <si>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</si>
  <si>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</si>
  <si>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</si>
  <si>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</si>
  <si>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</si>
  <si>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</si>
  <si>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</si>
  <si>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</si>
  <si>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</si>
  <si>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</si>
  <si>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</si>
  <si>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</si>
  <si>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</si>
  <si>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</si>
  <si>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</si>
  <si>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</si>
  <si>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</si>
  <si>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</si>
  <si>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</si>
  <si>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</si>
  <si>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</si>
  <si>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</si>
  <si>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</si>
  <si>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</si>
  <si>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</si>
  <si>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</si>
  <si>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</si>
  <si>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</si>
  <si>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</si>
  <si>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</si>
  <si>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</si>
  <si>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</si>
  <si>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</si>
  <si>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</si>
  <si>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</si>
  <si>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</si>
  <si>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</si>
  <si>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</si>
  <si>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</si>
  <si>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</si>
  <si>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</si>
  <si>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</si>
  <si>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</si>
  <si>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</si>
  <si>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</si>
  <si>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</si>
  <si>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</si>
  <si>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</si>
  <si>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</si>
  <si>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</si>
  <si>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</si>
  <si>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</si>
  <si>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</si>
  <si>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</si>
  <si>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</si>
  <si>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</si>
  <si>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</si>
  <si>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</si>
  <si>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</si>
  <si>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</si>
  <si>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</si>
  <si>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</si>
  <si>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</si>
  <si>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</si>
  <si>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</si>
  <si>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</si>
  <si>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</si>
  <si>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</si>
  <si>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</si>
  <si>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</si>
  <si>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</si>
  <si>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</si>
  <si>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</si>
  <si>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</si>
  <si>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</si>
  <si>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</si>
  <si>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</si>
  <si>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</si>
  <si>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</si>
  <si>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</si>
  <si>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</si>
  <si>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</si>
  <si>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</si>
  <si>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</si>
  <si>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</si>
  <si>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</si>
  <si>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</si>
  <si>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</si>
  <si>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</si>
  <si>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</si>
  <si>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</si>
  <si>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</si>
  <si>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</si>
  <si>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</si>
  <si>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</si>
  <si>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</si>
  <si>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</si>
  <si>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</si>
  <si>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</si>
  <si>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</si>
  <si>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</si>
  <si>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</si>
  <si>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</si>
  <si>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</si>
  <si>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</si>
  <si>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</si>
  <si>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</si>
  <si>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</si>
  <si>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</si>
  <si>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</si>
  <si>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</si>
  <si>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</si>
  <si>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</si>
  <si>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</si>
  <si>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</si>
  <si>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</si>
  <si>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</si>
  <si>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</si>
  <si>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</si>
  <si>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</si>
  <si>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</si>
  <si>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</si>
  <si>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</si>
  <si>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</si>
  <si>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</si>
  <si>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</si>
  <si>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</si>
  <si>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</si>
  <si>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</si>
  <si>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</si>
  <si>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</si>
  <si>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</si>
  <si>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</si>
  <si>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</si>
  <si>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</si>
  <si>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</si>
  <si>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</si>
  <si>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</si>
  <si>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</si>
  <si>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</si>
  <si>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</si>
  <si>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</si>
  <si>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</si>
  <si>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</si>
  <si>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</si>
  <si>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</si>
  <si>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</si>
  <si>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</si>
  <si>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</si>
  <si>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</si>
  <si>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</si>
  <si>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</si>
  <si>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</si>
  <si>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</si>
  <si>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</si>
  <si>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</si>
  <si>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</si>
  <si>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</si>
  <si>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</si>
  <si>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</si>
  <si>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</si>
  <si>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</si>
  <si>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</si>
  <si>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</si>
  <si>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</si>
  <si>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</si>
  <si>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</si>
  <si>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</si>
  <si>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</si>
  <si>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</si>
  <si>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</si>
  <si>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</si>
  <si>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</si>
  <si>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</si>
  <si>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</si>
  <si>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</si>
  <si>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</si>
  <si>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</si>
  <si>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</si>
  <si>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</si>
  <si>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</si>
  <si>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</si>
  <si>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</si>
  <si>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</si>
  <si>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</si>
  <si>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</si>
  <si>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</si>
  <si>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</si>
  <si>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</si>
  <si>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</si>
  <si>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</si>
  <si>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</si>
  <si>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</si>
  <si>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</si>
  <si>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</si>
  <si>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</si>
  <si>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</si>
  <si>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</si>
  <si>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</si>
  <si>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</si>
  <si>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</si>
  <si>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</si>
  <si>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</si>
  <si>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</si>
  <si>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</si>
  <si>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</si>
  <si>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</si>
  <si>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</si>
  <si>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</si>
  <si>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</si>
  <si>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</si>
  <si>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</si>
  <si>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</si>
  <si>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</si>
  <si>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</si>
  <si>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</si>
  <si>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</si>
  <si>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</si>
  <si>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</si>
  <si>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</si>
  <si>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</si>
  <si>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</si>
  <si>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</si>
  <si>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</si>
  <si>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</si>
  <si>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</si>
  <si>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</si>
  <si>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</si>
  <si>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</si>
  <si>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</si>
  <si>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</si>
  <si>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</si>
  <si>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</si>
  <si>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</si>
  <si>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</si>
  <si>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</si>
  <si>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</si>
  <si>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</si>
  <si>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</si>
  <si>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</si>
  <si>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</si>
  <si>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</si>
  <si>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</si>
  <si>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</si>
  <si>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</si>
  <si>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</si>
  <si>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</si>
  <si>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</si>
  <si>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</si>
  <si>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</si>
  <si>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</si>
  <si>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</si>
  <si>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</si>
  <si>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</si>
  <si>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</si>
  <si>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</si>
  <si>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</si>
  <si>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</si>
  <si>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</si>
  <si>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</si>
  <si>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</si>
  <si>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</si>
  <si>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</si>
  <si>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</si>
  <si>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</si>
  <si>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</si>
  <si>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</si>
  <si>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</si>
  <si>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</si>
  <si>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</si>
  <si>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</si>
  <si>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</si>
  <si>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</si>
  <si>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</si>
  <si>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</si>
  <si>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</si>
  <si>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</si>
  <si>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</si>
  <si>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</si>
  <si>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</si>
  <si>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</si>
  <si>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</si>
  <si>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</si>
  <si>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</si>
  <si>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</si>
  <si>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</si>
  <si>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</si>
  <si>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</si>
  <si>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</si>
  <si>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</si>
  <si>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</si>
  <si>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</si>
  <si>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</si>
  <si>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</si>
  <si>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</si>
  <si>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</si>
  <si>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</si>
  <si>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</si>
  <si>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</si>
  <si>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</si>
  <si>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</si>
  <si>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</si>
  <si>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</si>
  <si>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</si>
  <si>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</si>
  <si>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</si>
  <si>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</si>
  <si>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</si>
  <si>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</si>
  <si>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</si>
  <si>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</si>
  <si>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</si>
  <si>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</si>
  <si>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</si>
  <si>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</si>
  <si>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</si>
  <si>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</si>
  <si>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</si>
  <si>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</si>
  <si>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</si>
  <si>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</si>
  <si>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</si>
  <si>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</si>
  <si>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</si>
  <si>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</si>
  <si>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</si>
  <si>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</si>
  <si>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</si>
  <si>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</si>
  <si>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</si>
  <si>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</si>
  <si>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</si>
  <si>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</si>
  <si>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</si>
  <si>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</si>
  <si>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</si>
  <si>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</si>
  <si>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</si>
  <si>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</si>
  <si>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</si>
  <si>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</si>
  <si>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</si>
  <si>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</si>
  <si>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</si>
  <si>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</si>
  <si>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</si>
  <si>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</si>
  <si>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</si>
  <si>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</si>
  <si>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</si>
  <si>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</si>
  <si>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</si>
  <si>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</si>
  <si>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</si>
  <si>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</si>
  <si>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</si>
  <si>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</si>
  <si>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</si>
  <si>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</si>
  <si>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</si>
  <si>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</si>
  <si>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</si>
  <si>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</si>
  <si>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</si>
  <si>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</si>
  <si>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</si>
  <si>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</si>
  <si>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</si>
  <si>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</si>
  <si>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</si>
  <si>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</si>
  <si>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</si>
  <si>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</si>
  <si>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</si>
  <si>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</si>
  <si>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</si>
  <si>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</si>
  <si>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</si>
  <si>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</si>
  <si>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</si>
  <si>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</si>
  <si>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</si>
  <si>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</si>
  <si>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</si>
  <si>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</si>
  <si>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</si>
  <si>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</si>
  <si>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</si>
  <si>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</si>
  <si>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</si>
  <si>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</si>
  <si>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</si>
  <si>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</si>
  <si>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</si>
  <si>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</si>
  <si>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</si>
  <si>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</si>
  <si>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</si>
  <si>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</si>
  <si>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</si>
  <si>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</si>
  <si>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</si>
  <si>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</si>
  <si>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</si>
  <si>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</si>
  <si>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</si>
  <si>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</si>
  <si>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</si>
  <si>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</si>
  <si>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</si>
  <si>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</si>
  <si>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</si>
  <si>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</si>
  <si>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</si>
  <si>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</si>
  <si>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</si>
  <si>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</si>
  <si>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</si>
  <si>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</si>
  <si>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</si>
  <si>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</si>
  <si>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</si>
  <si>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</si>
  <si>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</si>
  <si>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</si>
  <si>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</si>
  <si>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</si>
  <si>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</si>
  <si>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</si>
  <si>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</si>
  <si>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</si>
  <si>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</si>
  <si>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</si>
  <si>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</si>
  <si>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</si>
  <si>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</si>
  <si>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</si>
  <si>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</si>
  <si>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</si>
  <si>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</si>
  <si>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</si>
  <si>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</si>
  <si>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</si>
  <si>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</si>
  <si>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</si>
  <si>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</si>
  <si>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</si>
  <si>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</si>
  <si>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</si>
  <si>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</si>
  <si>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</si>
  <si>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</si>
  <si>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</si>
  <si>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</si>
  <si>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</si>
  <si>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</si>
  <si>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</si>
  <si>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</si>
  <si>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</si>
  <si>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</si>
  <si>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</si>
  <si>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</si>
  <si>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</si>
  <si>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</si>
  <si>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</si>
  <si>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</si>
  <si>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</si>
  <si>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</si>
  <si>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</si>
  <si>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</si>
  <si>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</si>
  <si>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</si>
  <si>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</si>
  <si>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</si>
  <si>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</si>
  <si>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</si>
  <si>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</si>
  <si>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</si>
  <si>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</si>
  <si>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</si>
  <si>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</si>
  <si>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</si>
  <si>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</si>
  <si>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</si>
  <si>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</si>
  <si>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</si>
  <si>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</si>
  <si>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</si>
  <si>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</si>
  <si>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</si>
  <si>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</si>
  <si>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</si>
  <si>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</si>
  <si>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</si>
  <si>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</si>
  <si>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</si>
  <si>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</si>
  <si>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</si>
  <si>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</si>
  <si>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</si>
  <si>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</si>
  <si>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</si>
  <si>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</si>
  <si>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</si>
  <si>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</si>
  <si>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</si>
  <si>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</si>
  <si>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</si>
  <si>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</si>
  <si>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</si>
  <si>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</si>
  <si>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</si>
  <si>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</si>
  <si>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</si>
  <si>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</si>
  <si>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</si>
  <si>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</si>
  <si>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</si>
  <si>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</si>
  <si>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</si>
  <si>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</si>
  <si>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</si>
  <si>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</si>
  <si>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</si>
  <si>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</si>
  <si>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</si>
  <si>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</si>
  <si>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</si>
  <si>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</si>
  <si>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</si>
  <si>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</si>
  <si>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</si>
  <si>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</si>
  <si>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</si>
  <si>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</si>
  <si>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</si>
  <si>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</si>
  <si>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</si>
  <si>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</si>
  <si>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</si>
  <si>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</si>
  <si>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</si>
  <si>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</si>
  <si>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</si>
  <si>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</si>
  <si>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</si>
  <si>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</si>
  <si>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</si>
  <si>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</si>
  <si>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</si>
  <si>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</si>
  <si>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</si>
  <si>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</si>
  <si>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</si>
  <si>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</si>
  <si>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</si>
  <si>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</si>
  <si>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</si>
  <si>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</si>
  <si>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</si>
  <si>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</si>
  <si>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</si>
  <si>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</si>
  <si>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</si>
  <si>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</si>
  <si>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</si>
  <si>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</si>
  <si>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</si>
  <si>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</si>
  <si>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</si>
  <si>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</si>
  <si>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</si>
  <si>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</si>
  <si>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</si>
  <si>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</si>
  <si>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</si>
  <si>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</si>
  <si>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</si>
  <si>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</si>
  <si>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</si>
  <si>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</si>
  <si>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</si>
  <si>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</si>
  <si>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</si>
  <si>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</si>
  <si>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</si>
  <si>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</si>
  <si>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</si>
  <si>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</si>
  <si>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</si>
  <si>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</si>
  <si>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</si>
  <si>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</si>
  <si>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</si>
  <si>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</si>
  <si>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</si>
  <si>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</si>
  <si>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</si>
  <si>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</si>
  <si>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</si>
  <si>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</si>
  <si>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</si>
  <si>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</si>
  <si>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</si>
  <si>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</si>
  <si>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</si>
  <si>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</si>
  <si>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</si>
  <si>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</si>
  <si>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</si>
  <si>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</si>
  <si>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</si>
  <si>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</si>
  <si>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</si>
  <si>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</si>
  <si>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</si>
  <si>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</si>
  <si>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</si>
  <si>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</si>
  <si>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</si>
  <si>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</si>
  <si>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</si>
  <si>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</si>
  <si>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</si>
  <si>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</si>
  <si>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</si>
  <si>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</si>
  <si>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</si>
  <si>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</si>
  <si>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</si>
  <si>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</si>
  <si>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</si>
  <si>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</si>
  <si>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</si>
  <si>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</si>
  <si>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</si>
  <si>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</si>
  <si>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</si>
  <si>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</si>
  <si>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</si>
  <si>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</si>
  <si>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</si>
  <si>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</si>
  <si>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</si>
  <si>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</si>
  <si>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</si>
  <si>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</si>
  <si>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</si>
  <si>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</si>
  <si>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</si>
  <si>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</si>
  <si>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</si>
  <si>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</si>
  <si>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</si>
  <si>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</si>
  <si>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</si>
  <si>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</si>
  <si>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</si>
  <si>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</si>
  <si>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</si>
  <si>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</si>
  <si>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</si>
  <si>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</si>
  <si>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</si>
  <si>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</si>
  <si>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</si>
  <si>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</si>
  <si>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</si>
  <si>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</si>
  <si>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</si>
  <si>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</si>
  <si>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</si>
  <si>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</si>
  <si>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</si>
  <si>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</si>
  <si>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</si>
  <si>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</si>
  <si>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</si>
  <si>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</si>
  <si>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</si>
  <si>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</si>
  <si>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</si>
  <si>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</si>
  <si>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</si>
  <si>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</si>
  <si>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</si>
  <si>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</si>
  <si>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</si>
  <si>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</si>
  <si>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</si>
  <si>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</si>
  <si>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</si>
  <si>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</si>
  <si>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</si>
  <si>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</si>
  <si>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</si>
  <si>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</si>
  <si>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</si>
  <si>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</si>
  <si>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</si>
  <si>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</si>
  <si>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</si>
  <si>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</si>
  <si>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</si>
  <si>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</si>
  <si>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</si>
  <si>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</si>
  <si>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</si>
  <si>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</si>
  <si>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</si>
  <si>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</si>
  <si>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</si>
  <si>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</si>
  <si>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</si>
  <si>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</si>
  <si>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</si>
  <si>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</si>
  <si>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</si>
  <si>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</si>
  <si>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</si>
  <si>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</si>
  <si>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</si>
  <si>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</si>
  <si>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</si>
  <si>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</si>
  <si>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</si>
  <si>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</si>
  <si>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</si>
  <si>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</si>
  <si>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</si>
  <si>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</si>
  <si>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</si>
  <si>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</si>
  <si>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</si>
  <si>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</si>
  <si>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</si>
  <si>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</si>
  <si>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</si>
  <si>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</si>
  <si>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</si>
  <si>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</si>
  <si>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</si>
  <si>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</si>
  <si>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</si>
  <si>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</si>
  <si>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</si>
  <si>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</si>
  <si>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</si>
  <si>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</si>
  <si>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</si>
  <si>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</si>
  <si>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</si>
  <si>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</si>
  <si>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</si>
  <si>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</si>
  <si>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</si>
  <si>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</si>
  <si>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</si>
  <si>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</si>
  <si>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</si>
  <si>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</si>
  <si>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</si>
  <si>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</si>
  <si>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</si>
  <si>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</si>
  <si>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</si>
  <si>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</si>
  <si>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</si>
  <si>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</si>
  <si>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</si>
  <si>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</si>
  <si>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</si>
  <si>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</si>
  <si>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</si>
  <si>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</si>
  <si>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</si>
  <si>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</si>
  <si>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</si>
  <si>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</si>
  <si>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</si>
  <si>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</si>
  <si>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</si>
  <si>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</si>
  <si>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</si>
  <si>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</si>
  <si>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</si>
  <si>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</si>
  <si>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</si>
  <si>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</si>
  <si>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</si>
  <si>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</si>
  <si>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</si>
  <si>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</si>
  <si>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</si>
  <si>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</si>
  <si>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</si>
  <si>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</si>
  <si>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</si>
  <si>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</si>
  <si>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</si>
  <si>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</si>
  <si>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</si>
  <si>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</si>
  <si>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</si>
  <si>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</si>
  <si>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</si>
  <si>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</si>
  <si>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</si>
  <si>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</si>
  <si>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</si>
  <si>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</si>
  <si>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</si>
  <si>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</si>
  <si>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</si>
  <si>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</si>
  <si>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</si>
  <si>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</si>
  <si>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</si>
  <si>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</si>
  <si>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</si>
  <si>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</si>
  <si>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</si>
  <si>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</si>
  <si>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</si>
  <si>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</si>
  <si>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</si>
  <si>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</si>
  <si>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</si>
  <si>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</si>
  <si>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</si>
  <si>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</si>
  <si>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</si>
  <si>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</si>
  <si>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</si>
  <si>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</si>
  <si>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</si>
  <si>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</si>
  <si>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</si>
  <si>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</si>
  <si>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</si>
  <si>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</si>
  <si>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</si>
  <si>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</si>
  <si>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</si>
  <si>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</si>
  <si>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</si>
  <si>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</si>
  <si>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</si>
  <si>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</si>
  <si>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</si>
  <si>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</si>
  <si>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</si>
  <si>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</si>
  <si>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</si>
  <si>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</si>
  <si>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</si>
  <si>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</si>
  <si>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</si>
  <si>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</si>
  <si>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</si>
  <si>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</si>
  <si>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</si>
  <si>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</si>
  <si>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</si>
  <si>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</si>
  <si>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</si>
  <si>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</si>
  <si>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</si>
  <si>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</si>
  <si>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</si>
  <si>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</si>
  <si>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</si>
  <si>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</si>
  <si>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</si>
  <si>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</si>
  <si>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</si>
  <si>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</si>
  <si>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</si>
  <si>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</si>
  <si>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</si>
  <si>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</si>
  <si>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</si>
  <si>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</si>
  <si>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</si>
  <si>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</si>
  <si>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</si>
  <si>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</si>
  <si>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</si>
  <si>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</si>
  <si>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</si>
  <si>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</si>
  <si>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</si>
  <si>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</si>
  <si>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</si>
  <si>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</si>
  <si>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</si>
  <si>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</si>
  <si>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</si>
  <si>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</si>
  <si>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</si>
  <si>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</si>
  <si>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</si>
  <si>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</si>
  <si>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</si>
  <si>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</si>
  <si>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</si>
  <si>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</si>
  <si>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</si>
  <si>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</si>
  <si>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</si>
  <si>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</si>
  <si>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</si>
  <si>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</si>
  <si>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</si>
  <si>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</si>
  <si>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</si>
  <si>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</si>
  <si>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</si>
  <si>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</si>
  <si>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</si>
  <si>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</si>
  <si>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</si>
  <si>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</si>
  <si>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</si>
  <si>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</si>
  <si>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</si>
  <si>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</si>
  <si>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</si>
  <si>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</si>
  <si>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</si>
  <si>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</si>
  <si>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</si>
  <si>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</si>
  <si>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</si>
  <si>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</si>
  <si>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</si>
  <si>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</si>
  <si>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</si>
  <si>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</si>
  <si>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</si>
  <si>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</si>
  <si>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</si>
  <si>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</si>
  <si>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</si>
  <si>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</si>
  <si>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</si>
  <si>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</si>
  <si>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</si>
  <si>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</si>
  <si>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</si>
  <si>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</si>
  <si>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</si>
  <si>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</si>
  <si>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</si>
  <si>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</si>
  <si>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</si>
  <si>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</si>
  <si>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</si>
  <si>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</si>
  <si>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</si>
  <si>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</si>
  <si>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</si>
  <si>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</si>
  <si>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</si>
  <si>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</si>
  <si>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</si>
  <si>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</si>
  <si>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</si>
  <si>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</si>
  <si>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</si>
  <si>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</si>
  <si>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</si>
  <si>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</si>
  <si>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</si>
  <si>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</si>
  <si>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</si>
  <si>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</si>
  <si>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</si>
  <si>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</si>
  <si>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</si>
  <si>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</si>
  <si>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</si>
  <si>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</si>
  <si>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</si>
  <si>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</si>
  <si>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</si>
  <si>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</si>
  <si>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</si>
  <si>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</si>
  <si>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</si>
  <si>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</si>
  <si>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</si>
  <si>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</si>
  <si>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</si>
  <si>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</si>
  <si>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</si>
  <si>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</si>
  <si>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</si>
  <si>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</si>
  <si>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</si>
  <si>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</si>
  <si>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</si>
  <si>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</si>
  <si>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</si>
  <si>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</si>
  <si>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</si>
  <si>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</si>
  <si>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</si>
  <si>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</si>
  <si>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</si>
  <si>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</si>
  <si>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</si>
  <si>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</si>
  <si>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</si>
  <si>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</si>
  <si>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</si>
  <si>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</si>
  <si>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</si>
  <si>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</si>
  <si>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</si>
  <si>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</si>
  <si>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</si>
  <si>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</si>
  <si>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</si>
  <si>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</si>
  <si>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</si>
  <si>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</si>
  <si>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</si>
  <si>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</si>
  <si>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</si>
  <si>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</si>
  <si>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</si>
  <si>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</si>
  <si>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</si>
  <si>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</si>
  <si>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</si>
  <si>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</si>
  <si>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</si>
  <si>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</si>
  <si>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</si>
  <si>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</si>
  <si>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</si>
  <si>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</si>
  <si>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</si>
  <si>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</si>
  <si>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</si>
  <si>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</si>
  <si>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</si>
  <si>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</si>
  <si>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</si>
  <si>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</si>
  <si>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</si>
  <si>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</si>
  <si>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</si>
  <si>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</si>
  <si>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</si>
  <si>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</si>
  <si>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</si>
  <si>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</si>
  <si>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</si>
  <si>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</si>
  <si>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</si>
  <si>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</si>
  <si>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</si>
  <si>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</si>
  <si>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</si>
  <si>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</si>
  <si>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</si>
  <si>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</si>
  <si>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</si>
  <si>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</si>
  <si>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</si>
  <si>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</si>
  <si>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</si>
  <si>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</si>
  <si>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</si>
  <si>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</si>
  <si>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</si>
  <si>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</si>
  <si>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</si>
  <si>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</si>
  <si>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</si>
  <si>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</si>
  <si>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</si>
  <si>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</si>
  <si>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</si>
  <si>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</si>
  <si>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</si>
  <si>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</si>
  <si>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</si>
  <si>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</si>
  <si>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</si>
  <si>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</si>
  <si>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</si>
  <si>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</si>
  <si>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</si>
  <si>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</si>
  <si>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</si>
  <si>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</si>
  <si>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</si>
  <si>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</si>
  <si>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</si>
  <si>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</si>
  <si>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</si>
  <si>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</si>
  <si>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</si>
  <si>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</si>
  <si>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</si>
  <si>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</si>
  <si>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</si>
  <si>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</si>
  <si>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</si>
  <si>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</si>
  <si>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</si>
  <si>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</si>
  <si>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</si>
  <si>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</si>
  <si>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</si>
  <si>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</si>
  <si>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</si>
  <si>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</si>
  <si>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</si>
  <si>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</si>
  <si>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</si>
  <si>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</si>
  <si>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</si>
  <si>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</si>
  <si>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</si>
  <si>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</si>
  <si>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</si>
  <si>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</si>
  <si>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</si>
  <si>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</si>
  <si>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</si>
  <si>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</si>
  <si>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</si>
  <si>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</si>
  <si>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</si>
  <si>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</si>
  <si>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</si>
  <si>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</si>
  <si>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</si>
  <si>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</si>
  <si>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</si>
  <si>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</si>
  <si>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</si>
  <si>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</si>
  <si>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</si>
  <si>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</si>
  <si>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</si>
  <si>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</si>
  <si>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</si>
  <si>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</si>
  <si>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</si>
  <si>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</si>
  <si>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</si>
  <si>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</si>
  <si>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</si>
  <si>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</si>
  <si>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</si>
  <si>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</si>
  <si>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</si>
  <si>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</si>
  <si>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</si>
  <si>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</si>
  <si>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</si>
  <si>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</si>
  <si>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</si>
  <si>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</si>
  <si>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</si>
  <si>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</si>
  <si>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</si>
  <si>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</si>
  <si>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</si>
  <si>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</si>
  <si>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</si>
  <si>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</si>
  <si>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</si>
  <si>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</si>
  <si>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</si>
  <si>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</si>
  <si>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</si>
  <si>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</si>
  <si>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</si>
  <si>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</si>
  <si>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</si>
  <si>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</si>
  <si>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</si>
  <si>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</si>
  <si>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</si>
  <si>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</si>
  <si>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</si>
  <si>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</si>
  <si>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</si>
  <si>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</si>
  <si>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</si>
  <si>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</si>
  <si>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</si>
  <si>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</si>
  <si>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</si>
  <si>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</si>
  <si>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</si>
  <si>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</si>
  <si>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</si>
  <si>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</si>
  <si>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</si>
  <si>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</si>
  <si>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</si>
  <si>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</si>
  <si>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</si>
  <si>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</si>
  <si>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</si>
  <si>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</si>
  <si>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</si>
  <si>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</si>
  <si>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</si>
  <si>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</si>
  <si>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</si>
  <si>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</si>
  <si>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</si>
  <si>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</si>
  <si>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</si>
  <si>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</si>
  <si>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</si>
  <si>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</si>
  <si>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</si>
  <si>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</si>
  <si>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</si>
  <si>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</si>
  <si>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</si>
  <si>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</si>
  <si>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</si>
  <si>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</si>
  <si>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</si>
  <si>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</si>
  <si>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</si>
  <si>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</si>
  <si>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</si>
  <si>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</si>
  <si>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</si>
  <si>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</si>
  <si>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</si>
  <si>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</si>
  <si>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</si>
  <si>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</si>
  <si>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</si>
  <si>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</si>
  <si>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</si>
  <si>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</si>
  <si>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</si>
  <si>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</si>
  <si>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</si>
  <si>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</si>
  <si>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</si>
  <si>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</si>
  <si>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</si>
  <si>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</si>
  <si>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</si>
  <si>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</si>
  <si>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</si>
  <si>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</si>
  <si>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</si>
  <si>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</si>
  <si>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</si>
  <si>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</si>
  <si>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</si>
  <si>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</si>
  <si>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</si>
  <si>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</si>
  <si>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</si>
  <si>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</si>
  <si>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</si>
  <si>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</si>
  <si>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</si>
  <si>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</si>
  <si>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</si>
  <si>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</si>
  <si>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</si>
  <si>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</si>
  <si>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</si>
  <si>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</si>
  <si>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</si>
  <si>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</si>
  <si>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</si>
  <si>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</si>
  <si>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</si>
  <si>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</si>
  <si>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</si>
  <si>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</si>
  <si>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</si>
  <si>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</si>
  <si>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</si>
  <si>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</si>
  <si>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</si>
  <si>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</si>
  <si>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</si>
  <si>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</si>
  <si>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</si>
  <si>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</si>
  <si>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</si>
  <si>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</si>
  <si>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</si>
  <si>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</si>
  <si>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</si>
  <si>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</si>
  <si>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</si>
  <si>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</si>
  <si>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</si>
  <si>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</si>
  <si>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</si>
  <si>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</si>
  <si>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</si>
  <si>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</si>
  <si>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</si>
  <si>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</si>
  <si>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</si>
  <si>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</si>
  <si>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</si>
  <si>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</si>
  <si>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</si>
  <si>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</si>
  <si>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</si>
  <si>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</si>
  <si>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</si>
  <si>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</si>
  <si>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</si>
  <si>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</si>
  <si>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</si>
  <si>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</si>
  <si>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</si>
  <si>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</si>
  <si>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</si>
  <si>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</si>
  <si>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</si>
  <si>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</si>
  <si>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</si>
  <si>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</si>
  <si>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</si>
  <si>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</si>
  <si>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</si>
  <si>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</si>
  <si>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</si>
  <si>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</si>
  <si>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</si>
  <si>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</si>
  <si>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</si>
  <si>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</si>
  <si>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</si>
  <si>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</si>
  <si>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</si>
  <si>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</si>
  <si>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</si>
  <si>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</si>
  <si>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</si>
  <si>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</si>
  <si>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</si>
  <si>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</si>
  <si>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</si>
  <si>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</si>
  <si>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</si>
  <si>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</si>
  <si>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</si>
  <si>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</si>
  <si>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</si>
  <si>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</si>
  <si>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</si>
  <si>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</si>
  <si>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</si>
  <si>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</si>
  <si>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</si>
  <si>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</si>
  <si>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</si>
  <si>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</si>
  <si>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</si>
  <si>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</si>
  <si>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</si>
  <si>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</si>
  <si>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</si>
  <si>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</si>
  <si>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</si>
  <si>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</si>
  <si>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</si>
  <si>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</si>
  <si>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</si>
  <si>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</si>
  <si>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</si>
  <si>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</si>
  <si>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</si>
  <si>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</si>
  <si>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</si>
  <si>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</si>
  <si>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</si>
  <si>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</si>
  <si>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</si>
  <si>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</si>
  <si>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</si>
  <si>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</si>
  <si>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</si>
  <si>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</si>
  <si>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</si>
  <si>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</si>
  <si>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</si>
  <si>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</si>
  <si>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</si>
  <si>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</si>
  <si>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</si>
  <si>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</si>
  <si>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</si>
  <si>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</si>
  <si>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</si>
  <si>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</si>
  <si>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</si>
  <si>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</si>
  <si>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</si>
  <si>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</si>
  <si>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</si>
  <si>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</si>
  <si>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</si>
  <si>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</si>
  <si>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</si>
  <si>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</si>
  <si>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</si>
  <si>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</si>
  <si>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</si>
  <si>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</si>
  <si>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</si>
  <si>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</si>
  <si>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</si>
  <si>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</si>
  <si>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</si>
  <si>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</si>
  <si>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</si>
  <si>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</si>
  <si>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</si>
  <si>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</si>
  <si>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</si>
  <si>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</si>
  <si>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</si>
  <si>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</si>
  <si>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</si>
  <si>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</si>
  <si>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</si>
  <si>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</si>
  <si>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</si>
  <si>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</si>
  <si>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</si>
  <si>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</si>
  <si>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</si>
  <si>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</si>
  <si>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</si>
  <si>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</si>
  <si>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</si>
  <si>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</si>
  <si>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</si>
  <si>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</si>
  <si>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</si>
  <si>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</si>
  <si>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</si>
  <si>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</si>
  <si>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</si>
  <si>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</si>
  <si>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</si>
  <si>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</si>
  <si>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</si>
  <si>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</si>
  <si>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</si>
  <si>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</si>
  <si>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</si>
  <si>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</si>
  <si>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</si>
  <si>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</si>
  <si>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</si>
  <si>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</si>
  <si>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</si>
  <si>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</si>
  <si>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</si>
  <si>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</si>
  <si>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</si>
  <si>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</si>
  <si>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</si>
  <si>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</si>
  <si>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</si>
  <si>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</si>
  <si>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</si>
  <si>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</si>
  <si>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</si>
  <si>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</si>
  <si>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</si>
  <si>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</si>
  <si>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</si>
  <si>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</si>
  <si>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</si>
  <si>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</si>
  <si>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</si>
  <si>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</si>
  <si>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</si>
  <si>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</si>
  <si>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</si>
  <si>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</si>
  <si>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</si>
  <si>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</si>
  <si>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</si>
  <si>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</si>
  <si>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</si>
  <si>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</si>
  <si>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</si>
  <si>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</si>
  <si>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</si>
  <si>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</si>
  <si>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</si>
  <si>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</si>
  <si>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</si>
  <si>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</si>
  <si>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</si>
  <si>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</si>
  <si>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</si>
  <si>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</si>
  <si>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</si>
  <si>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</si>
  <si>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</si>
  <si>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</si>
  <si>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</si>
  <si>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</si>
  <si>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</si>
  <si>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</si>
  <si>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</si>
  <si>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</si>
  <si>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</si>
  <si>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</si>
  <si>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</si>
  <si>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</si>
  <si>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</si>
  <si>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</si>
  <si>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</si>
  <si>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</si>
  <si>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</si>
  <si>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</si>
  <si>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</si>
  <si>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</si>
  <si>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</si>
  <si>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</si>
  <si>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</si>
  <si>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</si>
  <si>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</si>
  <si>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</si>
  <si>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</si>
  <si>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</si>
  <si>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</si>
  <si>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</si>
  <si>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</si>
  <si>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</si>
  <si>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</si>
  <si>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</si>
  <si>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</si>
  <si>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</si>
  <si>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</si>
  <si>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</si>
  <si>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</si>
  <si>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</si>
  <si>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</si>
  <si>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</si>
  <si>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</si>
  <si>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</si>
  <si>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</si>
  <si>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</si>
  <si>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</si>
  <si>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</si>
  <si>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</si>
  <si>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</si>
  <si>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</si>
  <si>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</si>
  <si>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</si>
  <si>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</si>
  <si>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</si>
  <si>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</si>
  <si>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</si>
  <si>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</si>
  <si>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</si>
  <si>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</si>
  <si>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</si>
  <si>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</si>
  <si>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</si>
  <si>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</si>
  <si>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</si>
  <si>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</si>
  <si>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</si>
  <si>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</si>
  <si>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</si>
  <si>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</si>
  <si>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</si>
  <si>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</si>
  <si>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</si>
  <si>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</si>
  <si>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</si>
  <si>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</si>
  <si>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</si>
  <si>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</si>
  <si>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</si>
  <si>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</si>
  <si>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</si>
  <si>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</si>
  <si>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</si>
  <si>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</si>
  <si>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</si>
  <si>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</si>
  <si>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</si>
  <si>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</si>
  <si>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</si>
  <si>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</si>
  <si>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</si>
  <si>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</si>
  <si>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</si>
  <si>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</si>
  <si>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</si>
  <si>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</si>
  <si>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</si>
  <si>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</si>
  <si>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</si>
  <si>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</si>
  <si>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</si>
  <si>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</si>
  <si>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</si>
  <si>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</si>
  <si>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</si>
  <si>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</si>
  <si>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</si>
  <si>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</si>
  <si>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</si>
  <si>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</si>
  <si>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</si>
  <si>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</si>
  <si>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</si>
  <si>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</si>
  <si>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</si>
  <si>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</si>
  <si>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</si>
  <si>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</si>
  <si>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</si>
  <si>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</si>
  <si>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</si>
  <si>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</si>
  <si>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</si>
  <si>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</si>
  <si>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</si>
  <si>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</si>
  <si>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</si>
  <si>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</si>
  <si>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</si>
  <si>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</si>
  <si>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</si>
  <si>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</si>
  <si>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</si>
  <si>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</si>
  <si>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</si>
  <si>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</si>
  <si>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</si>
  <si>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</si>
  <si>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</si>
  <si>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</si>
  <si>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</si>
  <si>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</si>
  <si>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</si>
  <si>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</si>
  <si>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</si>
  <si>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</si>
  <si>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</si>
  <si>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</si>
  <si>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</si>
  <si>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</si>
  <si>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</si>
  <si>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</si>
  <si>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</si>
  <si>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</si>
  <si>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</si>
  <si>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</si>
  <si>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</si>
  <si>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</si>
  <si>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</si>
  <si>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</si>
  <si>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</si>
  <si>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</si>
  <si>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</si>
  <si>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</si>
  <si>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</si>
  <si>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</si>
  <si>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</si>
  <si>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</si>
  <si>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</si>
  <si>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</si>
  <si>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</si>
  <si>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</si>
  <si>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</si>
  <si>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</si>
  <si>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</si>
  <si>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</si>
  <si>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</si>
  <si>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</si>
  <si>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</si>
  <si>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</si>
  <si>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</si>
  <si>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</si>
  <si>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</si>
  <si>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</si>
  <si>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</si>
  <si>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</si>
  <si>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</si>
  <si>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</si>
  <si>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</si>
  <si>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</si>
  <si>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</si>
  <si>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</si>
  <si>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</si>
  <si>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</si>
  <si>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</si>
  <si>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</si>
  <si>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</si>
  <si>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</si>
  <si>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</si>
  <si>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</si>
  <si>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</si>
  <si>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</si>
  <si>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</si>
  <si>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</si>
  <si>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</si>
  <si>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</si>
  <si>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</si>
  <si>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</si>
  <si>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</si>
  <si>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</si>
  <si>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</si>
  <si>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</si>
  <si>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</si>
  <si>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</si>
  <si>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</si>
  <si>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</si>
  <si>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</si>
  <si>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</si>
  <si>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</si>
  <si>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</si>
  <si>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</si>
  <si>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</si>
  <si>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</si>
  <si>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</si>
  <si>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</si>
  <si>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</si>
  <si>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</si>
  <si>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</si>
  <si>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</si>
  <si>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</si>
  <si>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</si>
  <si>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</si>
  <si>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</si>
  <si>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</si>
  <si>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</si>
  <si>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</si>
  <si>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</si>
  <si>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</si>
  <si>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</si>
  <si>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</si>
  <si>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</si>
  <si>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</si>
  <si>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</si>
  <si>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</si>
  <si>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</si>
  <si>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</si>
  <si>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</si>
  <si>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</si>
  <si>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</si>
  <si>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</si>
  <si>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</si>
  <si>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</si>
  <si>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</si>
  <si>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</si>
  <si>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</si>
  <si>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</si>
  <si>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</si>
  <si>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</si>
  <si>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</si>
  <si>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</si>
  <si>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</si>
  <si>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</si>
  <si>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</si>
  <si>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</si>
  <si>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</si>
  <si>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</si>
  <si>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</si>
  <si>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</si>
  <si>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</si>
  <si>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</si>
  <si>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</si>
  <si>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</si>
  <si>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</si>
  <si>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</si>
  <si>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</si>
  <si>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</si>
  <si>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</si>
  <si>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</si>
  <si>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</si>
  <si>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</si>
  <si>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</si>
  <si>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</si>
  <si>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</si>
  <si>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</si>
  <si>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</si>
  <si>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</si>
  <si>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</si>
  <si>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</si>
  <si>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</si>
  <si>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</si>
  <si>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</si>
  <si>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</si>
  <si>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</si>
  <si>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</si>
  <si>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</si>
  <si>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</si>
  <si>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</si>
  <si>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</si>
  <si>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</si>
  <si>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</si>
  <si>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</si>
  <si>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</si>
  <si>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</si>
  <si>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</si>
  <si>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</si>
  <si>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</si>
  <si>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</si>
  <si>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</si>
  <si>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</si>
  <si>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</si>
  <si>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</si>
  <si>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</si>
  <si>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</si>
  <si>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</si>
  <si>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</si>
  <si>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</si>
  <si>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</si>
  <si>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</si>
  <si>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</si>
  <si>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</si>
  <si>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</si>
  <si>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</si>
  <si>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</si>
  <si>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</si>
  <si>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</si>
  <si>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</si>
  <si>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</si>
  <si>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</si>
  <si>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</si>
  <si>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</si>
  <si>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</si>
  <si>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</si>
  <si>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</si>
  <si>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</si>
  <si>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</si>
  <si>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</si>
  <si>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</si>
  <si>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</si>
  <si>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</si>
  <si>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</si>
  <si>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</si>
  <si>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</si>
  <si>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</si>
  <si>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</si>
  <si>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</si>
  <si>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</si>
  <si>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</si>
  <si>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</si>
  <si>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</si>
  <si>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</si>
  <si>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</si>
  <si>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</si>
  <si>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</si>
  <si>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</si>
  <si>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</si>
  <si>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</si>
  <si>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</si>
  <si>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</si>
  <si>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</si>
  <si>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</si>
  <si>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</si>
  <si>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</si>
  <si>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</si>
  <si>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</si>
  <si>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</si>
  <si>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</si>
  <si>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</si>
  <si>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</si>
  <si>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</si>
  <si>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</si>
  <si>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</si>
  <si>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</si>
  <si>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</si>
  <si>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</si>
  <si>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</si>
  <si>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</si>
  <si>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</si>
  <si>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</si>
  <si>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</si>
  <si>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</si>
  <si>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</si>
  <si>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</si>
  <si>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</si>
  <si>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</si>
  <si>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</si>
  <si>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</si>
  <si>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</si>
  <si>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</si>
  <si>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</si>
  <si>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</si>
  <si>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</si>
  <si>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</si>
  <si>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</si>
  <si>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</si>
  <si>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</si>
  <si>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</si>
  <si>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</si>
  <si>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</si>
  <si>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</si>
  <si>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</si>
  <si>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</si>
  <si>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</si>
  <si>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</si>
  <si>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</si>
  <si>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</si>
  <si>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</si>
  <si>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</si>
  <si>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</si>
  <si>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</si>
  <si>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</si>
  <si>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</si>
  <si>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</si>
  <si>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</si>
  <si>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</si>
  <si>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</si>
  <si>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</si>
  <si>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</si>
  <si>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</si>
  <si>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</si>
  <si>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</si>
  <si>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</si>
  <si>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</si>
  <si>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</si>
  <si>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</si>
  <si>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</si>
  <si>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</si>
  <si>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</si>
  <si>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</si>
  <si>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</si>
  <si>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</si>
  <si>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</si>
  <si>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</si>
  <si>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</si>
  <si>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</si>
  <si>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</si>
  <si>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</si>
  <si>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</si>
  <si>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</si>
  <si>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</si>
  <si>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</si>
  <si>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</si>
  <si>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</si>
  <si>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</si>
  <si>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</si>
  <si>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</si>
  <si>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</si>
  <si>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</si>
  <si>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</si>
  <si>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</si>
  <si>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</si>
  <si>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</si>
  <si>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</si>
  <si>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</si>
  <si>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</si>
  <si>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</si>
  <si>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</si>
  <si>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</si>
  <si>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</si>
  <si>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</si>
  <si>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</si>
  <si>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</si>
  <si>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</si>
  <si>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</si>
  <si>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</si>
  <si>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</si>
  <si>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</si>
  <si>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</si>
  <si>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</si>
  <si>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</si>
  <si>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</si>
  <si>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</si>
  <si>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</si>
  <si>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</si>
  <si>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</si>
  <si>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</si>
  <si>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</si>
  <si>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</si>
  <si>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</si>
  <si>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</si>
  <si>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</si>
  <si>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</si>
  <si>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</si>
  <si>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</si>
  <si>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</si>
  <si>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</si>
  <si>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</si>
  <si>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</si>
  <si>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</si>
  <si>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</si>
  <si>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</si>
  <si>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</si>
  <si>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</si>
  <si>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</si>
  <si>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</si>
  <si>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</si>
  <si>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</si>
  <si>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</si>
  <si>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</si>
  <si>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</si>
  <si>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</si>
  <si>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</si>
  <si>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</si>
  <si>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</si>
  <si>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</si>
  <si>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</si>
  <si>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</si>
  <si>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</si>
  <si>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</si>
  <si>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</si>
  <si>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</si>
  <si>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</si>
  <si>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</si>
  <si>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</si>
  <si>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</si>
  <si>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</si>
  <si>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</si>
  <si>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</si>
  <si>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</si>
  <si>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</si>
  <si>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</si>
  <si>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</si>
  <si>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</si>
  <si>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</si>
  <si>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</si>
  <si>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</si>
  <si>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</si>
  <si>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</si>
  <si>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</si>
  <si>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</si>
  <si>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</si>
  <si>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</si>
  <si>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</si>
  <si>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</si>
  <si>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</si>
  <si>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</si>
  <si>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</si>
  <si>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</si>
  <si>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</si>
  <si>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</si>
  <si>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</si>
  <si>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</si>
  <si>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</si>
  <si>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</si>
  <si>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</si>
  <si>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</si>
  <si>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</si>
  <si>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</si>
  <si>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</si>
  <si>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</si>
  <si>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</si>
  <si>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</si>
  <si>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</si>
  <si>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</si>
  <si>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</si>
  <si>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</si>
  <si>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</si>
  <si>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</si>
  <si>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</si>
  <si>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</si>
  <si>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</si>
  <si>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</si>
  <si>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</si>
  <si>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</si>
  <si>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</si>
  <si>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</si>
  <si>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</si>
  <si>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</si>
  <si>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</si>
  <si>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</si>
  <si>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</si>
  <si>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</si>
  <si>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</si>
  <si>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</si>
  <si>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</si>
  <si>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</si>
  <si>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</si>
  <si>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</si>
  <si>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</si>
  <si>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</si>
  <si>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</si>
  <si>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</si>
  <si>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</si>
  <si>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</si>
  <si>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</si>
  <si>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</si>
  <si>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</si>
  <si>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</si>
  <si>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</si>
  <si>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</si>
  <si>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</si>
  <si>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</si>
  <si>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</si>
  <si>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</si>
  <si>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</si>
  <si>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</si>
  <si>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</si>
  <si>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</si>
  <si>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</si>
  <si>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</si>
  <si>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</si>
  <si>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</si>
  <si>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</si>
  <si>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</si>
  <si>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</si>
  <si>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</si>
  <si>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</si>
  <si>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</si>
  <si>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</si>
  <si>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</si>
  <si>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</si>
  <si>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</si>
  <si>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</si>
  <si>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</si>
  <si>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</si>
  <si>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</si>
  <si>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</si>
  <si>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</si>
  <si>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</si>
  <si>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</si>
  <si>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</si>
  <si>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</si>
  <si>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</si>
  <si>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</si>
  <si>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</si>
  <si>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</si>
  <si>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</si>
  <si>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</si>
  <si>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</si>
  <si>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</si>
  <si>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</si>
  <si>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</si>
  <si>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</si>
  <si>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</si>
  <si>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</si>
  <si>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</si>
  <si>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</si>
  <si>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</si>
  <si>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</si>
  <si>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</si>
  <si>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</si>
  <si>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</si>
  <si>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</si>
  <si>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</si>
  <si>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</si>
  <si>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</si>
  <si>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</si>
  <si>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</si>
  <si>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</si>
  <si>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</si>
  <si>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</si>
  <si>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</si>
  <si>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</si>
  <si>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</si>
  <si>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</si>
  <si>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</si>
  <si>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</si>
  <si>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</si>
  <si>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</si>
  <si>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</si>
  <si>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</si>
  <si>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</si>
  <si>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</si>
  <si>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</si>
  <si>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</si>
  <si>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</si>
  <si>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</si>
  <si>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</si>
  <si>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</si>
  <si>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</si>
  <si>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</si>
  <si>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</si>
  <si>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</si>
  <si>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</si>
  <si>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</si>
  <si>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</si>
  <si>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</si>
  <si>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</si>
  <si>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</si>
  <si>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</si>
  <si>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</si>
  <si>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</si>
  <si>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</si>
  <si>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</si>
  <si>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</si>
  <si>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</si>
  <si>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</si>
  <si>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</si>
  <si>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</si>
  <si>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</si>
  <si>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</si>
  <si>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</si>
  <si>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</si>
  <si>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</si>
  <si>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</si>
  <si>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</si>
  <si>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</si>
  <si>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</si>
  <si>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</si>
  <si>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</si>
  <si>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</si>
  <si>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</si>
  <si>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</si>
  <si>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</si>
  <si>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</si>
  <si>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</si>
  <si>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</si>
  <si>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</si>
  <si>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</si>
  <si>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</si>
  <si>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</si>
  <si>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</si>
  <si>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</si>
  <si>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</si>
  <si>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</si>
  <si>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</si>
  <si>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</si>
  <si>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</si>
  <si>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</si>
  <si>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</si>
  <si>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</si>
  <si>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</si>
  <si>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</si>
  <si>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</si>
  <si>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</si>
  <si>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</si>
  <si>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</si>
  <si>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</si>
  <si>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</si>
  <si>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</si>
  <si>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</si>
  <si>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</si>
  <si>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</si>
  <si>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</si>
  <si>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</si>
  <si>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</si>
  <si>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</si>
  <si>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</si>
  <si>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</si>
  <si>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</si>
  <si>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</si>
  <si>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</si>
  <si>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</si>
  <si>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</si>
  <si>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</si>
  <si>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</si>
  <si>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</si>
  <si>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</si>
  <si>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</si>
  <si>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</si>
  <si>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</si>
  <si>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</si>
  <si>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</si>
  <si>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</si>
  <si>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</si>
  <si>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</si>
  <si>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</si>
  <si>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</si>
  <si>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</si>
  <si>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</si>
  <si>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</si>
  <si>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</si>
  <si>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</si>
  <si>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</si>
  <si>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</si>
  <si>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</si>
  <si>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</si>
  <si>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</si>
  <si>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</si>
  <si>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</si>
  <si>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</si>
  <si>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</si>
  <si>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</si>
  <si>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</si>
  <si>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</si>
  <si>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</si>
  <si>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</si>
  <si>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</si>
  <si>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</si>
  <si>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</si>
  <si>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</si>
  <si>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</si>
  <si>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</si>
  <si>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</si>
  <si>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</si>
  <si>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</si>
  <si>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</si>
  <si>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</si>
  <si>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</si>
  <si>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</si>
  <si>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</si>
  <si>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</si>
  <si>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</si>
  <si>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</si>
  <si>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</si>
  <si>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</si>
  <si>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</si>
  <si>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</si>
  <si>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</si>
  <si>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</si>
  <si>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</si>
  <si>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</si>
  <si>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</si>
  <si>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</si>
  <si>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</si>
  <si>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</si>
  <si>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</si>
  <si>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</si>
  <si>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</si>
  <si>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</si>
  <si>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</si>
  <si>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</si>
  <si>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</si>
  <si>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</si>
  <si>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</si>
  <si>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</si>
  <si>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</si>
  <si>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</si>
  <si>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</si>
  <si>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</si>
  <si>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</si>
  <si>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</si>
  <si>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</si>
  <si>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</si>
  <si>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</si>
  <si>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</si>
  <si>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</si>
  <si>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</si>
  <si>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</si>
  <si>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</si>
  <si>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</si>
  <si>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</si>
  <si>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</si>
  <si>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</si>
  <si>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</si>
  <si>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</si>
  <si>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</si>
  <si>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</si>
  <si>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</si>
  <si>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</si>
  <si>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</si>
  <si>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</si>
  <si>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</si>
  <si>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</si>
  <si>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</si>
  <si>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</si>
  <si>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</si>
  <si>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</si>
  <si>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</si>
  <si>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</si>
  <si>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</si>
  <si>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</si>
  <si>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</si>
  <si>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</si>
  <si>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</si>
  <si>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</si>
  <si>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</si>
  <si>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</si>
  <si>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</si>
  <si>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</si>
  <si>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</si>
  <si>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</si>
  <si>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</si>
  <si>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</si>
  <si>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</si>
  <si>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</si>
  <si>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</si>
  <si>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</si>
  <si>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</si>
  <si>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</si>
  <si>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</si>
  <si>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</si>
  <si>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</si>
  <si>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</si>
  <si>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</si>
  <si>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</si>
  <si>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</si>
  <si>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</si>
  <si>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</si>
  <si>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</si>
  <si>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</si>
  <si>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</si>
  <si>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</si>
  <si>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</si>
  <si>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</si>
  <si>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</si>
  <si>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</si>
  <si>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</si>
  <si>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</si>
  <si>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</si>
  <si>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</si>
  <si>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</si>
  <si>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</si>
  <si>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</si>
  <si>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</si>
  <si>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</si>
  <si>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</si>
  <si>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</si>
  <si>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</si>
  <si>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</si>
  <si>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</si>
  <si>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</si>
  <si>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</si>
  <si>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</si>
  <si>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</si>
  <si>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</si>
  <si>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</si>
  <si>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</si>
  <si>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</si>
  <si>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</si>
  <si>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</si>
  <si>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</si>
  <si>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</si>
  <si>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</si>
  <si>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</si>
  <si>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</si>
  <si>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</si>
  <si>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</si>
  <si>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</si>
  <si>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</si>
  <si>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</si>
  <si>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</si>
  <si>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</si>
  <si>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</si>
  <si>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</si>
  <si>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</si>
  <si>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</si>
  <si>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</si>
  <si>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</si>
  <si>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</si>
  <si>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</si>
  <si>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</si>
  <si>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</si>
  <si>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</si>
  <si>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</si>
  <si>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</si>
  <si>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</si>
  <si>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</si>
  <si>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</si>
  <si>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</si>
  <si>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</si>
  <si>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</si>
  <si>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</si>
  <si>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</si>
  <si>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</si>
  <si>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</si>
  <si>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</si>
  <si>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</si>
  <si>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</si>
  <si>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</si>
  <si>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</si>
  <si>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</si>
  <si>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</si>
  <si>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</si>
  <si>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</si>
  <si>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</si>
  <si>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</si>
  <si>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</si>
  <si>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</si>
  <si>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</si>
  <si>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</si>
  <si>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</si>
  <si>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</si>
  <si>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</si>
  <si>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</si>
  <si>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</si>
  <si>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</si>
  <si>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</si>
  <si>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</si>
  <si>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</si>
  <si>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</si>
  <si>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</si>
  <si>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</si>
  <si>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</si>
  <si>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</si>
  <si>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</si>
  <si>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</si>
  <si>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</si>
  <si>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</si>
  <si>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</si>
  <si>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</si>
  <si>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</si>
  <si>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</si>
  <si>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</si>
  <si>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</si>
  <si>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</si>
  <si>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</si>
  <si>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</si>
  <si>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</si>
  <si>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</si>
  <si>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</si>
  <si>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</si>
  <si>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</si>
  <si>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</si>
  <si>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</si>
  <si>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</si>
  <si>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</si>
  <si>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</si>
  <si>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</si>
  <si>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</si>
  <si>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</si>
  <si>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</si>
  <si>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</si>
  <si>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</si>
  <si>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</si>
  <si>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</si>
  <si>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</si>
  <si>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</si>
  <si>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</si>
  <si>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</si>
  <si>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</si>
  <si>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</si>
  <si>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</si>
  <si>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</si>
  <si>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</si>
  <si>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</si>
  <si>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</si>
  <si>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</si>
  <si>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</si>
  <si>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</si>
  <si>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</si>
  <si>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</si>
  <si>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</si>
  <si>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</si>
  <si>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</si>
  <si>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</si>
  <si>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</si>
  <si>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</si>
  <si>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</si>
  <si>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</si>
  <si>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</si>
  <si>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</si>
  <si>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</si>
  <si>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</si>
  <si>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</si>
  <si>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</si>
  <si>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</si>
  <si>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</si>
  <si>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</si>
  <si>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</si>
  <si>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</si>
  <si>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</si>
  <si>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</si>
  <si>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</si>
  <si>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</si>
  <si>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</si>
  <si>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</si>
  <si>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</si>
  <si>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</si>
  <si>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</si>
  <si>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</si>
  <si>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</si>
  <si>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</si>
  <si>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</si>
  <si>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</si>
  <si>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</si>
  <si>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</si>
  <si>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</si>
  <si>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</si>
  <si>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</si>
  <si>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</si>
  <si>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</si>
  <si>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</si>
  <si>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</si>
  <si>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</si>
  <si>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</si>
  <si>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</si>
  <si>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</si>
  <si>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</si>
  <si>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</si>
  <si>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</si>
  <si>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</si>
  <si>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</si>
  <si>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</si>
  <si>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</si>
  <si>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</si>
  <si>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</si>
  <si>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</si>
  <si>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</si>
  <si>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</si>
  <si>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</si>
  <si>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</si>
  <si>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</si>
  <si>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</si>
  <si>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</si>
  <si>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</si>
  <si>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</si>
  <si>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</si>
  <si>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</si>
  <si>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</si>
  <si>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</si>
  <si>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</si>
  <si>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</si>
  <si>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</si>
  <si>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</si>
  <si>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</si>
  <si>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</si>
  <si>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</si>
  <si>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</si>
  <si>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</si>
  <si>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</si>
  <si>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</si>
  <si>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</si>
  <si>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</si>
  <si>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</si>
  <si>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</si>
  <si>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</si>
  <si>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</si>
  <si>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</si>
  <si>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</si>
  <si>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</si>
  <si>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</si>
  <si>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</si>
  <si>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</si>
  <si>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</si>
  <si>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</si>
  <si>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</si>
  <si>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</si>
  <si>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</si>
  <si>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</si>
  <si>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</si>
  <si>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</si>
  <si>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</si>
  <si>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</si>
  <si>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</si>
  <si>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</si>
  <si>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</si>
  <si>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</si>
  <si>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</si>
  <si>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</si>
  <si>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</si>
  <si>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</si>
  <si>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</si>
  <si>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</si>
  <si>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</si>
  <si>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</si>
  <si>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</si>
  <si>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</si>
  <si>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</si>
  <si>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</si>
  <si>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</si>
  <si>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</si>
  <si>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</si>
  <si>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</si>
  <si>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</si>
  <si>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</si>
  <si>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</si>
  <si>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</si>
  <si>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</si>
  <si>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</si>
  <si>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</si>
  <si>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</si>
  <si>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</si>
  <si>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</si>
  <si>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</si>
  <si>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</si>
  <si>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</si>
  <si>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</si>
  <si>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</si>
  <si>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</si>
  <si>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</si>
  <si>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</si>
  <si>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</si>
  <si>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</si>
  <si>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</si>
  <si>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</si>
  <si>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</si>
  <si>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</si>
  <si>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</si>
  <si>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</si>
  <si>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</si>
  <si>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</si>
  <si>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</si>
  <si>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</si>
  <si>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</si>
  <si>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</si>
  <si>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</si>
  <si>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</si>
  <si>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</si>
  <si>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</si>
  <si>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</si>
  <si>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</si>
  <si>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</si>
  <si>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</si>
  <si>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</si>
  <si>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</si>
  <si>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</si>
  <si>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</si>
  <si>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</si>
  <si>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</si>
  <si>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</si>
  <si>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</si>
  <si>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</si>
  <si>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</si>
  <si>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</si>
  <si>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</si>
  <si>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</si>
  <si>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</si>
  <si>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</si>
  <si>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</si>
  <si>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</si>
  <si>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</si>
  <si>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</si>
  <si>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</si>
  <si>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</si>
  <si>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</si>
  <si>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</si>
  <si>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</si>
  <si>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</si>
  <si>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</si>
  <si>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</si>
  <si>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</si>
  <si>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</si>
  <si>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</si>
  <si>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</si>
  <si>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</si>
  <si>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</si>
  <si>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</si>
  <si>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</si>
  <si>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</si>
  <si>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</si>
  <si>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</si>
  <si>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</si>
  <si>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</si>
  <si>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</si>
  <si>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</si>
  <si>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</si>
  <si>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</si>
  <si>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</si>
  <si>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</si>
  <si>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</si>
  <si>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</si>
  <si>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</si>
  <si>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</si>
  <si>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</si>
  <si>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</si>
  <si>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</si>
  <si>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</si>
  <si>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</si>
  <si>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</si>
  <si>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</si>
  <si>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</si>
  <si>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</si>
  <si>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</si>
  <si>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</si>
  <si>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</si>
  <si>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</si>
  <si>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</si>
  <si>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</si>
  <si>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</si>
  <si>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</si>
  <si>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</si>
  <si>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</si>
  <si>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</si>
  <si>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</si>
  <si>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</si>
  <si>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</si>
  <si>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</si>
  <si>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</si>
  <si>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</si>
  <si>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</si>
  <si>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</si>
  <si>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</si>
  <si>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</si>
  <si>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</si>
  <si>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</si>
  <si>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</si>
  <si>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</si>
  <si>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</si>
  <si>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</si>
  <si>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</si>
  <si>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</si>
  <si>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</si>
  <si>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</si>
  <si>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</si>
  <si>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</si>
  <si>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</si>
  <si>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</si>
  <si>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</si>
  <si>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</si>
  <si>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</si>
  <si>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</si>
  <si>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</si>
  <si>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</si>
  <si>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</si>
  <si>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</si>
  <si>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</si>
  <si>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</si>
  <si>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</si>
  <si>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</si>
  <si>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</si>
  <si>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</si>
  <si>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</si>
  <si>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</si>
  <si>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</si>
  <si>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</si>
  <si>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</si>
  <si>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</si>
  <si>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</si>
  <si>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</si>
  <si>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</si>
  <si>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</si>
  <si>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</si>
  <si>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</si>
  <si>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</si>
  <si>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</si>
  <si>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</si>
  <si>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</si>
  <si>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</si>
  <si>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</si>
  <si>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</si>
  <si>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</si>
  <si>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</si>
  <si>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</si>
  <si>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</si>
  <si>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</si>
  <si>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</si>
  <si>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</si>
  <si>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</si>
  <si>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</si>
  <si>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</si>
  <si>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</si>
  <si>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</si>
  <si>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</si>
  <si>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</si>
  <si>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</si>
  <si>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</si>
  <si>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</si>
  <si>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</si>
  <si>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</si>
  <si>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</si>
  <si>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</si>
  <si>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</si>
  <si>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</si>
  <si>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</si>
  <si>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</si>
  <si>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</si>
  <si>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</si>
  <si>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</si>
  <si>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</si>
  <si>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</si>
  <si>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</si>
  <si>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</si>
  <si>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</si>
  <si>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</si>
  <si>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</si>
  <si>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</si>
  <si>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</si>
  <si>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</si>
  <si>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</si>
  <si>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</si>
  <si>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</si>
  <si>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</si>
  <si>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</si>
  <si>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</si>
  <si>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</si>
  <si>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</si>
  <si>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</si>
  <si>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</si>
  <si>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</si>
  <si>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</si>
  <si>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</si>
  <si>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</si>
  <si>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</si>
  <si>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</si>
  <si>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</si>
  <si>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</si>
  <si>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</si>
  <si>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</si>
  <si>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</si>
  <si>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</si>
  <si>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</si>
  <si>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</si>
  <si>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</si>
  <si>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</si>
  <si>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</si>
  <si>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</si>
  <si>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</si>
  <si>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</si>
  <si>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</si>
  <si>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</si>
  <si>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</si>
  <si>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</si>
  <si>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</si>
  <si>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</si>
  <si>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</si>
  <si>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</si>
  <si>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</si>
  <si>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</si>
  <si>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</si>
  <si>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</si>
  <si>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</si>
  <si>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</si>
  <si>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</si>
  <si>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</si>
  <si>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</si>
  <si>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</si>
  <si>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</si>
  <si>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</si>
  <si>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</si>
  <si>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</si>
  <si>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</si>
  <si>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</si>
  <si>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</si>
  <si>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</si>
  <si>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</si>
  <si>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</si>
  <si>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</si>
  <si>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</si>
  <si>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</si>
  <si>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</si>
  <si>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</si>
  <si>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</si>
  <si>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</si>
  <si>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</si>
  <si>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</si>
  <si>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</si>
  <si>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</si>
  <si>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</si>
  <si>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</si>
  <si>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</si>
  <si>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</si>
  <si>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</si>
  <si>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</si>
  <si>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</si>
  <si>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</si>
  <si>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</si>
  <si>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</si>
  <si>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</si>
  <si>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</si>
  <si>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</si>
  <si>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</si>
  <si>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</si>
  <si>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</si>
  <si>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</si>
  <si>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</si>
  <si>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</si>
  <si>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</si>
  <si>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</si>
  <si>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</si>
  <si>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</si>
  <si>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</si>
  <si>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</si>
  <si>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</si>
  <si>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</si>
  <si>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</si>
  <si>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</si>
  <si>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</si>
  <si>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</si>
  <si>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</si>
  <si>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</si>
  <si>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</si>
  <si>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</si>
  <si>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</si>
  <si>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</si>
  <si>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</si>
  <si>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</si>
  <si>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</si>
  <si>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</si>
  <si>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</si>
  <si>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</si>
  <si>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</si>
  <si>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</si>
  <si>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</si>
  <si>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</si>
  <si>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</si>
  <si>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</si>
  <si>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</si>
  <si>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</si>
  <si>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</si>
  <si>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</si>
  <si>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</si>
  <si>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</si>
  <si>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</si>
  <si>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</si>
  <si>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</si>
  <si>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</si>
  <si>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</si>
  <si>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</si>
  <si>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</si>
  <si>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</si>
  <si>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</si>
  <si>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</si>
  <si>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</si>
  <si>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</si>
  <si>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</si>
  <si>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</si>
  <si>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</si>
  <si>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</si>
  <si>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</si>
  <si>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</si>
  <si>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</si>
  <si>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</si>
  <si>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</si>
  <si>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</si>
  <si>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</si>
  <si>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</si>
  <si>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</si>
  <si>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</si>
  <si>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</si>
  <si>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</si>
  <si>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</si>
  <si>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</si>
  <si>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</si>
  <si>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</si>
  <si>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</si>
  <si>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</si>
  <si>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</si>
  <si>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</si>
  <si>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</si>
  <si>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</si>
  <si>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</si>
  <si>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</si>
  <si>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</si>
  <si>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</si>
  <si>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</si>
  <si>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</si>
  <si>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</si>
  <si>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</si>
  <si>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</si>
  <si>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</si>
  <si>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</si>
  <si>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</si>
  <si>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</si>
  <si>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</si>
  <si>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</si>
  <si>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</si>
  <si>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</si>
  <si>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</si>
  <si>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</si>
  <si>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</si>
  <si>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</si>
  <si>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</si>
  <si>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</si>
  <si>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</si>
  <si>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</si>
  <si>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</si>
  <si>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</si>
  <si>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</si>
  <si>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</si>
  <si>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</si>
  <si>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</si>
  <si>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</si>
  <si>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</si>
  <si>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</si>
  <si>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</si>
  <si>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</si>
  <si>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</si>
  <si>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</si>
  <si>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</si>
  <si>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</si>
  <si>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</si>
  <si>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</si>
  <si>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</si>
  <si>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</si>
  <si>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</si>
  <si>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</si>
  <si>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</si>
  <si>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</si>
  <si>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</si>
  <si>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</si>
  <si>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</si>
  <si>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</si>
  <si>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</si>
  <si>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</si>
  <si>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</si>
  <si>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</si>
  <si>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</si>
  <si>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</si>
  <si>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</si>
  <si>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</si>
  <si>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</si>
  <si>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</si>
  <si>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</si>
  <si>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</si>
  <si>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</si>
  <si>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</si>
  <si>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</si>
  <si>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</si>
  <si>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</si>
  <si>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</si>
  <si>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</si>
  <si>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</si>
  <si>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</si>
  <si>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</si>
  <si>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</si>
  <si>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</si>
  <si>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</si>
  <si>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</si>
  <si>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</si>
  <si>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</si>
  <si>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</si>
  <si>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</si>
  <si>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</si>
  <si>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</si>
  <si>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</si>
  <si>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</si>
  <si>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</si>
  <si>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</si>
  <si>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</si>
  <si>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</si>
  <si>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</si>
  <si>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</si>
  <si>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</si>
  <si>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</si>
  <si>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</si>
  <si>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</si>
  <si>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</si>
  <si>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</si>
  <si>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</si>
  <si>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</si>
  <si>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</si>
  <si>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</si>
  <si>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</si>
  <si>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</si>
  <si>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</si>
  <si>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</si>
  <si>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</si>
  <si>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</si>
  <si>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</si>
  <si>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</si>
  <si>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</si>
  <si>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</si>
  <si>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</si>
  <si>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</si>
  <si>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</si>
  <si>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</si>
  <si>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</si>
  <si>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</si>
  <si>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</si>
  <si>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</si>
  <si>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</si>
  <si>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</si>
  <si>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</si>
  <si>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</si>
  <si>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</si>
  <si>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</si>
  <si>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</si>
  <si>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</si>
  <si>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</si>
  <si>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</si>
  <si>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</si>
  <si>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</si>
  <si>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</si>
  <si>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</si>
  <si>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</si>
  <si>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</si>
  <si>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</si>
  <si>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</si>
  <si>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</si>
  <si>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</si>
  <si>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</si>
  <si>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</si>
  <si>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</si>
  <si>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</si>
  <si>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</si>
  <si>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</si>
  <si>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</si>
  <si>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</si>
  <si>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</si>
  <si>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</si>
  <si>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</si>
  <si>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</si>
  <si>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</si>
  <si>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</si>
  <si>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</si>
  <si>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</si>
  <si>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</si>
  <si>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</si>
  <si>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</si>
  <si>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</si>
  <si>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</si>
  <si>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</si>
  <si>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</si>
  <si>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</si>
  <si>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</si>
  <si>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</si>
  <si>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</si>
  <si>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</si>
  <si>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</si>
  <si>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</si>
  <si>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</si>
  <si>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</si>
  <si>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</si>
  <si>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</si>
  <si>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</si>
  <si>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</si>
  <si>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</si>
  <si>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</si>
  <si>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</si>
  <si>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</si>
  <si>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</si>
  <si>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</si>
  <si>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</si>
  <si>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</si>
  <si>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</si>
  <si>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</si>
  <si>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</si>
  <si>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</si>
  <si>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</si>
  <si>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</si>
  <si>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</si>
  <si>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</si>
  <si>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</si>
  <si>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</si>
  <si>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</si>
  <si>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</si>
  <si>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</si>
  <si>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</si>
  <si>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</si>
  <si>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</si>
  <si>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</si>
  <si>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</si>
  <si>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</si>
  <si>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</si>
  <si>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</si>
  <si>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</si>
  <si>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</si>
  <si>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</si>
  <si>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</si>
  <si>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</si>
  <si>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</si>
  <si>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</si>
  <si>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</si>
  <si>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</si>
  <si>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</si>
  <si>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</si>
  <si>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</si>
  <si>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</si>
  <si>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</si>
  <si>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</si>
  <si>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</si>
  <si>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</si>
  <si>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</si>
  <si>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</si>
  <si>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</si>
  <si>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</si>
  <si>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</si>
  <si>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</si>
  <si>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</si>
  <si>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</si>
  <si>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</si>
  <si>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</si>
  <si>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</si>
  <si>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</si>
  <si>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</si>
  <si>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</si>
  <si>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</si>
  <si>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</si>
  <si>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</si>
  <si>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</si>
  <si>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</si>
  <si>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</si>
  <si>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</si>
  <si>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</si>
  <si>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</si>
  <si>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</si>
  <si>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</si>
  <si>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</si>
  <si>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</si>
  <si>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</si>
  <si>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</si>
  <si>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</si>
  <si>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</si>
  <si>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</si>
  <si>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</si>
  <si>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</si>
  <si>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</si>
  <si>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</si>
  <si>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</si>
  <si>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</si>
  <si>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</si>
  <si>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</si>
  <si>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</si>
  <si>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</si>
  <si>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</si>
  <si>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</si>
  <si>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</si>
  <si>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</si>
  <si>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</si>
  <si>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</si>
  <si>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</si>
  <si>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</si>
  <si>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</si>
  <si>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</si>
  <si>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</si>
  <si>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</si>
  <si>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</si>
  <si>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</si>
  <si>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</si>
  <si>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</si>
  <si>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</si>
  <si>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</si>
  <si>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</si>
  <si>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</si>
  <si>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</si>
  <si>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</si>
  <si>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</si>
  <si>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</si>
  <si>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</si>
  <si>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</si>
  <si>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</si>
  <si>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</si>
  <si>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</si>
  <si>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</si>
  <si>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</si>
  <si>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</si>
  <si>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</si>
  <si>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</si>
  <si>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</si>
  <si>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</si>
  <si>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</si>
  <si>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</si>
  <si>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</si>
  <si>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</si>
  <si>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</si>
  <si>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</si>
  <si>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</si>
  <si>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</si>
  <si>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</si>
  <si>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</si>
  <si>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</si>
  <si>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</si>
  <si>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</si>
  <si>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</si>
  <si>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</si>
  <si>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</si>
  <si>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</si>
  <si>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</si>
  <si>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</si>
  <si>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</si>
  <si>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</si>
  <si>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</si>
  <si>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</si>
  <si>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</si>
  <si>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</si>
  <si>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</si>
  <si>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</si>
  <si>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</si>
  <si>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</si>
  <si>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</si>
  <si>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</si>
  <si>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</si>
  <si>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</si>
  <si>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</si>
  <si>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</si>
  <si>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</si>
  <si>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</si>
  <si>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</si>
  <si>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</si>
  <si>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</si>
  <si>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</si>
  <si>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</si>
  <si>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</si>
  <si>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</si>
  <si>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</si>
  <si>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</si>
  <si>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</si>
  <si>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</si>
  <si>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</si>
  <si>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</si>
  <si>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</si>
  <si>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</si>
  <si>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</si>
  <si>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</si>
  <si>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</si>
  <si>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</si>
  <si>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</si>
  <si>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</si>
  <si>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</si>
  <si>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</si>
  <si>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</si>
  <si>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</si>
  <si>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</si>
  <si>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</si>
  <si>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</si>
  <si>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</si>
  <si>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</si>
  <si>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</si>
  <si>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</si>
  <si>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</si>
  <si>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</si>
  <si>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</si>
  <si>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</si>
  <si>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</si>
  <si>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</si>
  <si>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</si>
  <si>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</si>
  <si>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</si>
  <si>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</si>
  <si>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</si>
  <si>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</si>
  <si>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</si>
  <si>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</si>
  <si>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</si>
  <si>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</si>
  <si>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</si>
  <si>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</si>
  <si>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</si>
  <si>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</si>
  <si>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</si>
  <si>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</si>
  <si>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</si>
  <si>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</si>
  <si>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</si>
  <si>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</si>
  <si>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</si>
  <si>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</si>
  <si>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</si>
  <si>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</si>
  <si>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</si>
  <si>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</si>
  <si>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</si>
  <si>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</si>
  <si>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</si>
  <si>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</si>
  <si>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</si>
  <si>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</si>
  <si>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</si>
  <si>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</si>
  <si>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</si>
  <si>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</si>
  <si>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</si>
  <si>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</si>
  <si>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</si>
  <si>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</si>
  <si>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</si>
  <si>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</si>
  <si>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</si>
  <si>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</si>
  <si>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</si>
  <si>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</si>
  <si>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</si>
  <si>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</si>
  <si>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</si>
  <si>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</si>
  <si>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</si>
  <si>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</si>
  <si>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</si>
  <si>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</si>
  <si>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</si>
  <si>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</si>
  <si>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</si>
  <si>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</si>
  <si>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</si>
  <si>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</si>
  <si>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</si>
  <si>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</si>
  <si>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</si>
  <si>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</si>
  <si>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</si>
  <si>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</si>
  <si>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</si>
  <si>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</si>
  <si>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</si>
  <si>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</si>
  <si>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</si>
  <si>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</si>
  <si>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</si>
  <si>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</si>
  <si>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</si>
  <si>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</si>
  <si>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</si>
  <si>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</si>
  <si>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</si>
  <si>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</si>
  <si>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</si>
  <si>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</si>
  <si>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</si>
  <si>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</si>
  <si>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</si>
  <si>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</si>
  <si>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</si>
  <si>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</si>
  <si>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</si>
  <si>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</si>
  <si>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</si>
  <si>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</si>
  <si>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</si>
  <si>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</si>
  <si>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</si>
  <si>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</si>
  <si>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</si>
  <si>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</si>
  <si>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</si>
  <si>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</si>
  <si>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</si>
  <si>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</si>
  <si>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</si>
  <si>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</si>
  <si>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</si>
  <si>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</si>
  <si>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</si>
  <si>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</si>
  <si>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</si>
  <si>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</si>
  <si>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</si>
  <si>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</si>
  <si>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</si>
  <si>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</si>
  <si>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</si>
  <si>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</si>
  <si>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</si>
  <si>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</si>
  <si>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</si>
  <si>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</si>
  <si>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</si>
  <si>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</si>
  <si>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</si>
  <si>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</si>
  <si>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</si>
  <si>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</si>
  <si>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</si>
  <si>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</si>
  <si>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</si>
  <si>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</si>
  <si>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</si>
  <si>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</si>
  <si>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</si>
  <si>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</si>
  <si>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</si>
  <si>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</si>
  <si>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</si>
  <si>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</si>
  <si>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</si>
  <si>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</si>
  <si>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</si>
  <si>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</si>
  <si>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</si>
  <si>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</si>
  <si>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</si>
  <si>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</si>
  <si>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</si>
  <si>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</si>
  <si>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</si>
  <si>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</si>
  <si>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</si>
  <si>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</si>
  <si>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</si>
  <si>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</si>
  <si>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</si>
  <si>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</si>
  <si>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</si>
  <si>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</si>
  <si>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</si>
  <si>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</si>
  <si>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</si>
  <si>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</si>
  <si>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</si>
  <si>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</si>
  <si>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</si>
  <si>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</si>
  <si>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</si>
  <si>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</si>
  <si>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</si>
  <si>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</si>
  <si>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</si>
  <si>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</si>
  <si>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</si>
  <si>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</si>
  <si>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</si>
  <si>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</si>
  <si>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</si>
  <si>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</si>
  <si>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</si>
  <si>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</si>
  <si>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</si>
  <si>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</si>
  <si>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</si>
  <si>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</si>
  <si>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</si>
  <si>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</si>
  <si>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</si>
  <si>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</si>
  <si>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</si>
  <si>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</si>
  <si>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</si>
  <si>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</si>
  <si>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</si>
  <si>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</si>
  <si>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</si>
  <si>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</si>
  <si>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</si>
  <si>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</si>
  <si>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</si>
  <si>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</si>
  <si>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</si>
  <si>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</si>
  <si>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</si>
  <si>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</si>
  <si>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</si>
  <si>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</si>
  <si>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</si>
  <si>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</si>
  <si>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</si>
  <si>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</si>
  <si>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</si>
  <si>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</si>
  <si>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</si>
  <si>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</si>
  <si>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</si>
  <si>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</si>
  <si>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</si>
  <si>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</si>
  <si>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</si>
  <si>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</si>
  <si>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</si>
  <si>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</si>
  <si>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</si>
  <si>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</si>
  <si>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</si>
  <si>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</si>
  <si>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</si>
  <si>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</si>
  <si>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</si>
  <si>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</si>
  <si>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</si>
  <si>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</si>
  <si>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</si>
  <si>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</si>
  <si>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</si>
  <si>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</si>
  <si>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</si>
  <si>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</si>
  <si>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</si>
  <si>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</si>
  <si>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</si>
  <si>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</si>
  <si>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</si>
  <si>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</si>
  <si>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</si>
  <si>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</si>
  <si>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</si>
  <si>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</si>
  <si>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</si>
  <si>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</si>
  <si>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</si>
  <si>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</si>
  <si>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</si>
  <si>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</si>
  <si>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</si>
  <si>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</si>
  <si>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</si>
  <si>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</si>
  <si>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</si>
  <si>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</si>
  <si>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</si>
  <si>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</si>
  <si>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</si>
  <si>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</si>
  <si>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</si>
  <si>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</si>
  <si>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</si>
  <si>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</si>
  <si>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</si>
  <si>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</si>
  <si>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</si>
  <si>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</si>
  <si>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</si>
  <si>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</si>
  <si>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</si>
  <si>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</si>
  <si>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</si>
  <si>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</si>
  <si>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</si>
  <si>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</si>
  <si>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</si>
  <si>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</si>
  <si>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</si>
  <si>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</si>
  <si>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</si>
  <si>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</si>
  <si>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</si>
  <si>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</si>
  <si>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</si>
  <si>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</si>
  <si>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</si>
  <si>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</si>
  <si>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</si>
  <si>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</si>
  <si>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</si>
  <si>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</si>
  <si>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</si>
  <si>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</si>
  <si>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</si>
  <si>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</si>
  <si>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</si>
  <si>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</si>
  <si>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</si>
  <si>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</si>
  <si>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</si>
  <si>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</si>
  <si>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</si>
  <si>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</si>
  <si>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</si>
  <si>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</si>
  <si>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</si>
  <si>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</si>
  <si>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</si>
  <si>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</si>
  <si>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</si>
  <si>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</si>
  <si>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</si>
  <si>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</si>
  <si>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</si>
  <si>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</si>
  <si>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</si>
  <si>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</si>
  <si>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</si>
  <si>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</si>
  <si>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</si>
  <si>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</si>
  <si>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</si>
  <si>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</si>
  <si>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</si>
  <si>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</si>
  <si>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</si>
  <si>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</si>
  <si>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</si>
  <si>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</si>
  <si>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</si>
  <si>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</si>
  <si>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</si>
  <si>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</si>
  <si>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</si>
  <si>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</si>
  <si>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</si>
  <si>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</si>
  <si>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</si>
  <si>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</si>
  <si>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</si>
  <si>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</si>
  <si>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</si>
  <si>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</si>
  <si>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</si>
  <si>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</si>
  <si>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</si>
  <si>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</si>
  <si>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</si>
  <si>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</si>
  <si>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</si>
  <si>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</si>
  <si>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</si>
  <si>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</si>
  <si>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</si>
  <si>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</si>
  <si>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</si>
  <si>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</si>
  <si>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</si>
  <si>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</si>
  <si>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</si>
  <si>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</si>
  <si>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</si>
  <si>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</si>
  <si>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</si>
  <si>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</si>
  <si>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</si>
  <si>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</si>
  <si>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</si>
  <si>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</si>
  <si>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</si>
  <si>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</si>
  <si>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</si>
  <si>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</si>
  <si>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</si>
  <si>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</si>
  <si>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</si>
  <si>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</si>
  <si>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</si>
  <si>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</si>
  <si>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</si>
  <si>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</si>
  <si>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</si>
  <si>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</si>
  <si>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</si>
  <si>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</si>
  <si>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</si>
  <si>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</si>
  <si>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</si>
  <si>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</si>
  <si>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</si>
  <si>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</si>
  <si>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</si>
  <si>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</si>
  <si>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</si>
  <si>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</si>
  <si>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</si>
  <si>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</si>
  <si>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</si>
  <si>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</si>
  <si>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</si>
  <si>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</si>
  <si>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</si>
  <si>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</si>
  <si>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</si>
  <si>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</si>
  <si>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</si>
  <si>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</si>
  <si>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</si>
  <si>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</si>
  <si>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</si>
  <si>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</si>
  <si>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</si>
  <si>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</si>
  <si>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</si>
  <si>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</si>
  <si>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</si>
  <si>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</si>
  <si>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</si>
  <si>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</si>
  <si>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</si>
  <si>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</si>
  <si>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</si>
  <si>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</si>
  <si>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</si>
  <si>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</si>
  <si>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</si>
  <si>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</si>
  <si>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</si>
  <si>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</si>
  <si>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</si>
  <si>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</si>
  <si>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</si>
  <si>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</si>
  <si>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</si>
  <si>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</si>
  <si>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</si>
  <si>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</si>
  <si>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</si>
  <si>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</si>
  <si>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</si>
  <si>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</si>
  <si>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</si>
  <si>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</si>
  <si>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</si>
  <si>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</si>
  <si>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</si>
  <si>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</si>
  <si>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</si>
  <si>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</si>
  <si>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</si>
  <si>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</si>
  <si>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</si>
  <si>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</si>
  <si>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</si>
  <si>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</si>
  <si>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</si>
  <si>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</si>
  <si>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</si>
  <si>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</si>
  <si>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</si>
  <si>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</si>
  <si>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</si>
  <si>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</si>
  <si>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</si>
  <si>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</si>
  <si>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</si>
  <si>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</si>
  <si>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</si>
  <si>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</si>
  <si>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</si>
  <si>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</si>
  <si>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</si>
  <si>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</si>
  <si>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</si>
  <si>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</si>
  <si>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</si>
  <si>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</si>
  <si>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</si>
  <si>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</si>
  <si>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</si>
  <si>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</si>
  <si>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</si>
  <si>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</si>
  <si>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</si>
  <si>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</si>
  <si>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</si>
  <si>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</si>
  <si>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</si>
  <si>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</si>
  <si>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</si>
  <si>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</si>
  <si>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</si>
  <si>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</si>
  <si>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</si>
  <si>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</si>
  <si>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</si>
  <si>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</si>
  <si>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</si>
  <si>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</si>
  <si>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</si>
  <si>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</si>
  <si>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</si>
  <si>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</si>
  <si>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</si>
  <si>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</si>
  <si>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</si>
  <si>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</si>
  <si>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</si>
  <si>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</si>
  <si>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</si>
  <si>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</si>
  <si>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</si>
  <si>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</si>
  <si>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</si>
  <si>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</si>
  <si>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</si>
  <si>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</si>
  <si>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</si>
  <si>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</si>
  <si>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</si>
  <si>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</si>
  <si>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</si>
  <si>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</si>
  <si>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</si>
  <si>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</si>
  <si>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</si>
  <si>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</si>
  <si>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</si>
  <si>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</si>
  <si>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</si>
  <si>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</si>
  <si>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</si>
  <si>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</si>
  <si>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</si>
  <si>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</si>
  <si>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</si>
  <si>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</si>
  <si>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</si>
  <si>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</si>
  <si>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</si>
  <si>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</si>
  <si>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</si>
  <si>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</si>
  <si>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</si>
  <si>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</si>
  <si>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</si>
  <si>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</si>
  <si>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</si>
  <si>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</si>
  <si>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</si>
  <si>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</si>
  <si>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</si>
  <si>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</si>
  <si>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</si>
  <si>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</si>
  <si>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</si>
  <si>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</si>
  <si>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</si>
  <si>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</si>
  <si>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</si>
  <si>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</si>
  <si>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</si>
  <si>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</si>
  <si>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</si>
  <si>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</si>
  <si>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</si>
  <si>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</si>
  <si>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</si>
  <si>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</si>
  <si>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</si>
  <si>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</si>
  <si>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</si>
  <si>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</si>
  <si>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</si>
  <si>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</si>
  <si>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</si>
  <si>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</si>
  <si>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</si>
  <si>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</si>
  <si>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</si>
  <si>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</si>
  <si>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</si>
  <si>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</si>
  <si>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</si>
  <si>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</si>
  <si>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</si>
  <si>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</si>
  <si>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</si>
  <si>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</si>
  <si>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</si>
  <si>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</si>
  <si>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</si>
  <si>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</si>
  <si>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</si>
  <si>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</si>
  <si>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</si>
  <si>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</si>
  <si>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</si>
  <si>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</si>
  <si>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</si>
  <si>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</si>
  <si>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</si>
  <si>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</si>
  <si>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</si>
  <si>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</si>
  <si>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</si>
  <si>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</si>
  <si>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</si>
  <si>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</si>
  <si>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</si>
  <si>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</si>
  <si>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</si>
  <si>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</si>
  <si>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</si>
  <si>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</si>
  <si>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</si>
  <si>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</si>
  <si>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</si>
  <si>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</si>
  <si>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</si>
  <si>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</si>
  <si>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</si>
  <si>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</si>
  <si>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</si>
  <si>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</si>
  <si>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</si>
  <si>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</si>
  <si>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</si>
  <si>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</si>
  <si>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</si>
  <si>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</si>
  <si>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</si>
  <si>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</si>
  <si>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</si>
  <si>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</si>
  <si>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</si>
  <si>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</si>
  <si>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</si>
  <si>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</si>
  <si>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</si>
  <si>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</si>
  <si>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</si>
  <si>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</si>
  <si>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</si>
  <si>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</si>
  <si>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</si>
  <si>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</si>
  <si>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</si>
  <si>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</si>
  <si>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</si>
  <si>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</si>
  <si>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</si>
  <si>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</si>
  <si>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</si>
  <si>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</si>
  <si>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</si>
  <si>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</si>
  <si>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</si>
  <si>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</si>
  <si>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</si>
  <si>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</si>
  <si>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</si>
  <si>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</si>
  <si>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</si>
  <si>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</si>
  <si>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</si>
  <si>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</si>
  <si>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</si>
  <si>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</si>
  <si>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</si>
  <si>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</si>
  <si>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</si>
  <si>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</si>
  <si>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</si>
  <si>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</si>
  <si>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</si>
  <si>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</si>
  <si>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</si>
  <si>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</si>
  <si>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</si>
  <si>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</si>
  <si>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</si>
  <si>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</si>
  <si>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</si>
  <si>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</si>
  <si>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</si>
  <si>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</si>
  <si>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</si>
  <si>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</si>
  <si>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</si>
  <si>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</si>
  <si>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</si>
  <si>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</si>
  <si>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</si>
  <si>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</si>
  <si>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</si>
  <si>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</si>
  <si>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</si>
  <si>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</si>
  <si>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</si>
  <si>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</si>
  <si>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</si>
  <si>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</si>
  <si>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</si>
  <si>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</si>
  <si>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</si>
  <si>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</si>
  <si>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</si>
  <si>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</si>
  <si>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</si>
  <si>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</si>
  <si>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</si>
  <si>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</si>
  <si>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</si>
  <si>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</si>
  <si>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</si>
  <si>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</si>
  <si>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</si>
  <si>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</si>
  <si>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</si>
  <si>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</si>
  <si>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</si>
  <si>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</si>
  <si>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</si>
  <si>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</si>
  <si>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</si>
  <si>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</si>
  <si>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</si>
  <si>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</si>
  <si>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</si>
  <si>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</si>
  <si>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</si>
  <si>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</si>
  <si>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</si>
  <si>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</si>
  <si>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</si>
  <si>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</si>
  <si>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</si>
  <si>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</si>
  <si>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</si>
  <si>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</si>
  <si>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</si>
  <si>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</si>
  <si>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</si>
  <si>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</si>
  <si>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</si>
  <si>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</si>
  <si>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</si>
  <si>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</si>
  <si>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</si>
  <si>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</si>
  <si>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</si>
  <si>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</si>
  <si>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</si>
  <si>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</si>
  <si>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</si>
  <si>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</si>
  <si>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</si>
  <si>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</si>
  <si>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</si>
  <si>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</si>
  <si>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</si>
  <si>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</si>
  <si>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</si>
  <si>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</si>
  <si>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</si>
  <si>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</si>
  <si>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</si>
  <si>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</si>
  <si>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</si>
  <si>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</si>
  <si>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</si>
  <si>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</si>
  <si>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</si>
  <si>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</si>
  <si>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</si>
  <si>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</si>
  <si>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</si>
  <si>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</si>
  <si>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</si>
  <si>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</si>
  <si>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</si>
  <si>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</si>
  <si>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</si>
  <si>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</si>
  <si>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</si>
  <si>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</si>
  <si>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</si>
  <si>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</si>
  <si>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</si>
  <si>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</si>
  <si>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</si>
  <si>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</si>
  <si>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</si>
  <si>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</si>
  <si>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</si>
  <si>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</si>
  <si>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</si>
  <si>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</si>
  <si>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</si>
  <si>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</si>
  <si>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</si>
  <si>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</si>
  <si>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</si>
  <si>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</si>
  <si>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</si>
  <si>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</si>
  <si>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</si>
  <si>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</si>
  <si>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</si>
  <si>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</si>
  <si>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</si>
  <si>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</si>
  <si>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</si>
  <si>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</si>
  <si>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</si>
  <si>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</si>
  <si>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</si>
  <si>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</si>
  <si>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</si>
  <si>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</si>
  <si>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</si>
  <si>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</si>
  <si>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</si>
  <si>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</si>
  <si>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</si>
  <si>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</si>
  <si>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</si>
  <si>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</si>
  <si>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</si>
  <si>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</si>
  <si>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</si>
  <si>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</si>
  <si>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</si>
  <si>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</si>
  <si>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</si>
  <si>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</si>
  <si>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</si>
  <si>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</si>
  <si>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</si>
  <si>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</si>
  <si>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</si>
  <si>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</si>
  <si>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</si>
  <si>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</si>
  <si>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</si>
  <si>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</si>
  <si>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</si>
  <si>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</si>
  <si>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</si>
  <si>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</si>
  <si>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</si>
  <si>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</si>
  <si>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</si>
  <si>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</si>
  <si>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</si>
  <si>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</si>
  <si>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</si>
  <si>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</si>
  <si>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</si>
  <si>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</si>
  <si>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</si>
  <si>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</si>
  <si>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</si>
  <si>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</si>
  <si>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</si>
  <si>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</si>
  <si>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</si>
  <si>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</si>
  <si>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</si>
  <si>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</si>
  <si>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</si>
  <si>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</si>
  <si>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</si>
  <si>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</si>
  <si>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</si>
  <si>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</si>
  <si>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</si>
  <si>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</si>
  <si>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</si>
  <si>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</si>
  <si>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</si>
  <si>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</si>
  <si>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</si>
  <si>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</si>
  <si>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</si>
  <si>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</si>
  <si>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</si>
  <si>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</si>
  <si>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</si>
  <si>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</si>
  <si>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</si>
  <si>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</si>
  <si>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</si>
  <si>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</si>
  <si>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</si>
  <si>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</si>
  <si>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</si>
  <si>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</si>
  <si>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</si>
  <si>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</si>
  <si>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</si>
  <si>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</si>
  <si>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</si>
  <si>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</si>
  <si>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</si>
  <si>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</si>
  <si>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</si>
  <si>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</si>
  <si>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</si>
  <si>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</si>
  <si>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</si>
  <si>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</si>
  <si>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</si>
  <si>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</si>
  <si>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</si>
  <si>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</si>
  <si>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</si>
  <si>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</si>
  <si>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</si>
  <si>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</si>
  <si>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</si>
  <si>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</si>
  <si>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</si>
  <si>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</si>
  <si>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</si>
  <si>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</si>
  <si>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</si>
  <si>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</si>
  <si>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</si>
  <si>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</si>
  <si>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</si>
  <si>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</si>
  <si>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</si>
  <si>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</si>
  <si>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</si>
  <si>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</si>
  <si>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</si>
  <si>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</si>
  <si>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</si>
  <si>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</si>
  <si>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</si>
  <si>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</si>
  <si>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</si>
  <si>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</si>
  <si>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</si>
  <si>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</si>
  <si>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</si>
  <si>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</si>
  <si>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</si>
  <si>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</si>
  <si>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</si>
  <si>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</si>
  <si>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</si>
  <si>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</si>
  <si>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</si>
  <si>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</si>
  <si>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</si>
  <si>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</si>
  <si>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</si>
  <si>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</si>
  <si>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</si>
  <si>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</si>
  <si>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</si>
  <si>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</si>
  <si>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</si>
  <si>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</si>
  <si>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</si>
  <si>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</si>
  <si>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</si>
  <si>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</si>
  <si>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</si>
  <si>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</si>
  <si>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</si>
  <si>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</si>
  <si>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</si>
  <si>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</si>
  <si>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</si>
  <si>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</si>
  <si>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</si>
  <si>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</si>
  <si>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</si>
  <si>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</si>
  <si>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</si>
  <si>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</si>
  <si>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</si>
  <si>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</si>
  <si>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</si>
  <si>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</si>
  <si>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</si>
  <si>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</si>
  <si>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</si>
  <si>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</si>
  <si>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</si>
  <si>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</si>
  <si>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</si>
  <si>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</si>
  <si>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</si>
  <si>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</si>
  <si>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</si>
  <si>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</si>
  <si>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</si>
  <si>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</si>
  <si>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</si>
  <si>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</si>
  <si>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</si>
  <si>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</si>
  <si>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</si>
  <si>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</si>
  <si>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</si>
  <si>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</si>
  <si>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</si>
  <si>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</si>
  <si>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</si>
  <si>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</si>
  <si>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</si>
  <si>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</si>
  <si>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</si>
  <si>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</si>
  <si>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</si>
  <si>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</si>
  <si>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</si>
  <si>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</si>
  <si>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</si>
  <si>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</si>
  <si>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</si>
  <si>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</si>
  <si>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</si>
  <si>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</si>
  <si>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</si>
  <si>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</si>
  <si>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</si>
  <si>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</si>
  <si>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</si>
  <si>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</si>
  <si>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</si>
  <si>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</si>
  <si>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</si>
  <si>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</si>
  <si>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</si>
  <si>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</si>
  <si>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</si>
  <si>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</si>
  <si>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</si>
  <si>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</si>
  <si>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</si>
  <si>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</si>
  <si>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</si>
  <si>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</si>
  <si>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</si>
  <si>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</si>
  <si>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</si>
  <si>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</si>
  <si>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</si>
  <si>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</si>
  <si>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</si>
  <si>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</si>
  <si>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</si>
  <si>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</si>
  <si>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</si>
  <si>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</si>
  <si>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</si>
  <si>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</si>
  <si>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</si>
  <si>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</si>
  <si>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</si>
  <si>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</si>
  <si>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</si>
  <si>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</si>
  <si>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</si>
  <si>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</si>
  <si>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</si>
  <si>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</si>
  <si>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</si>
  <si>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</si>
  <si>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</si>
  <si>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</si>
  <si>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</si>
  <si>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</si>
  <si>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</si>
  <si>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</si>
  <si>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</si>
  <si>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</si>
  <si>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</si>
  <si>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</si>
  <si>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</si>
  <si>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</si>
  <si>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</si>
  <si>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</si>
  <si>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</si>
  <si>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</si>
  <si>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</si>
  <si>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</si>
  <si>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</si>
  <si>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</si>
  <si>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</si>
  <si>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</si>
  <si>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</si>
  <si>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</si>
  <si>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</si>
  <si>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</si>
  <si>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</si>
  <si>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</si>
  <si>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</si>
  <si>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</si>
  <si>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</si>
  <si>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</si>
  <si>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</si>
  <si>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</si>
  <si>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</si>
  <si>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</si>
  <si>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</si>
  <si>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</si>
  <si>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</si>
  <si>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</si>
  <si>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</si>
  <si>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</si>
  <si>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</si>
  <si>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</si>
  <si>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</si>
  <si>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</si>
  <si>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</si>
  <si>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</si>
  <si>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</si>
  <si>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</si>
  <si>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</si>
  <si>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</si>
  <si>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</si>
  <si>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</si>
  <si>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</si>
  <si>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</si>
  <si>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</si>
  <si>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</si>
  <si>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</si>
  <si>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</si>
  <si>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</si>
  <si>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</si>
  <si>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</si>
  <si>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</si>
  <si>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</si>
  <si>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</si>
  <si>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</si>
  <si>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</si>
  <si>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</si>
  <si>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</si>
  <si>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</si>
  <si>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</si>
  <si>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</si>
  <si>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</si>
  <si>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</si>
  <si>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</si>
  <si>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</si>
  <si>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</si>
  <si>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</si>
  <si>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</si>
  <si>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</si>
  <si>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</si>
  <si>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</si>
  <si>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</si>
  <si>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</si>
  <si>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</si>
  <si>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</si>
  <si>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</si>
  <si>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</si>
  <si>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</si>
  <si>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</si>
  <si>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</si>
  <si>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</si>
  <si>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</si>
  <si>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</si>
  <si>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</si>
  <si>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</si>
  <si>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</si>
  <si>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</si>
  <si>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</si>
  <si>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</si>
  <si>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</si>
  <si>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</si>
  <si>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</si>
  <si>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</si>
  <si>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</si>
  <si>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</si>
  <si>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</si>
  <si>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</si>
  <si>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</si>
  <si>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</si>
  <si>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</si>
  <si>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</si>
  <si>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</si>
  <si>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</si>
  <si>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</si>
  <si>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</si>
  <si>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</si>
  <si>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</si>
  <si>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</si>
  <si>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</si>
  <si>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</si>
  <si>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</si>
  <si>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</si>
  <si>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</si>
  <si>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</si>
  <si>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</si>
  <si>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</si>
  <si>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</si>
  <si>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</si>
  <si>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</si>
  <si>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</si>
  <si>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</si>
  <si>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</si>
  <si>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</si>
  <si>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</si>
  <si>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</si>
  <si>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</si>
  <si>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</si>
  <si>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</si>
  <si>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</si>
  <si>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</si>
  <si>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</si>
  <si>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</si>
  <si>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</si>
  <si>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</si>
  <si>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</si>
  <si>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</si>
  <si>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</si>
  <si>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</si>
  <si>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</si>
  <si>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</si>
  <si>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</si>
  <si>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</si>
  <si>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</si>
  <si>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</si>
  <si>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</si>
  <si>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</si>
  <si>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</si>
  <si>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</si>
  <si>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</si>
  <si>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</si>
  <si>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</si>
  <si>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</si>
  <si>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</si>
  <si>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</si>
  <si>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</si>
  <si>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</si>
  <si>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</si>
  <si>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</si>
  <si>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</si>
  <si>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</si>
  <si>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</si>
  <si>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</si>
  <si>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</si>
  <si>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</si>
  <si>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</si>
  <si>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</si>
  <si>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</si>
  <si>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</si>
  <si>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</si>
  <si>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</si>
  <si>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</si>
  <si>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</si>
  <si>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</si>
  <si>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</si>
  <si>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</si>
  <si>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</si>
  <si>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</si>
  <si>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</si>
  <si>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</si>
  <si>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</si>
  <si>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</si>
  <si>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</si>
  <si>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</si>
  <si>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</si>
  <si>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</si>
  <si>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</si>
  <si>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</si>
  <si>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</si>
  <si>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</si>
  <si>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</si>
  <si>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</si>
  <si>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</si>
  <si>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</si>
  <si>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</si>
  <si>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</si>
  <si>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</si>
  <si>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</si>
  <si>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</si>
  <si>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</si>
  <si>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</si>
  <si>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</si>
  <si>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</si>
  <si>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</si>
  <si>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</si>
  <si>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</si>
  <si>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</si>
  <si>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</si>
  <si>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</si>
  <si>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</si>
  <si>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</si>
  <si>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</si>
  <si>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</si>
  <si>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</si>
  <si>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</si>
  <si>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</si>
  <si>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</si>
  <si>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</si>
  <si>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</si>
  <si>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</si>
  <si>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</si>
  <si>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</si>
  <si>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</si>
  <si>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</si>
  <si>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</si>
  <si>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</si>
  <si>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</si>
  <si>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</si>
  <si>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</si>
  <si>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</si>
  <si>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</si>
  <si>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</si>
  <si>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</si>
  <si>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</si>
  <si>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</si>
  <si>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</si>
  <si>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</si>
  <si>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</si>
  <si>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</si>
  <si>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</si>
  <si>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</si>
  <si>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</si>
  <si>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</si>
  <si>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</si>
  <si>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</si>
  <si>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</si>
  <si>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</si>
  <si>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</si>
  <si>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</si>
  <si>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</si>
  <si>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</si>
  <si>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</si>
  <si>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</si>
  <si>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</si>
  <si>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</si>
  <si>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</si>
  <si>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</si>
  <si>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</si>
  <si>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</si>
  <si>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</si>
  <si>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</si>
  <si>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</si>
  <si>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</si>
  <si>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</si>
  <si>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</si>
  <si>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</si>
  <si>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</si>
  <si>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</si>
  <si>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</si>
  <si>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</si>
  <si>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</si>
  <si>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</si>
  <si>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</si>
  <si>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</si>
  <si>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</si>
  <si>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</si>
  <si>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</si>
  <si>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</si>
  <si>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</si>
  <si>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</si>
  <si>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</si>
  <si>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</si>
  <si>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</si>
  <si>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</si>
  <si>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</si>
  <si>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</si>
  <si>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</si>
  <si>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</si>
  <si>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</si>
  <si>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</si>
  <si>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</si>
  <si>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</si>
  <si>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</si>
  <si>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</si>
  <si>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</si>
  <si>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</si>
  <si>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</si>
  <si>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</si>
  <si>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</si>
  <si>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</si>
  <si>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</si>
  <si>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</si>
  <si>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</si>
  <si>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</si>
  <si>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</si>
  <si>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</si>
  <si>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</si>
  <si>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</si>
  <si>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</si>
  <si>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</si>
  <si>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</si>
  <si>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</si>
  <si>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</si>
  <si>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</si>
  <si>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</si>
  <si>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</si>
  <si>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</si>
  <si>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</si>
  <si>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</si>
  <si>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</si>
  <si>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</si>
  <si>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</si>
  <si>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</si>
  <si>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</si>
  <si>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</si>
  <si>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</si>
  <si>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</si>
  <si>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</si>
  <si>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</si>
  <si>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</si>
  <si>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</si>
  <si>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</si>
  <si>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</si>
  <si>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</si>
  <si>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</si>
  <si>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</si>
  <si>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</si>
  <si>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</si>
  <si>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</si>
  <si>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</si>
  <si>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</si>
  <si>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</si>
  <si>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</si>
  <si>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</si>
  <si>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</si>
  <si>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</si>
  <si>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</si>
  <si>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</si>
  <si>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</si>
  <si>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</si>
  <si>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</si>
  <si>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</si>
  <si>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</si>
  <si>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</si>
  <si>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</si>
  <si>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</si>
  <si>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</si>
  <si>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</si>
  <si>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</si>
  <si>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</si>
  <si>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</si>
  <si>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</si>
  <si>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</si>
  <si>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</si>
  <si>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</si>
  <si>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</si>
  <si>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</si>
  <si>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</si>
  <si>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</si>
  <si>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</si>
  <si>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</si>
  <si>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</si>
  <si>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</si>
  <si>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</si>
  <si>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</si>
  <si>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</si>
  <si>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</si>
  <si>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</si>
  <si>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</si>
  <si>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</si>
  <si>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</si>
  <si>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</si>
  <si>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</si>
  <si>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</si>
  <si>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</si>
  <si>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</si>
  <si>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</si>
  <si>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</si>
  <si>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</si>
  <si>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</si>
  <si>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</si>
  <si>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</si>
  <si>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</si>
  <si>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</si>
  <si>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</si>
  <si>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</si>
  <si>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</si>
  <si>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</si>
  <si>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</si>
  <si>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</si>
  <si>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</si>
  <si>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</si>
  <si>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</si>
  <si>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</si>
  <si>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</si>
  <si>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</si>
  <si>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</si>
  <si>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</si>
  <si>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</si>
  <si>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</si>
  <si>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</si>
  <si>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</si>
  <si>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</si>
  <si>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</si>
  <si>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</si>
  <si>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</si>
  <si>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</si>
  <si>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</si>
  <si>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</si>
  <si>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</si>
  <si>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</si>
  <si>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</si>
  <si>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</si>
  <si>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</si>
  <si>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</si>
  <si>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</si>
  <si>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</si>
  <si>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</si>
  <si>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</si>
  <si>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</si>
  <si>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</si>
  <si>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</si>
  <si>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</si>
  <si>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</si>
  <si>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</si>
  <si>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</si>
  <si>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</si>
  <si>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</si>
  <si>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</si>
  <si>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</si>
  <si>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</si>
  <si>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</si>
  <si>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</si>
  <si>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</si>
  <si>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</si>
  <si>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</si>
  <si>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</si>
  <si>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</si>
  <si>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</si>
  <si>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</si>
  <si>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</si>
  <si>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</si>
  <si>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</si>
  <si>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</si>
  <si>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</si>
  <si>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</si>
  <si>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</si>
  <si>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</si>
  <si>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</si>
  <si>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</si>
  <si>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</si>
  <si>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</si>
  <si>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</si>
  <si>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</si>
  <si>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</si>
  <si>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</si>
  <si>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</si>
  <si>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</si>
  <si>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</si>
  <si>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</si>
  <si>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</si>
  <si>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</si>
  <si>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</si>
  <si>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</si>
  <si>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</si>
  <si>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</si>
  <si>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</si>
  <si>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</si>
  <si>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</si>
  <si>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</si>
  <si>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</si>
  <si>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</si>
  <si>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</si>
  <si>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</si>
  <si>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</si>
  <si>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</si>
  <si>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</si>
  <si>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</si>
  <si>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</si>
  <si>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</si>
  <si>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</si>
  <si>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</si>
  <si>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</si>
  <si>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</si>
  <si>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</si>
  <si>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</si>
  <si>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</si>
  <si>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</si>
  <si>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</si>
  <si>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</si>
  <si>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</si>
  <si>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</si>
  <si>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</si>
  <si>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</si>
  <si>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</si>
  <si>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</si>
  <si>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</si>
  <si>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</si>
  <si>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</si>
  <si>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</si>
  <si>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</si>
  <si>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</si>
  <si>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</si>
  <si>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</si>
  <si>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</si>
  <si>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</si>
  <si>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</si>
  <si>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</si>
  <si>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</si>
  <si>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</si>
  <si>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</si>
  <si>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</si>
  <si>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</si>
  <si>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</si>
  <si>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</si>
  <si>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</si>
  <si>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</si>
  <si>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</si>
  <si>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</si>
  <si>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</si>
  <si>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</si>
  <si>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</si>
  <si>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</si>
  <si>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</si>
  <si>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</si>
  <si>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</si>
  <si>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</si>
  <si>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</si>
  <si>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</si>
  <si>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</si>
  <si>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</si>
  <si>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</si>
  <si>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</si>
  <si>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</si>
  <si>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</si>
  <si>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</si>
  <si>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</si>
  <si>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</si>
  <si>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</si>
  <si>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</si>
  <si>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</si>
  <si>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</si>
  <si>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</si>
  <si>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</si>
  <si>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</si>
  <si>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</si>
  <si>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</si>
  <si>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</si>
  <si>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</si>
  <si>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</si>
  <si>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</si>
  <si>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</si>
  <si>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</si>
  <si>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</si>
  <si>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</si>
  <si>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</si>
  <si>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</si>
  <si>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</si>
  <si>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</si>
  <si>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</si>
  <si>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</si>
  <si>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</si>
  <si>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</si>
  <si>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</si>
  <si>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</si>
  <si>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</si>
  <si>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</si>
  <si>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</si>
  <si>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</si>
  <si>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</si>
  <si>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</si>
  <si>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</si>
  <si>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</si>
  <si>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</si>
  <si>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</si>
  <si>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</si>
  <si>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</si>
  <si>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</si>
  <si>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</si>
  <si>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</si>
  <si>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</si>
  <si>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</si>
  <si>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</si>
  <si>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</si>
  <si>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</si>
  <si>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</si>
  <si>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</si>
  <si>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</si>
  <si>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</si>
  <si>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</si>
  <si>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</si>
  <si>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</si>
  <si>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</si>
  <si>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</si>
  <si>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</si>
  <si>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</si>
  <si>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</si>
  <si>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</si>
  <si>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</si>
  <si>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</si>
  <si>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</si>
  <si>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</si>
  <si>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</si>
  <si>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</si>
  <si>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</si>
  <si>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</si>
  <si>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</si>
  <si>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</si>
  <si>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</si>
  <si>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</si>
  <si>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</si>
  <si>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</si>
  <si>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</si>
  <si>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</si>
  <si>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</si>
  <si>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</si>
  <si>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</si>
  <si>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</si>
  <si>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</si>
  <si>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</si>
  <si>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</si>
  <si>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</si>
  <si>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</si>
  <si>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</si>
  <si>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</si>
  <si>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</si>
  <si>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</si>
  <si>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</si>
  <si>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</si>
  <si>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</si>
  <si>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</si>
  <si>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</si>
  <si>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</si>
  <si>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</si>
  <si>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</si>
  <si>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</si>
  <si>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</si>
  <si>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</si>
  <si>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</si>
  <si>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</si>
  <si>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</si>
  <si>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</si>
  <si>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</si>
  <si>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</si>
  <si>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</si>
  <si>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</si>
  <si>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</si>
  <si>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</si>
  <si>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</si>
  <si>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</si>
  <si>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</si>
  <si>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</si>
  <si>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</si>
  <si>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</si>
  <si>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</si>
  <si>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</si>
  <si>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</si>
  <si>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</si>
  <si>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</si>
  <si>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</si>
  <si>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</si>
  <si>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</si>
  <si>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</si>
  <si>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</si>
  <si>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</si>
  <si>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</si>
  <si>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</si>
  <si>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</si>
  <si>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</si>
  <si>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</si>
  <si>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</si>
  <si>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</si>
  <si>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</si>
  <si>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</si>
  <si>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</si>
  <si>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</si>
  <si>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</si>
  <si>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</si>
  <si>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</si>
  <si>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</si>
  <si>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</si>
  <si>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</si>
  <si>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</si>
  <si>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</si>
  <si>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</si>
  <si>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</si>
  <si>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</si>
  <si>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</si>
  <si>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</si>
  <si>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</si>
  <si>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</si>
  <si>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</si>
  <si>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</si>
  <si>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</si>
  <si>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</si>
  <si>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</si>
  <si>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</si>
  <si>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</si>
  <si>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</si>
  <si>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</si>
  <si>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</si>
  <si>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</si>
  <si>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</si>
  <si>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</si>
  <si>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</si>
  <si>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</si>
  <si>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</si>
  <si>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</si>
  <si>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</si>
  <si>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</si>
  <si>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</si>
  <si>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</si>
  <si>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</si>
  <si>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</si>
  <si>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</si>
  <si>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</si>
  <si>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</si>
  <si>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</si>
  <si>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</si>
  <si>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</si>
  <si>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</si>
  <si>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</si>
  <si>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</si>
  <si>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</si>
  <si>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</si>
  <si>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</si>
  <si>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</si>
  <si>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</si>
  <si>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</si>
  <si>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</si>
  <si>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</si>
  <si>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</si>
  <si>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</si>
  <si>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</si>
  <si>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</si>
  <si>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</si>
  <si>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</si>
  <si>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</si>
  <si>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</si>
  <si>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</si>
  <si>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</si>
  <si>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</si>
  <si>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</si>
  <si>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</si>
  <si>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</si>
  <si>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</si>
  <si>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</si>
  <si>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</si>
  <si>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</si>
  <si>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</si>
  <si>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</si>
  <si>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</si>
  <si>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</si>
  <si>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</si>
  <si>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</si>
  <si>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</si>
  <si>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</si>
  <si>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</si>
  <si>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</si>
  <si>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</si>
  <si>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</si>
  <si>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</si>
  <si>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</si>
  <si>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</si>
  <si>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</si>
  <si>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</si>
  <si>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</si>
  <si>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</si>
  <si>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</si>
  <si>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</si>
  <si>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</si>
  <si>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</si>
  <si>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</si>
  <si>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</si>
  <si>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</si>
  <si>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</si>
  <si>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</si>
  <si>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</si>
  <si>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</si>
  <si>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</si>
  <si>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</si>
  <si>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</si>
  <si>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</si>
  <si>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</si>
  <si>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</si>
  <si>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</si>
  <si>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</si>
  <si>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</si>
  <si>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</si>
  <si>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</si>
  <si>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</si>
  <si>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</si>
  <si>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</si>
  <si>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</si>
  <si>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</si>
  <si>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</si>
  <si>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</si>
  <si>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</si>
  <si>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</si>
  <si>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</si>
  <si>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</si>
  <si>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</si>
  <si>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</si>
  <si>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</si>
  <si>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</si>
  <si>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</si>
  <si>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</si>
  <si>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</si>
  <si>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</si>
  <si>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</si>
  <si>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</si>
  <si>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</si>
  <si>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</si>
  <si>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</si>
  <si>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</si>
  <si>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</si>
  <si>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</si>
  <si>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</si>
  <si>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</si>
  <si>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</si>
  <si>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</si>
  <si>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</si>
  <si>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</si>
  <si>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</si>
  <si>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</si>
  <si>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</si>
  <si>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</si>
  <si>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</si>
  <si>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</si>
  <si>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</si>
  <si>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</si>
  <si>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</si>
  <si>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</si>
  <si>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</si>
  <si>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</si>
  <si>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</si>
  <si>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</si>
  <si>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</si>
  <si>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</si>
  <si>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</si>
  <si>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</si>
  <si>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</si>
  <si>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</si>
  <si>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</si>
  <si>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</si>
  <si>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</si>
  <si>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</si>
  <si>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</si>
  <si>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</si>
  <si>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</si>
  <si>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</si>
  <si>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</si>
  <si>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</si>
  <si>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</si>
  <si>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</si>
  <si>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</si>
  <si>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</si>
  <si>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</si>
  <si>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</si>
  <si>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</si>
  <si>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</si>
  <si>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</si>
  <si>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</si>
  <si>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</si>
  <si>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</si>
  <si>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</si>
  <si>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</si>
  <si>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</si>
  <si>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</si>
  <si>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</si>
  <si>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</si>
  <si>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</si>
  <si>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</si>
  <si>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</si>
  <si>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</si>
  <si>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</si>
  <si>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</si>
  <si>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</si>
  <si>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</si>
  <si>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</si>
  <si>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</si>
  <si>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</si>
  <si>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</si>
  <si>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</si>
  <si>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</si>
  <si>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</si>
  <si>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</si>
  <si>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</si>
  <si>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</si>
  <si>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</si>
  <si>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</si>
  <si>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</si>
  <si>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</si>
  <si>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</si>
  <si>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</si>
  <si>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</si>
  <si>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</si>
  <si>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</si>
  <si>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</si>
  <si>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</si>
  <si>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</si>
  <si>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</si>
  <si>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</si>
  <si>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</si>
  <si>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</si>
  <si>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</si>
  <si>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</si>
  <si>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</si>
  <si>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</si>
  <si>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</si>
  <si>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</si>
  <si>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</si>
  <si>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</si>
  <si>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</si>
  <si>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</si>
  <si>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</si>
  <si>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</si>
  <si>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</si>
  <si>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</si>
  <si>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</si>
  <si>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</si>
  <si>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</si>
  <si>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</si>
  <si>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</si>
  <si>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</si>
  <si>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</si>
  <si>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</si>
  <si>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</si>
  <si>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</si>
  <si>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</si>
  <si>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</si>
  <si>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</si>
  <si>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</si>
  <si>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</si>
  <si>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</si>
  <si>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</si>
  <si>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</si>
  <si>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</si>
  <si>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</si>
  <si>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</si>
  <si>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</si>
  <si>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</si>
  <si>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</si>
  <si>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</si>
  <si>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</si>
  <si>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</si>
  <si>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</si>
  <si>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</si>
  <si>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</si>
  <si>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</si>
  <si>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</si>
  <si>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</si>
  <si>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</si>
  <si>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</si>
  <si>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</si>
  <si>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</si>
  <si>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</si>
  <si>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</si>
  <si>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</si>
  <si>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</si>
  <si>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</si>
  <si>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</si>
  <si>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</si>
  <si>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</si>
  <si>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</si>
  <si>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</si>
  <si>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</si>
  <si>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</si>
  <si>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</si>
  <si>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</si>
  <si>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</si>
  <si>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</si>
  <si>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</si>
  <si>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</si>
  <si>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</si>
  <si>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</si>
  <si>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</si>
  <si>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</si>
  <si>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</si>
  <si>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</si>
  <si>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</si>
  <si>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</si>
  <si>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</si>
  <si>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</si>
  <si>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</si>
  <si>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</si>
  <si>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</si>
  <si>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</si>
  <si>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</si>
  <si>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</si>
  <si>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</si>
  <si>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</si>
  <si>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</si>
  <si>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</si>
  <si>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</si>
  <si>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</si>
  <si>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</si>
  <si>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</si>
  <si>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</si>
  <si>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</si>
  <si>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</si>
  <si>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</si>
  <si>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</si>
  <si>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</si>
  <si>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</si>
  <si>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</si>
  <si>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</si>
  <si>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</si>
  <si>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</si>
  <si>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</si>
  <si>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</si>
  <si>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</si>
  <si>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</si>
  <si>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</si>
  <si>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</si>
  <si>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</si>
  <si>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</si>
  <si>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</si>
  <si>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</si>
  <si>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</si>
  <si>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</si>
  <si>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</si>
  <si>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</si>
  <si>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</si>
  <si>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</si>
  <si>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</si>
  <si>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</si>
  <si>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</si>
  <si>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</si>
  <si>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</si>
  <si>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</si>
  <si>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</si>
  <si>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</si>
  <si>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</si>
  <si>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</si>
  <si>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</si>
  <si>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</si>
  <si>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</si>
  <si>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</si>
  <si>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</si>
  <si>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</si>
  <si>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</si>
  <si>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</si>
  <si>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</si>
  <si>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</si>
  <si>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</si>
  <si>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</si>
  <si>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</si>
  <si>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</si>
  <si>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</si>
  <si>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</si>
  <si>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</si>
  <si>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</si>
  <si>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</si>
  <si>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</si>
  <si>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</si>
  <si>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</si>
  <si>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</si>
  <si>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</si>
  <si>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</si>
  <si>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</si>
  <si>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</si>
  <si>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</si>
  <si>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</si>
  <si>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</si>
  <si>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</si>
  <si>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</si>
  <si>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</si>
  <si>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</si>
  <si>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</si>
  <si>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</si>
  <si>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</si>
  <si>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</si>
  <si>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</si>
  <si>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</si>
  <si>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</si>
  <si>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</si>
  <si>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</si>
  <si>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</si>
  <si>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</si>
  <si>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</si>
  <si>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</si>
  <si>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</si>
  <si>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</si>
  <si>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</si>
  <si>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</si>
  <si>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</si>
  <si>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</si>
  <si>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</si>
  <si>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</si>
  <si>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</si>
  <si>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</si>
  <si>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</si>
  <si>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</si>
  <si>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</si>
  <si>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</si>
  <si>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</si>
  <si>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</si>
  <si>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</si>
  <si>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</si>
  <si>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</si>
  <si>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</si>
  <si>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</si>
  <si>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</si>
  <si>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</si>
  <si>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</si>
  <si>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</si>
  <si>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</si>
  <si>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</si>
  <si>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</si>
  <si>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</si>
  <si>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</si>
  <si>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</si>
  <si>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</si>
  <si>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</si>
  <si>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</si>
  <si>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</si>
  <si>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</si>
  <si>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</si>
  <si>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</si>
  <si>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</si>
  <si>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</si>
  <si>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</si>
  <si>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</si>
  <si>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</si>
  <si>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</si>
  <si>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</si>
  <si>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</si>
  <si>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</si>
  <si>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</si>
  <si>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</si>
  <si>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</si>
  <si>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</si>
  <si>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</si>
  <si>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</si>
  <si>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</si>
  <si>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</si>
  <si>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</si>
  <si>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</si>
  <si>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</si>
  <si>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</si>
  <si>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</si>
  <si>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</si>
  <si>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</si>
  <si>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</si>
  <si>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</si>
  <si>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</si>
  <si>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</si>
  <si>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</si>
  <si>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</si>
  <si>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</si>
  <si>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</si>
  <si>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</si>
  <si>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</si>
  <si>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</si>
  <si>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</si>
  <si>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</si>
  <si>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</si>
  <si>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</si>
  <si>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</si>
  <si>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</si>
  <si>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</si>
  <si>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</si>
  <si>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</si>
  <si>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</si>
  <si>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</si>
  <si>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</si>
  <si>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</si>
  <si>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</si>
  <si>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</si>
  <si>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</si>
  <si>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</si>
  <si>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</si>
  <si>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</si>
  <si>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</si>
  <si>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</si>
  <si>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</si>
  <si>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</si>
  <si>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</si>
  <si>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</si>
  <si>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</si>
  <si>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</si>
  <si>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</si>
  <si>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</si>
  <si>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</si>
  <si>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</si>
  <si>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</si>
  <si>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</si>
  <si>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</si>
  <si>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</si>
  <si>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</si>
  <si>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</si>
  <si>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</si>
  <si>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</si>
  <si>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</si>
  <si>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</si>
  <si>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</si>
  <si>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</si>
  <si>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</si>
  <si>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</si>
  <si>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</si>
  <si>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</si>
  <si>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</si>
  <si>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</si>
  <si>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</si>
  <si>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</si>
  <si>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</si>
  <si>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</si>
  <si>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</si>
  <si>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</si>
  <si>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</si>
  <si>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</si>
  <si>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</si>
  <si>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</si>
  <si>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</si>
  <si>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</si>
  <si>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</si>
  <si>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</si>
  <si>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</si>
  <si>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</si>
  <si>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</si>
  <si>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</si>
  <si>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</si>
  <si>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</si>
  <si>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</si>
  <si>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</si>
  <si>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</si>
  <si>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</si>
  <si>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</si>
  <si>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</si>
  <si>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</si>
  <si>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</si>
  <si>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</si>
  <si>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</si>
  <si>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</si>
  <si>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</si>
  <si>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</si>
  <si>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</si>
  <si>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</si>
  <si>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</si>
  <si>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</si>
  <si>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</si>
  <si>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</si>
  <si>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</si>
  <si>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</si>
  <si>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</si>
  <si>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</si>
  <si>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</si>
  <si>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</si>
  <si>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</si>
  <si>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</si>
  <si>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</si>
  <si>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</si>
  <si>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</si>
  <si>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</si>
  <si>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</si>
  <si>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</si>
  <si>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</si>
  <si>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</si>
  <si>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</si>
  <si>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</si>
  <si>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</si>
  <si>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</si>
  <si>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</si>
  <si>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</si>
  <si>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</si>
  <si>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</si>
  <si>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</si>
  <si>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</si>
  <si>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</si>
  <si>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</si>
  <si>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</si>
  <si>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</si>
  <si>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</si>
  <si>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</si>
  <si>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</si>
  <si>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</si>
  <si>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</si>
  <si>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</si>
  <si>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</si>
  <si>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</si>
  <si>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</si>
  <si>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</si>
  <si>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</si>
  <si>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</si>
  <si>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</si>
  <si>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</si>
  <si>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</si>
  <si>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</si>
  <si>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</si>
  <si>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</si>
  <si>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</si>
  <si>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</si>
  <si>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</si>
  <si>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</si>
  <si>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</si>
  <si>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</si>
  <si>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</si>
  <si>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</si>
  <si>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</si>
  <si>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</si>
  <si>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</si>
  <si>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</si>
  <si>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</si>
  <si>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</si>
  <si>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</si>
  <si>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</si>
  <si>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</si>
  <si>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</si>
  <si>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</si>
  <si>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</si>
  <si>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</si>
  <si>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</si>
  <si>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</si>
  <si>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</si>
  <si>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</si>
  <si>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</si>
  <si>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</si>
  <si>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</si>
  <si>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</si>
  <si>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</si>
  <si>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</si>
  <si>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</si>
  <si>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</si>
  <si>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</si>
  <si>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</si>
  <si>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</si>
  <si>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</si>
  <si>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</si>
  <si>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</si>
  <si>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</si>
  <si>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</si>
  <si>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</si>
  <si>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</si>
  <si>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</si>
  <si>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</si>
  <si>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</si>
  <si>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</si>
  <si>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</si>
  <si>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</si>
  <si>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</si>
  <si>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</si>
  <si>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</si>
  <si>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</si>
  <si>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</si>
  <si>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</si>
  <si>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</si>
  <si>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</si>
  <si>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</si>
  <si>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</si>
  <si>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</si>
  <si>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</si>
  <si>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</si>
  <si>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</si>
  <si>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</si>
  <si>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</si>
  <si>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</si>
  <si>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</si>
  <si>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</si>
  <si>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</si>
  <si>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</si>
  <si>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</si>
  <si>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</si>
  <si>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</si>
  <si>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</si>
  <si>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</si>
  <si>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</si>
  <si>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</si>
  <si>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</si>
  <si>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</si>
  <si>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</si>
  <si>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</si>
  <si>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</si>
  <si>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</si>
  <si>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</si>
  <si>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</si>
  <si>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</si>
  <si>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</si>
  <si>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</si>
  <si>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</si>
  <si>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</si>
  <si>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</si>
  <si>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</si>
  <si>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</si>
  <si>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</si>
  <si>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</si>
  <si>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</si>
  <si>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</si>
  <si>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</si>
  <si>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</si>
  <si>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</si>
  <si>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</si>
  <si>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</si>
  <si>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</si>
  <si>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</si>
  <si>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</si>
  <si>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</si>
  <si>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</si>
  <si>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</si>
  <si>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</si>
  <si>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</si>
  <si>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</si>
  <si>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</si>
  <si>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</si>
  <si>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</si>
  <si>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</si>
  <si>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</si>
  <si>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</si>
  <si>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</si>
  <si>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</si>
  <si>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</si>
  <si>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</si>
  <si>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</si>
  <si>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</si>
  <si>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</si>
  <si>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</si>
  <si>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</si>
  <si>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</si>
  <si>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</si>
  <si>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</si>
  <si>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</si>
  <si>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</si>
  <si>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</si>
  <si>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</si>
  <si>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</si>
  <si>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</si>
  <si>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</si>
  <si>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</si>
  <si>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</si>
  <si>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</si>
  <si>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</si>
  <si>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</si>
  <si>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</si>
  <si>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</si>
  <si>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</si>
  <si>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</si>
  <si>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</si>
  <si>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</si>
  <si>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</si>
  <si>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</si>
  <si>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</si>
  <si>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</si>
  <si>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</si>
  <si>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</si>
  <si>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</si>
  <si>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</si>
  <si>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</si>
  <si>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</si>
  <si>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</si>
  <si>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</si>
  <si>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</si>
  <si>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</si>
  <si>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</si>
  <si>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</si>
  <si>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</si>
  <si>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</si>
  <si>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</si>
  <si>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</si>
  <si>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</si>
  <si>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</si>
  <si>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</si>
  <si>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</si>
  <si>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</si>
  <si>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</si>
  <si>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</si>
  <si>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</si>
  <si>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</si>
  <si>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</si>
  <si>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</si>
  <si>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</si>
  <si>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</si>
  <si>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</si>
  <si>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</si>
  <si>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</si>
  <si>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</si>
  <si>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</si>
  <si>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</si>
  <si>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</si>
  <si>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</si>
  <si>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</si>
  <si>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</si>
  <si>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</si>
  <si>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</si>
  <si>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</si>
  <si>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</si>
  <si>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</si>
  <si>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</si>
  <si>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</si>
  <si>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</si>
  <si>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</si>
  <si>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</si>
  <si>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</si>
  <si>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</si>
  <si>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</si>
  <si>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</si>
  <si>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</si>
  <si>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</si>
  <si>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</si>
  <si>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</si>
  <si>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</si>
  <si>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</si>
  <si>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</si>
  <si>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</si>
  <si>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</si>
  <si>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</si>
  <si>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</si>
  <si>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</si>
  <si>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</si>
  <si>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</si>
  <si>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</si>
  <si>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</si>
  <si>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</si>
  <si>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</si>
  <si>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</si>
  <si>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</si>
  <si>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</si>
  <si>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</si>
  <si>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</si>
  <si>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</si>
  <si>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</si>
  <si>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</si>
  <si>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</si>
  <si>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</si>
  <si>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</si>
  <si>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</si>
  <si>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</si>
  <si>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</si>
  <si>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</si>
  <si>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</si>
  <si>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</si>
  <si>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</si>
  <si>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</si>
  <si>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</si>
  <si>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</si>
  <si>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</si>
  <si>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</si>
  <si>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</si>
  <si>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</si>
  <si>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</si>
  <si>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</si>
  <si>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</si>
  <si>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</si>
  <si>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</si>
  <si>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</si>
  <si>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</si>
  <si>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</si>
  <si>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</si>
  <si>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</si>
  <si>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</si>
  <si>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</si>
  <si>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</si>
  <si>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</si>
  <si>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</si>
  <si>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</si>
  <si>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</si>
  <si>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</si>
  <si>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</si>
  <si>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</si>
  <si>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</si>
  <si>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</si>
  <si>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</si>
  <si>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</si>
  <si>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</si>
  <si>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</si>
  <si>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</si>
  <si>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</si>
  <si>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</si>
  <si>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</si>
  <si>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</si>
  <si>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</si>
  <si>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</si>
  <si>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</si>
  <si>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</si>
  <si>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</si>
  <si>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</si>
  <si>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</si>
  <si>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</si>
  <si>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</si>
  <si>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</si>
  <si>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</si>
  <si>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</si>
  <si>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</si>
  <si>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</si>
  <si>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</si>
  <si>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</si>
  <si>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</si>
  <si>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</si>
  <si>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</si>
  <si>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</si>
  <si>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</si>
  <si>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</si>
  <si>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</si>
  <si>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</si>
  <si>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</si>
  <si>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</si>
  <si>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</si>
  <si>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</si>
  <si>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</si>
  <si>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</si>
  <si>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</si>
  <si>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</si>
  <si>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</si>
  <si>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</si>
  <si>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</si>
  <si>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</si>
  <si>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</si>
  <si>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</si>
  <si>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</si>
  <si>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</si>
  <si>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</si>
  <si>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</si>
  <si>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</si>
  <si>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</si>
  <si>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</si>
  <si>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</si>
  <si>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</si>
  <si>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</si>
  <si>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</si>
  <si>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</si>
  <si>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</si>
  <si>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</si>
  <si>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</si>
  <si>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</si>
  <si>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</si>
  <si>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</si>
  <si>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</si>
  <si>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</si>
  <si>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</si>
  <si>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</si>
  <si>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</si>
  <si>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</si>
  <si>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</si>
  <si>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</si>
  <si>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</si>
  <si>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</si>
  <si>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</si>
  <si>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</si>
  <si>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</si>
  <si>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</si>
  <si>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</si>
  <si>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</si>
  <si>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</si>
  <si>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</si>
  <si>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</si>
  <si>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</si>
  <si>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</si>
  <si>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</si>
  <si>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</si>
  <si>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</si>
  <si>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</si>
  <si>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</si>
  <si>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</si>
  <si>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</si>
  <si>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</si>
  <si>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</si>
  <si>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</si>
  <si>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</si>
  <si>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</si>
  <si>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</si>
  <si>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</si>
  <si>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</si>
  <si>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</si>
  <si>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</si>
  <si>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</si>
  <si>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</si>
  <si>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</si>
  <si>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</si>
  <si>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</si>
  <si>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</si>
  <si>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</si>
  <si>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</si>
  <si>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</si>
  <si>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</si>
  <si>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</si>
  <si>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</si>
  <si>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</si>
  <si>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</si>
  <si>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</si>
  <si>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</si>
  <si>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</si>
  <si>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</si>
  <si>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</si>
  <si>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</si>
  <si>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</si>
  <si>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</si>
  <si>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</si>
  <si>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</si>
  <si>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</si>
  <si>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</si>
  <si>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</si>
  <si>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</si>
  <si>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</si>
  <si>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</si>
  <si>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</si>
  <si>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</si>
  <si>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</si>
  <si>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</si>
  <si>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</si>
  <si>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</si>
  <si>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</si>
  <si>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</si>
  <si>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</si>
  <si>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</si>
  <si>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</si>
  <si>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</si>
  <si>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</si>
  <si>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</si>
  <si>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</si>
  <si>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</si>
  <si>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</si>
  <si>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</si>
  <si>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</si>
  <si>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</si>
  <si>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</si>
  <si>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</si>
  <si>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</si>
  <si>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</si>
  <si>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</si>
  <si>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</si>
  <si>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</si>
  <si>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</si>
  <si>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</si>
  <si>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</si>
  <si>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</si>
  <si>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</si>
  <si>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</si>
  <si>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</si>
  <si>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</si>
  <si>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</si>
  <si>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</si>
  <si>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</si>
  <si>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</si>
  <si>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</si>
  <si>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</si>
  <si>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</si>
  <si>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</si>
  <si>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</si>
  <si>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</si>
  <si>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</si>
  <si>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</si>
  <si>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</si>
  <si>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</si>
  <si>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</si>
  <si>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</si>
  <si>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</si>
  <si>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</si>
  <si>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</si>
  <si>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</si>
  <si>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</si>
  <si>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</si>
  <si>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</si>
  <si>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</si>
  <si>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</si>
  <si>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</si>
  <si>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</si>
  <si>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</si>
  <si>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</si>
  <si>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</si>
  <si>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</si>
  <si>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</si>
  <si>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</si>
  <si>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</si>
  <si>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</si>
  <si>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</si>
  <si>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</si>
  <si>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</si>
  <si>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</si>
  <si>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</si>
  <si>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</si>
  <si>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</si>
  <si>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</si>
  <si>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</si>
  <si>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</si>
  <si>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</si>
  <si>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</si>
  <si>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</si>
  <si>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</si>
  <si>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</si>
  <si>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</si>
  <si>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</si>
  <si>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</si>
  <si>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</si>
  <si>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</si>
  <si>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</si>
  <si>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</si>
  <si>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</si>
  <si>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</si>
  <si>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</si>
  <si>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</si>
  <si>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</si>
  <si>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</si>
  <si>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</si>
  <si>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</si>
  <si>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</si>
  <si>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</si>
  <si>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</si>
  <si>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</si>
  <si>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</si>
  <si>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</si>
  <si>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</si>
  <si>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</si>
  <si>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</si>
  <si>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</si>
  <si>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</si>
  <si>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</si>
  <si>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</si>
  <si>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</si>
  <si>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</si>
  <si>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</si>
  <si>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</si>
  <si>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</si>
  <si>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</si>
  <si>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</si>
  <si>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</si>
  <si>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</si>
  <si>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</si>
  <si>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</si>
  <si>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</si>
  <si>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</si>
  <si>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</si>
  <si>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</si>
  <si>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</si>
  <si>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</si>
  <si>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</si>
  <si>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</si>
  <si>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</si>
  <si>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</si>
  <si>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</si>
  <si>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</si>
  <si>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</si>
  <si>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</si>
  <si>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</si>
  <si>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</si>
  <si>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</si>
  <si>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</si>
  <si>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</si>
  <si>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</si>
  <si>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</si>
  <si>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</si>
  <si>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</si>
  <si>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</si>
  <si>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</si>
  <si>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</si>
  <si>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</si>
  <si>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</si>
  <si>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</si>
  <si>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</si>
  <si>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</si>
  <si>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</si>
  <si>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</si>
  <si>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</si>
  <si>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</si>
  <si>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</si>
  <si>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</si>
  <si>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</si>
  <si>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</si>
  <si>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</si>
  <si>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</si>
  <si>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</si>
  <si>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</si>
  <si>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</si>
  <si>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</si>
  <si>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</si>
  <si>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</si>
  <si>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</si>
  <si>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</si>
  <si>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</si>
  <si>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</si>
  <si>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</si>
  <si>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</si>
  <si>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</si>
  <si>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</si>
  <si>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</si>
  <si>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</si>
  <si>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</si>
  <si>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</si>
  <si>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</si>
  <si>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</si>
  <si>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</si>
  <si>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</si>
  <si>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</si>
  <si>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</si>
  <si>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</si>
  <si>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</si>
  <si>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</si>
  <si>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</si>
  <si>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</si>
  <si>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</si>
  <si>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</si>
  <si>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</si>
  <si>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</si>
  <si>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</si>
  <si>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</si>
  <si>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</si>
  <si>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</si>
  <si>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</si>
  <si>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</si>
  <si>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</si>
  <si>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</si>
  <si>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</si>
  <si>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</si>
  <si>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</si>
  <si>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</si>
  <si>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</si>
  <si>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</si>
  <si>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</si>
  <si>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</si>
  <si>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</si>
  <si>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</si>
  <si>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</si>
  <si>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</si>
  <si>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</si>
  <si>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</si>
  <si>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</si>
  <si>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</si>
  <si>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</si>
  <si>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</si>
  <si>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</si>
  <si>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</si>
  <si>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</si>
  <si>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</si>
  <si>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</si>
  <si>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</si>
  <si>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</si>
  <si>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</si>
  <si>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</si>
  <si>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</si>
  <si>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</si>
  <si>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</si>
  <si>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</si>
  <si>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</si>
  <si>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</si>
  <si>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</si>
  <si>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</si>
  <si>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</si>
  <si>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</si>
  <si>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</si>
  <si>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</si>
  <si>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</si>
  <si>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</si>
  <si>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</si>
  <si>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</si>
  <si>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</si>
  <si>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</si>
  <si>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</si>
  <si>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</si>
  <si>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</si>
  <si>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</si>
  <si>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</si>
  <si>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</si>
  <si>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</si>
  <si>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</si>
  <si>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</si>
  <si>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</si>
  <si>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</si>
  <si>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</si>
  <si>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</si>
  <si>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</si>
  <si>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</si>
  <si>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</si>
  <si>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</si>
  <si>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</si>
  <si>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</si>
  <si>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</si>
  <si>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</si>
  <si>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</si>
  <si>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</si>
  <si>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</si>
  <si>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</si>
  <si>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</si>
  <si>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</si>
  <si>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</si>
  <si>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</si>
  <si>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</si>
  <si>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</si>
  <si>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</si>
  <si>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</si>
  <si>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</si>
  <si>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</si>
  <si>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</si>
  <si>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</si>
  <si>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</si>
  <si>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</si>
  <si>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</si>
  <si>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</si>
  <si>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</si>
  <si>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</si>
  <si>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</si>
  <si>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</si>
  <si>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</si>
  <si>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</si>
  <si>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</si>
  <si>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</si>
  <si>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</si>
  <si>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</si>
  <si>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</si>
  <si>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</si>
  <si>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</si>
  <si>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</si>
  <si>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</si>
  <si>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</si>
  <si>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</si>
  <si>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</si>
  <si>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</si>
  <si>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</si>
  <si>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</si>
  <si>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</si>
  <si>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</si>
  <si>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</si>
  <si>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</si>
  <si>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</si>
  <si>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</si>
  <si>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</si>
  <si>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</si>
  <si>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</si>
  <si>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</si>
  <si>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</si>
  <si>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</si>
  <si>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</si>
  <si>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</si>
  <si>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</si>
  <si>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</si>
  <si>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</si>
  <si>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</si>
  <si>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</si>
  <si>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</si>
  <si>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</si>
  <si>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</si>
  <si>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</si>
  <si>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</si>
  <si>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</si>
  <si>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</si>
  <si>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</si>
  <si>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</si>
  <si>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</si>
  <si>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</si>
  <si>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</si>
  <si>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</si>
  <si>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</si>
  <si>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</si>
  <si>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</si>
  <si>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</si>
  <si>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</si>
  <si>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</si>
  <si>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</si>
  <si>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</si>
  <si>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</si>
  <si>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</si>
  <si>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</si>
  <si>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</si>
  <si>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</si>
  <si>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</si>
  <si>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</si>
  <si>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</si>
  <si>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</si>
  <si>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</si>
  <si>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</si>
  <si>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</si>
  <si>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</si>
  <si>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</si>
  <si>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</si>
  <si>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</si>
  <si>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</si>
  <si>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</si>
  <si>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</si>
  <si>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</si>
  <si>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</si>
  <si>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</si>
  <si>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</si>
  <si>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</si>
  <si>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</si>
  <si>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</si>
  <si>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</si>
  <si>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</si>
  <si>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</si>
  <si>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</si>
  <si>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</si>
  <si>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</si>
  <si>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</si>
  <si>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</si>
  <si>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</si>
  <si>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</si>
  <si>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</si>
  <si>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</si>
  <si>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</si>
  <si>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</si>
  <si>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</si>
  <si>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</si>
  <si>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</si>
  <si>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</si>
  <si>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</si>
  <si>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</si>
  <si>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</si>
  <si>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</si>
  <si>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</si>
  <si>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</si>
  <si>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</si>
  <si>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</si>
  <si>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</si>
  <si>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</si>
  <si>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</si>
  <si>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</si>
  <si>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</si>
  <si>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</si>
  <si>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</si>
  <si>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</si>
  <si>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</si>
  <si>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</si>
  <si>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</si>
  <si>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</si>
  <si>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</si>
  <si>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</si>
  <si>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</si>
  <si>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</si>
  <si>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</si>
  <si>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</si>
  <si>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</si>
  <si>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</si>
  <si>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</si>
  <si>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</si>
  <si>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</si>
  <si>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</si>
  <si>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</si>
  <si>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</si>
  <si>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</si>
  <si>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</si>
  <si>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</si>
  <si>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</si>
  <si>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</si>
  <si>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</si>
  <si>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</si>
  <si>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</si>
  <si>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</si>
  <si>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</si>
  <si>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</si>
  <si>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</si>
  <si>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</si>
  <si>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</si>
  <si>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</si>
  <si>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</si>
  <si>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</si>
  <si>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</si>
  <si>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</si>
  <si>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</si>
  <si>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</si>
  <si>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</si>
  <si>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</si>
  <si>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</si>
  <si>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</si>
  <si>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</si>
  <si>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</si>
  <si>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</si>
  <si>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</si>
  <si>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</si>
  <si>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</si>
  <si>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</si>
  <si>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</si>
  <si>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</si>
  <si>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</si>
  <si>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</si>
  <si>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</si>
  <si>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</si>
  <si>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</si>
  <si>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</si>
  <si>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</si>
  <si>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</si>
  <si>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</si>
  <si>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</si>
  <si>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</si>
  <si>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</si>
  <si>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</si>
  <si>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</si>
  <si>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</si>
  <si>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</si>
  <si>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</si>
  <si>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</si>
  <si>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</si>
  <si>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</si>
  <si>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</si>
  <si>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</si>
  <si>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</si>
  <si>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</si>
  <si>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</si>
  <si>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</si>
  <si>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</si>
  <si>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</si>
  <si>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</si>
  <si>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</si>
  <si>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</si>
  <si>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</si>
  <si>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</si>
  <si>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</si>
  <si>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</si>
  <si>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</si>
  <si>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</si>
  <si>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</si>
  <si>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</si>
  <si>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</si>
  <si>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</si>
  <si>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</si>
  <si>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</si>
  <si>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</si>
  <si>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</si>
  <si>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</si>
  <si>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</si>
  <si>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</si>
  <si>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</si>
  <si>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</si>
  <si>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</si>
  <si>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</si>
  <si>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</si>
  <si>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</si>
  <si>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</si>
  <si>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</si>
  <si>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</si>
  <si>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</si>
  <si>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</si>
  <si>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</si>
  <si>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</si>
  <si>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</si>
  <si>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</si>
  <si>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</si>
  <si>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</si>
  <si>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</si>
  <si>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</si>
  <si>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</si>
  <si>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</si>
  <si>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</si>
  <si>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</si>
  <si>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</si>
  <si>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</si>
  <si>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</si>
  <si>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</si>
  <si>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</si>
  <si>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</si>
  <si>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</si>
  <si>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</si>
  <si>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</si>
  <si>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</si>
  <si>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</si>
  <si>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</si>
  <si>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</si>
  <si>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</si>
  <si>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</si>
  <si>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</si>
  <si>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</si>
  <si>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</si>
  <si>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</si>
  <si>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</si>
  <si>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</si>
  <si>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</si>
  <si>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</si>
  <si>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</si>
  <si>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</si>
  <si>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</si>
  <si>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</si>
  <si>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</si>
  <si>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</si>
  <si>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</si>
  <si>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</si>
  <si>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</si>
  <si>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</si>
  <si>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</si>
  <si>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</si>
  <si>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</si>
  <si>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</si>
  <si>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</si>
  <si>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</si>
  <si>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</si>
  <si>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</si>
  <si>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</si>
  <si>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</si>
  <si>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</si>
  <si>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</si>
  <si>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</si>
  <si>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</si>
  <si>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</si>
  <si>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</si>
  <si>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</si>
  <si>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</si>
  <si>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</si>
  <si>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</si>
  <si>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</si>
  <si>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</si>
  <si>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</si>
  <si>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</si>
  <si>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</si>
  <si>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</si>
  <si>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</si>
  <si>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</si>
  <si>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</si>
  <si>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</si>
  <si>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</si>
  <si>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</si>
  <si>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</si>
  <si>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</si>
  <si>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</si>
  <si>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</si>
  <si>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</si>
  <si>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</si>
  <si>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</si>
  <si>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</si>
  <si>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</si>
  <si>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</si>
  <si>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</si>
  <si>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</si>
  <si>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</si>
  <si>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</si>
  <si>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</si>
  <si>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</si>
  <si>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</si>
  <si>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</si>
  <si>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</si>
  <si>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</si>
  <si>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</si>
  <si>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</si>
  <si>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</si>
  <si>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</si>
  <si>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</si>
  <si>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</si>
  <si>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</si>
  <si>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</si>
  <si>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</si>
  <si>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</si>
  <si>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</si>
  <si>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</si>
  <si>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</si>
  <si>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</si>
  <si>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</si>
  <si>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</si>
  <si>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</si>
  <si>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</si>
  <si>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</si>
  <si>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</si>
  <si>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</si>
  <si>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</si>
  <si>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</si>
  <si>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</si>
  <si>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</si>
  <si>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</si>
  <si>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</si>
  <si>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</si>
  <si>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</si>
  <si>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</si>
  <si>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</si>
  <si>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</si>
  <si>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</si>
  <si>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</si>
  <si>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</si>
  <si>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</si>
  <si>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</si>
  <si>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</si>
  <si>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</si>
  <si>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</si>
  <si>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</si>
  <si>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</si>
  <si>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</si>
  <si>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</si>
  <si>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</si>
  <si>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</si>
  <si>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</si>
  <si>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</si>
  <si>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</si>
  <si>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</si>
  <si>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</si>
  <si>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</si>
  <si>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</si>
  <si>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</si>
  <si>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</si>
  <si>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</si>
  <si>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</si>
  <si>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</si>
  <si>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</si>
  <si>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</si>
  <si>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</si>
  <si>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</si>
  <si>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</si>
  <si>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</si>
  <si>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</si>
  <si>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</si>
  <si>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</si>
  <si>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</si>
  <si>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</si>
  <si>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</si>
  <si>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</si>
  <si>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</si>
  <si>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</si>
  <si>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</si>
  <si>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</si>
  <si>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</si>
  <si>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</si>
  <si>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</si>
  <si>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</si>
  <si>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</si>
  <si>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</si>
  <si>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</si>
  <si>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</si>
  <si>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</si>
  <si>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</si>
  <si>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</si>
  <si>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</si>
  <si>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</si>
  <si>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</si>
  <si>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</si>
  <si>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</si>
  <si>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</si>
  <si>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</si>
  <si>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</si>
  <si>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</si>
  <si>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</si>
  <si>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</si>
  <si>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</si>
  <si>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</si>
  <si>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</si>
  <si>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</si>
  <si>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</si>
  <si>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</si>
  <si>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</si>
  <si>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</si>
  <si>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</si>
  <si>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</si>
  <si>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</si>
  <si>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</si>
  <si>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</si>
  <si>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</si>
  <si>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</si>
  <si>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</si>
  <si>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</si>
  <si>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</si>
  <si>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</si>
  <si>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</si>
  <si>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</si>
  <si>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</si>
  <si>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</si>
  <si>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</si>
  <si>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</si>
  <si>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</si>
  <si>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</si>
  <si>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</si>
  <si>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</si>
  <si>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</si>
  <si>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</si>
  <si>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</si>
  <si>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</si>
  <si>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</si>
  <si>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</si>
  <si>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</si>
  <si>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</si>
  <si>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</si>
  <si>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</si>
  <si>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</si>
  <si>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</si>
  <si>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</si>
  <si>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</si>
  <si>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</si>
  <si>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</si>
  <si>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</si>
  <si>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</si>
  <si>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</si>
  <si>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</si>
  <si>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</si>
  <si>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</si>
  <si>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</si>
  <si>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</si>
  <si>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</si>
  <si>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</si>
  <si>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</si>
  <si>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</si>
  <si>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</si>
  <si>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</si>
  <si>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</si>
  <si>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</si>
  <si>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</si>
  <si>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</si>
  <si>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</si>
  <si>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</si>
  <si>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</si>
  <si>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</si>
  <si>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</si>
  <si>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</si>
  <si>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</si>
  <si>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</si>
  <si>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</si>
  <si>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</si>
  <si>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</si>
  <si>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</si>
  <si>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</si>
  <si>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</si>
  <si>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</si>
  <si>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</si>
  <si>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</si>
  <si>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</si>
  <si>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</si>
  <si>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</si>
  <si>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</si>
  <si>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</si>
  <si>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</si>
  <si>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</si>
  <si>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</si>
  <si>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</si>
  <si>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</si>
  <si>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</si>
  <si>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</si>
  <si>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</si>
  <si>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</si>
  <si>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</si>
  <si>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</si>
  <si>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</si>
  <si>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</si>
  <si>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</si>
  <si>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</si>
  <si>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</si>
  <si>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</si>
  <si>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</si>
  <si>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</si>
  <si>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</si>
  <si>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</si>
  <si>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</si>
  <si>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</si>
  <si>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</si>
  <si>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</si>
  <si>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</si>
  <si>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</si>
  <si>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</si>
  <si>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</si>
  <si>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</si>
  <si>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</si>
  <si>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</si>
  <si>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</si>
  <si>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</si>
  <si>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</si>
  <si>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</si>
  <si>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</si>
  <si>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</si>
  <si>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</si>
  <si>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</si>
  <si>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</si>
  <si>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</si>
  <si>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</si>
  <si>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</si>
  <si>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</si>
  <si>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</si>
  <si>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</si>
  <si>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</si>
  <si>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</si>
  <si>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</si>
  <si>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</si>
  <si>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</si>
  <si>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</si>
  <si>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</si>
  <si>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</si>
  <si>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</si>
  <si>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</si>
  <si>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</si>
  <si>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</si>
  <si>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</si>
  <si>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</si>
  <si>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</si>
  <si>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</si>
  <si>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</si>
  <si>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</si>
  <si>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</si>
  <si>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</si>
  <si>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</si>
  <si>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</si>
  <si>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</si>
  <si>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</si>
  <si>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</si>
  <si>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</si>
  <si>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</si>
  <si>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</si>
  <si>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</si>
  <si>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</si>
  <si>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</si>
  <si>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</si>
  <si>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</si>
  <si>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</si>
  <si>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</si>
  <si>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</si>
  <si>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</si>
  <si>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</si>
  <si>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</si>
  <si>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</si>
  <si>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</si>
  <si>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</si>
  <si>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</si>
  <si>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</si>
  <si>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</si>
  <si>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</si>
  <si>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</si>
  <si>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</si>
  <si>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</si>
  <si>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</si>
  <si>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</si>
  <si>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</si>
  <si>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</si>
  <si>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</si>
  <si>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</si>
  <si>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</si>
  <si>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</si>
  <si>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</si>
  <si>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</si>
  <si>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</si>
  <si>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</si>
  <si>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</si>
  <si>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</si>
  <si>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</si>
  <si>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</si>
  <si>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</si>
  <si>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</si>
  <si>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</si>
  <si>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</si>
  <si>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</si>
  <si>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</si>
  <si>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</si>
  <si>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</si>
  <si>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</si>
  <si>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</si>
  <si>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</si>
  <si>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</si>
  <si>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</si>
  <si>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</si>
  <si>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</si>
  <si>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</si>
  <si>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</si>
  <si>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</si>
  <si>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</si>
  <si>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</si>
  <si>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</si>
  <si>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</si>
  <si>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</si>
  <si>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</si>
  <si>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</si>
  <si>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</si>
  <si>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</si>
  <si>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</si>
  <si>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</si>
  <si>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</si>
  <si>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</si>
  <si>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</si>
  <si>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</si>
  <si>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</si>
  <si>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</si>
  <si>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</si>
  <si>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</si>
  <si>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</si>
  <si>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</si>
  <si>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</si>
  <si>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</si>
  <si>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</si>
  <si>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</si>
  <si>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</si>
  <si>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</si>
  <si>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</si>
  <si>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</si>
  <si>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</si>
  <si>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</si>
  <si>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</si>
  <si>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</si>
  <si>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</si>
  <si>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</si>
  <si>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</si>
  <si>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</si>
  <si>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</si>
  <si>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</si>
  <si>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</si>
  <si>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</si>
  <si>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</si>
  <si>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</si>
  <si>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</si>
  <si>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</si>
  <si>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</si>
  <si>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</si>
  <si>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</si>
  <si>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</si>
  <si>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</si>
  <si>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</si>
  <si>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</si>
  <si>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</si>
  <si>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</si>
  <si>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</si>
  <si>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</si>
  <si>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</si>
  <si>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</si>
  <si>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</si>
  <si>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</si>
  <si>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</si>
  <si>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</si>
  <si>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</si>
  <si>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</si>
  <si>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</si>
  <si>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</si>
  <si>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</si>
  <si>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</si>
  <si>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</si>
  <si>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</si>
  <si>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</si>
  <si>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</si>
  <si>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</si>
  <si>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</si>
  <si>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</si>
  <si>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</si>
  <si>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</si>
  <si>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</si>
  <si>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</si>
  <si>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</si>
  <si>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</si>
  <si>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</si>
  <si>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</si>
  <si>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</si>
  <si>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</si>
  <si>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</si>
  <si>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</si>
  <si>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</si>
  <si>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</si>
  <si>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</si>
  <si>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</si>
  <si>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</si>
  <si>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</si>
  <si>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</si>
  <si>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</si>
  <si>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</si>
  <si>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</si>
  <si>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</si>
  <si>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</si>
  <si>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</si>
  <si>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</si>
  <si>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</si>
  <si>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</si>
  <si>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</si>
  <si>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</si>
  <si>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</si>
  <si>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</si>
  <si>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</si>
  <si>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</si>
  <si>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</si>
  <si>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</si>
  <si>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</si>
  <si>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</si>
  <si>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</si>
  <si>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</si>
  <si>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</si>
  <si>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</si>
  <si>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</si>
  <si>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</si>
  <si>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</si>
  <si>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</si>
  <si>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</si>
  <si>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</si>
  <si>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</si>
  <si>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</si>
  <si>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</si>
  <si>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</si>
  <si>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</si>
  <si>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</si>
  <si>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</si>
  <si>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</si>
  <si>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</si>
  <si>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</si>
  <si>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</si>
  <si>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</si>
  <si>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</si>
  <si>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</si>
  <si>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</si>
  <si>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</si>
  <si>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</si>
  <si>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</si>
  <si>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</si>
  <si>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</si>
  <si>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</si>
  <si>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</si>
  <si>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</si>
  <si>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</si>
  <si>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</si>
  <si>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</si>
  <si>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</si>
  <si>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</si>
  <si>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</si>
  <si>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</si>
  <si>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</si>
  <si>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</si>
  <si>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</si>
  <si>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</si>
  <si>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</si>
  <si>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</si>
  <si>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</si>
  <si>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</si>
  <si>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</si>
  <si>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</si>
  <si>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</si>
  <si>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</si>
  <si>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</si>
  <si>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</si>
  <si>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</si>
  <si>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</si>
  <si>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</si>
  <si>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</si>
  <si>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</si>
  <si>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</si>
  <si>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</si>
  <si>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</si>
  <si>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</si>
  <si>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</si>
  <si>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</si>
  <si>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</si>
  <si>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</si>
  <si>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</si>
  <si>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</si>
  <si>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</si>
  <si>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</si>
  <si>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</si>
  <si>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</si>
  <si>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</si>
  <si>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</si>
  <si>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</si>
  <si>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</si>
  <si>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</si>
  <si>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</si>
  <si>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</si>
  <si>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</si>
  <si>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</si>
  <si>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</si>
  <si>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</si>
  <si>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</si>
  <si>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</si>
  <si>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</si>
  <si>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</si>
  <si>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</si>
  <si>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</si>
  <si>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</si>
  <si>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</si>
  <si>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</si>
  <si>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</si>
  <si>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</si>
  <si>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</si>
  <si>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</si>
  <si>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</si>
  <si>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</si>
  <si>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</si>
  <si>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</si>
  <si>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</si>
  <si>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</si>
  <si>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</si>
  <si>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</si>
  <si>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</si>
  <si>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</si>
  <si>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</si>
  <si>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</si>
  <si>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</si>
  <si>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</si>
  <si>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</si>
  <si>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</si>
  <si>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</si>
  <si>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</si>
  <si>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</si>
  <si>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</si>
  <si>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</si>
  <si>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</si>
  <si>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</si>
  <si>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</si>
  <si>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</si>
  <si>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</si>
  <si>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</si>
  <si>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</si>
  <si>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</si>
  <si>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</si>
  <si>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</si>
  <si>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</si>
  <si>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</si>
  <si>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</si>
  <si>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</si>
  <si>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</si>
  <si>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</si>
  <si>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</si>
  <si>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</si>
  <si>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</si>
  <si>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</si>
  <si>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</si>
  <si>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</si>
  <si>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</si>
  <si>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</si>
  <si>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</si>
  <si>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</si>
  <si>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</si>
  <si>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</si>
  <si>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</si>
  <si>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</si>
  <si>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</si>
  <si>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</si>
  <si>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</si>
  <si>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</si>
  <si>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</si>
  <si>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</si>
  <si>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</si>
  <si>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</si>
  <si>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</si>
  <si>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</si>
  <si>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</si>
  <si>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</si>
  <si>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</si>
  <si>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</si>
  <si>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</si>
  <si>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</si>
  <si>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</si>
  <si>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</si>
  <si>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</si>
  <si>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</si>
  <si>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</si>
  <si>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</si>
  <si>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</si>
  <si>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</si>
  <si>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</si>
  <si>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</si>
  <si>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</si>
  <si>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</si>
  <si>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</si>
  <si>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</si>
  <si>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</si>
  <si>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</si>
  <si>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</si>
  <si>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</si>
  <si>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</si>
  <si>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</si>
  <si>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</si>
  <si>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</si>
  <si>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</si>
  <si>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</si>
  <si>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</si>
  <si>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</si>
  <si>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</si>
  <si>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</si>
  <si>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</si>
  <si>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</si>
  <si>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</si>
  <si>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</si>
  <si>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</si>
  <si>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</si>
  <si>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</si>
  <si>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</si>
  <si>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</si>
  <si>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</si>
  <si>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</si>
  <si>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</si>
  <si>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</si>
  <si>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</si>
  <si>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</si>
  <si>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</si>
  <si>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</si>
  <si>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</si>
  <si>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</si>
  <si>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</si>
  <si>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</si>
  <si>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</si>
  <si>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</si>
  <si>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</si>
  <si>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</si>
  <si>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</si>
  <si>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</si>
  <si>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</si>
  <si>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</si>
  <si>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</si>
  <si>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</si>
  <si>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</si>
  <si>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</si>
  <si>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</si>
  <si>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</si>
  <si>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</si>
  <si>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</si>
  <si>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</si>
  <si>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</si>
  <si>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</si>
  <si>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</si>
  <si>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</si>
  <si>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</si>
  <si>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</si>
  <si>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</si>
  <si>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</si>
  <si>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</si>
  <si>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</si>
  <si>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</si>
  <si>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</si>
  <si>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</si>
  <si>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</si>
  <si>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</si>
  <si>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</si>
  <si>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</si>
  <si>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</si>
  <si>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</si>
  <si>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</si>
  <si>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</si>
  <si>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</si>
  <si>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</si>
  <si>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</si>
  <si>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</si>
  <si>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</si>
  <si>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</si>
  <si>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</si>
  <si>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</si>
  <si>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</si>
  <si>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</si>
  <si>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</si>
  <si>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</si>
  <si>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</si>
  <si>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</si>
  <si>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</si>
  <si>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</si>
  <si>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</si>
  <si>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</si>
  <si>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</si>
  <si>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</si>
  <si>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</si>
  <si>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</si>
  <si>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</si>
  <si>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</si>
  <si>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</si>
  <si>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</si>
  <si>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</si>
  <si>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</si>
  <si>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</si>
  <si>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</si>
  <si>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</si>
  <si>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</si>
  <si>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</si>
  <si>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</si>
  <si>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</si>
  <si>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</si>
  <si>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</si>
  <si>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</si>
  <si>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</si>
  <si>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</si>
  <si>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</si>
  <si>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</si>
  <si>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</si>
  <si>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</si>
  <si>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</si>
  <si>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</si>
  <si>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</si>
  <si>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</si>
  <si>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</si>
  <si>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</si>
  <si>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</si>
  <si>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</si>
  <si>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</si>
  <si>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</si>
  <si>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</si>
  <si>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</si>
  <si>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</si>
  <si>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</si>
  <si>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</si>
  <si>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</si>
  <si>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</si>
  <si>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</si>
  <si>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</si>
  <si>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</si>
  <si>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</si>
  <si>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</si>
  <si>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</si>
  <si>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</si>
  <si>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</si>
  <si>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</si>
  <si>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</si>
  <si>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</si>
  <si>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</si>
  <si>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</si>
  <si>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</si>
  <si>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</si>
  <si>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</si>
  <si>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</si>
  <si>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</si>
  <si>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</si>
  <si>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</si>
  <si>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</si>
  <si>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</si>
  <si>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</si>
  <si>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</si>
  <si>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</si>
  <si>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</si>
  <si>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</si>
  <si>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</si>
  <si>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</si>
  <si>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</si>
  <si>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</si>
  <si>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</si>
  <si>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</si>
  <si>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</si>
  <si>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</si>
  <si>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</si>
  <si>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</si>
  <si>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</si>
  <si>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</si>
  <si>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</si>
  <si>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</si>
  <si>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</si>
  <si>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</si>
  <si>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</si>
  <si>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</si>
  <si>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</si>
  <si>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</si>
  <si>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</si>
  <si>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</si>
  <si>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</si>
  <si>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</si>
  <si>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</si>
  <si>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</si>
  <si>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</si>
  <si>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</si>
  <si>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</si>
  <si>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</si>
  <si>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</si>
  <si>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</si>
  <si>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</si>
  <si>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</si>
  <si>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</si>
  <si>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</si>
  <si>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</si>
  <si>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</si>
  <si>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</si>
  <si>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</si>
  <si>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</si>
  <si>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</si>
  <si>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</si>
  <si>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</si>
  <si>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</si>
  <si>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</si>
  <si>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</si>
  <si>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</si>
  <si>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</si>
  <si>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</si>
  <si>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</si>
  <si>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</si>
  <si>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</si>
  <si>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</si>
  <si>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</si>
  <si>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</si>
  <si>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</si>
  <si>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</si>
  <si>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</si>
  <si>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</si>
  <si>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</si>
  <si>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</si>
  <si>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</si>
  <si>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</si>
  <si>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</si>
  <si>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</si>
  <si>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</si>
  <si>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</si>
  <si>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</si>
  <si>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</si>
  <si>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</si>
  <si>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</si>
  <si>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</si>
  <si>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</si>
  <si>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</si>
  <si>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</si>
  <si>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</si>
  <si>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</si>
  <si>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</si>
  <si>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</si>
  <si>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</si>
  <si>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</si>
  <si>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</si>
  <si>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</si>
  <si>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</si>
  <si>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</si>
  <si>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</si>
  <si>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</si>
  <si>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</si>
  <si>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</si>
  <si>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</si>
  <si>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</si>
  <si>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</si>
  <si>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</si>
  <si>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</si>
  <si>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</si>
  <si>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</si>
  <si>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</si>
  <si>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</si>
  <si>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</si>
  <si>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</si>
  <si>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</si>
  <si>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</si>
  <si>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</si>
  <si>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</si>
  <si>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</si>
  <si>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</si>
  <si>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</si>
  <si>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</si>
  <si>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</si>
  <si>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</si>
  <si>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</si>
  <si>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</si>
  <si>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</si>
  <si>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</si>
  <si>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</si>
  <si>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</si>
  <si>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</si>
  <si>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</si>
  <si>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</si>
  <si>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</si>
  <si>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</si>
  <si>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</si>
  <si>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</si>
  <si>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</si>
  <si>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</si>
  <si>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</si>
  <si>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</si>
  <si>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</si>
  <si>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</si>
  <si>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</si>
  <si>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</si>
  <si>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</si>
  <si>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</si>
  <si>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</si>
  <si>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</si>
  <si>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</si>
  <si>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</si>
  <si>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</si>
  <si>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</si>
  <si>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</si>
  <si>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</si>
  <si>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</si>
  <si>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</si>
  <si>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</si>
  <si>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</si>
  <si>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</si>
  <si>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</si>
  <si>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</si>
  <si>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</si>
  <si>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</si>
  <si>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</si>
  <si>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</si>
  <si>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</si>
  <si>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</si>
  <si>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</si>
  <si>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</si>
  <si>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</si>
  <si>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</si>
  <si>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</si>
  <si>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</si>
  <si>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</si>
  <si>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</si>
  <si>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</si>
  <si>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</si>
  <si>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</si>
  <si>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</si>
  <si>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</si>
  <si>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</si>
  <si>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</si>
  <si>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</si>
  <si>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</si>
  <si>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</si>
  <si>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</si>
  <si>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</si>
  <si>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</si>
  <si>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</si>
  <si>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</si>
  <si>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</si>
  <si>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</si>
  <si>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</si>
  <si>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</si>
  <si>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</si>
  <si>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</si>
  <si>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</si>
  <si>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</si>
  <si>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</si>
  <si>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</si>
  <si>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</si>
  <si>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</si>
  <si>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</si>
  <si>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</si>
  <si>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</si>
  <si>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</si>
  <si>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</si>
  <si>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</si>
  <si>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</si>
  <si>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</si>
  <si>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</si>
  <si>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</si>
  <si>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</si>
  <si>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</si>
  <si>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</si>
  <si>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</si>
  <si>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</si>
  <si>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</si>
  <si>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</si>
  <si>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</si>
  <si>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</si>
  <si>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</si>
  <si>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</si>
  <si>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</si>
  <si>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</si>
  <si>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</si>
  <si>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</si>
  <si>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</si>
  <si>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</si>
  <si>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</si>
  <si>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</si>
  <si>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</si>
  <si>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</si>
  <si>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</si>
  <si>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</si>
  <si>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</si>
  <si>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</si>
  <si>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</si>
  <si>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</si>
  <si>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</si>
  <si>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</si>
  <si>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</si>
  <si>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</si>
  <si>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</si>
  <si>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</si>
  <si>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</si>
  <si>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</si>
  <si>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</si>
  <si>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</si>
  <si>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</si>
  <si>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</si>
  <si>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</si>
  <si>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</si>
  <si>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</si>
  <si>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</si>
  <si>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</si>
  <si>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</si>
  <si>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</si>
  <si>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</si>
  <si>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</si>
  <si>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</si>
  <si>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</si>
  <si>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</si>
  <si>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</si>
  <si>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</si>
  <si>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</si>
  <si>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</si>
  <si>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</si>
  <si>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</si>
  <si>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</si>
  <si>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</si>
  <si>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</si>
  <si>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</si>
  <si>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</si>
  <si>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</si>
  <si>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</si>
  <si>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</si>
  <si>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</si>
  <si>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</si>
  <si>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</si>
  <si>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</si>
  <si>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</si>
  <si>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</si>
  <si>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</si>
  <si>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</si>
  <si>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</si>
  <si>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</si>
  <si>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</si>
  <si>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</si>
  <si>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</si>
  <si>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</si>
  <si>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</si>
  <si>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</si>
  <si>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</si>
  <si>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</si>
  <si>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</si>
  <si>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</si>
  <si>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</si>
  <si>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</si>
  <si>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</si>
  <si>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</si>
  <si>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</si>
  <si>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</si>
  <si>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</si>
  <si>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</si>
  <si>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</si>
  <si>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</si>
  <si>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</si>
  <si>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</si>
  <si>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</si>
  <si>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</si>
  <si>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</si>
  <si>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</si>
  <si>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</si>
  <si>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</si>
  <si>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</si>
  <si>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</si>
  <si>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</si>
  <si>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</si>
  <si>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</si>
  <si>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</si>
  <si>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</si>
  <si>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</si>
  <si>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</si>
  <si>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</si>
  <si>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</si>
  <si>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</si>
  <si>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</si>
  <si>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</si>
  <si>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</si>
  <si>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</si>
  <si>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</si>
  <si>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</si>
  <si>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</si>
  <si>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</si>
  <si>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</si>
  <si>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</si>
  <si>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</si>
  <si>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</si>
  <si>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</si>
  <si>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</si>
  <si>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</si>
  <si>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</si>
  <si>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</si>
  <si>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</si>
  <si>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</si>
  <si>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</si>
  <si>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</si>
  <si>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</si>
  <si>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</si>
  <si>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</si>
  <si>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</si>
  <si>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</si>
  <si>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</si>
  <si>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</si>
  <si>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</si>
  <si>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</si>
  <si>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</si>
  <si>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</si>
  <si>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</si>
  <si>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</si>
  <si>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</si>
  <si>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</si>
  <si>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</si>
  <si>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</si>
  <si>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</si>
  <si>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</si>
  <si>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</si>
  <si>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</si>
  <si>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</si>
  <si>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</si>
  <si>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</si>
  <si>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</si>
  <si>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</si>
  <si>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</si>
  <si>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</si>
  <si>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</si>
  <si>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</si>
  <si>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</si>
  <si>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</si>
  <si>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</si>
  <si>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</si>
  <si>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</si>
  <si>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</si>
  <si>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</si>
  <si>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</si>
  <si>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</si>
  <si>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</si>
  <si>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</si>
  <si>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</si>
  <si>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</si>
  <si>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</si>
  <si>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</si>
  <si>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</si>
  <si>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</si>
  <si>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</si>
  <si>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</si>
  <si>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</si>
  <si>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</si>
  <si>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</si>
  <si>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</si>
  <si>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</si>
  <si>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</si>
  <si>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</si>
  <si>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</si>
  <si>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</si>
  <si>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</si>
  <si>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</si>
  <si>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</si>
  <si>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</si>
  <si>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</si>
  <si>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</si>
  <si>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</si>
  <si>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</si>
  <si>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</si>
  <si>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</si>
  <si>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</si>
  <si>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</si>
  <si>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</si>
  <si>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</si>
  <si>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</si>
  <si>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</si>
  <si>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</si>
  <si>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</si>
  <si>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</si>
  <si>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</si>
  <si>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</si>
  <si>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</si>
  <si>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</si>
  <si>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</si>
  <si>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</si>
  <si>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</si>
  <si>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</si>
  <si>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</si>
  <si>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</si>
  <si>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</si>
  <si>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</si>
  <si>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</si>
  <si>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</si>
  <si>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</si>
  <si>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</si>
  <si>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</si>
  <si>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</si>
  <si>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</si>
  <si>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</si>
  <si>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</si>
  <si>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</si>
  <si>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</si>
  <si>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</si>
  <si>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</si>
  <si>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</si>
  <si>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</si>
  <si>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</si>
  <si>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</si>
  <si>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</si>
  <si>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</si>
  <si>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</si>
  <si>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</si>
  <si>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</si>
  <si>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</si>
  <si>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</si>
  <si>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</si>
  <si>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</si>
  <si>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</si>
  <si>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</si>
  <si>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</si>
  <si>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</si>
  <si>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</si>
  <si>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</si>
  <si>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</si>
  <si>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</si>
  <si>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</si>
  <si>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</si>
  <si>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</si>
  <si>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</si>
  <si>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</si>
  <si>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</si>
  <si>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</si>
  <si>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</si>
  <si>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</si>
  <si>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</si>
  <si>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</si>
  <si>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</si>
  <si>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</si>
  <si>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</si>
  <si>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</si>
  <si>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</si>
  <si>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</si>
  <si>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</si>
  <si>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</si>
  <si>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</si>
  <si>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</si>
  <si>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</si>
  <si>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</si>
  <si>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</si>
  <si>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</si>
  <si>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</si>
  <si>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</si>
  <si>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</si>
  <si>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</si>
  <si>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</si>
  <si>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</si>
  <si>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</si>
  <si>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</si>
  <si>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</si>
  <si>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</si>
  <si>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</si>
  <si>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</si>
  <si>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</si>
  <si>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</si>
  <si>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</si>
  <si>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</si>
  <si>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</si>
  <si>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</si>
  <si>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</si>
  <si>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</si>
  <si>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</si>
  <si>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</si>
  <si>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</si>
  <si>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</si>
  <si>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</si>
  <si>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</si>
  <si>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</si>
  <si>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</si>
  <si>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</si>
  <si>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</si>
  <si>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</si>
  <si>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</si>
  <si>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</si>
  <si>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</si>
  <si>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</si>
  <si>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</si>
  <si>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</si>
  <si>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</si>
  <si>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</si>
  <si>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</si>
  <si>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</si>
  <si>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</si>
  <si>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</si>
  <si>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</si>
  <si>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</si>
  <si>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</si>
  <si>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</si>
  <si>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</si>
  <si>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</si>
  <si>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</si>
  <si>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</si>
  <si>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</si>
  <si>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</si>
  <si>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</si>
  <si>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</si>
  <si>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</si>
  <si>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</si>
  <si>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</si>
  <si>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</si>
  <si>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</si>
  <si>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</si>
  <si>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</si>
  <si>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</si>
  <si>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</si>
  <si>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</si>
  <si>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</si>
  <si>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</si>
  <si>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</si>
  <si>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</si>
  <si>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</si>
  <si>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</si>
  <si>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</si>
  <si>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</si>
  <si>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</si>
  <si>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</si>
  <si>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</si>
  <si>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</si>
  <si>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</si>
  <si>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</si>
  <si>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</si>
  <si>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</si>
  <si>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</si>
  <si>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</si>
  <si>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</si>
  <si>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</si>
  <si>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</si>
  <si>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</si>
  <si>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</si>
  <si>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</si>
  <si>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</si>
  <si>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</si>
  <si>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</si>
  <si>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</si>
  <si>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</si>
  <si>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</si>
  <si>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</si>
  <si>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</si>
  <si>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</si>
  <si>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</si>
  <si>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</si>
  <si>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</si>
  <si>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</si>
  <si>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</si>
  <si>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</si>
  <si>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</si>
  <si>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</si>
  <si>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</si>
  <si>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</si>
  <si>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</si>
  <si>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</si>
  <si>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</si>
  <si>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</si>
  <si>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</si>
  <si>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</si>
  <si>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</si>
  <si>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</si>
  <si>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</si>
  <si>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</si>
  <si>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</si>
  <si>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</si>
  <si>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</si>
  <si>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</si>
  <si>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</si>
  <si>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</si>
  <si>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</si>
  <si>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</si>
  <si>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</si>
  <si>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</si>
  <si>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</si>
  <si>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</si>
  <si>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</si>
  <si>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</si>
  <si>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</si>
  <si>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</si>
  <si>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</si>
  <si>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</si>
  <si>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</si>
  <si>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</si>
  <si>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</si>
  <si>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</si>
  <si>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</si>
  <si>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</si>
  <si>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</si>
  <si>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</si>
  <si>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</si>
  <si>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</si>
  <si>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</si>
  <si>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</si>
  <si>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</si>
  <si>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</si>
  <si>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</si>
  <si>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</si>
  <si>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</si>
  <si>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</si>
  <si>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</si>
  <si>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</si>
  <si>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</si>
  <si>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</si>
  <si>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</si>
  <si>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</si>
  <si>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</si>
  <si>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</si>
  <si>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</si>
  <si>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</si>
  <si>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</si>
  <si>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</si>
  <si>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</si>
  <si>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</si>
  <si>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</si>
  <si>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</si>
  <si>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</si>
  <si>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</si>
  <si>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</si>
  <si>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</si>
  <si>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</si>
  <si>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</si>
  <si>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</si>
  <si>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</si>
  <si>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</si>
  <si>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</si>
  <si>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</si>
  <si>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</si>
  <si>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</si>
  <si>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</si>
  <si>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</si>
  <si>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</si>
  <si>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</si>
  <si>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</si>
  <si>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</si>
  <si>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</si>
  <si>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</si>
  <si>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</si>
  <si>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</si>
  <si>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</si>
  <si>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</si>
  <si>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</si>
  <si>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</si>
  <si>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</si>
  <si>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</si>
  <si>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</si>
  <si>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</si>
  <si>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</si>
  <si>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</si>
  <si>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</si>
  <si>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</si>
  <si>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</si>
  <si>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</si>
  <si>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</si>
  <si>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</si>
  <si>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</si>
  <si>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</si>
  <si>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</si>
  <si>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</si>
  <si>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</si>
  <si>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</si>
  <si>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</si>
  <si>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</si>
  <si>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</si>
  <si>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</si>
  <si>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</si>
  <si>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</si>
  <si>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</si>
  <si>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</si>
  <si>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</si>
  <si>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</si>
  <si>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</si>
  <si>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</si>
  <si>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</si>
  <si>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</si>
  <si>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</si>
  <si>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</si>
  <si>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</si>
  <si>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</si>
  <si>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</si>
  <si>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</si>
  <si>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</si>
  <si>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</si>
  <si>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</si>
  <si>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</si>
  <si>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</si>
  <si>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</si>
  <si>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</si>
  <si>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</si>
  <si>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</si>
  <si>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</si>
  <si>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</si>
  <si>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</si>
  <si>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</si>
  <si>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</si>
  <si>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</si>
  <si>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</si>
  <si>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</si>
  <si>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</si>
  <si>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</si>
  <si>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</si>
  <si>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</si>
  <si>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</si>
  <si>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</si>
  <si>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</si>
  <si>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</si>
  <si>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</si>
  <si>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</si>
  <si>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</si>
  <si>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</si>
  <si>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</si>
  <si>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</si>
  <si>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</si>
  <si>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</si>
  <si>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</si>
  <si>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</si>
  <si>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</si>
  <si>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</si>
  <si>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</si>
  <si>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</si>
  <si>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</si>
  <si>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</si>
  <si>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</si>
  <si>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</si>
  <si>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</si>
  <si>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</si>
  <si>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</si>
  <si>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</si>
  <si>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</si>
  <si>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</si>
  <si>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</si>
  <si>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</si>
  <si>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</si>
  <si>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</si>
  <si>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</si>
  <si>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</si>
  <si>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</si>
  <si>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</si>
  <si>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</si>
  <si>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</si>
  <si>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</si>
  <si>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</si>
  <si>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</si>
  <si>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</si>
  <si>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</si>
  <si>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</si>
  <si>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</si>
  <si>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</si>
  <si>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</si>
  <si>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</si>
  <si>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</si>
  <si>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</si>
  <si>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</si>
  <si>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</si>
  <si>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</si>
  <si>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</si>
  <si>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</si>
  <si>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</si>
  <si>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</si>
  <si>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</si>
  <si>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</si>
  <si>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</si>
  <si>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</si>
  <si>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</si>
  <si>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</si>
  <si>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</si>
  <si>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</si>
  <si>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</si>
  <si>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</si>
  <si>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</si>
  <si>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</si>
  <si>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</si>
  <si>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</si>
  <si>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</si>
  <si>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</si>
  <si>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</si>
  <si>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</si>
  <si>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</si>
  <si>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</si>
  <si>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</si>
  <si>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</si>
  <si>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</si>
  <si>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</si>
  <si>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</si>
  <si>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</si>
  <si>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</si>
  <si>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</si>
  <si>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</si>
  <si>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</si>
  <si>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</si>
  <si>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</si>
  <si>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</si>
  <si>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</si>
  <si>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</si>
  <si>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</si>
  <si>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</si>
  <si>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</si>
  <si>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</si>
  <si>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</si>
  <si>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</si>
  <si>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</si>
  <si>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</si>
  <si>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</si>
  <si>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</si>
  <si>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</si>
  <si>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</si>
  <si>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</si>
  <si>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</si>
  <si>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</si>
  <si>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</si>
  <si>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</si>
  <si>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</si>
  <si>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</si>
  <si>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</si>
  <si>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</si>
  <si>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</si>
  <si>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</si>
  <si>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</si>
  <si>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</si>
  <si>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</si>
  <si>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</si>
  <si>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</si>
  <si>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</si>
  <si>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</si>
  <si>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</si>
  <si>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</si>
  <si>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</si>
  <si>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</si>
  <si>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</si>
  <si>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</si>
  <si>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</si>
  <si>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</si>
  <si>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</si>
  <si>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</si>
  <si>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</si>
  <si>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</si>
  <si>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</si>
  <si>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</si>
  <si>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</si>
  <si>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</si>
  <si>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</si>
  <si>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</si>
  <si>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</si>
  <si>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</si>
  <si>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</si>
  <si>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</si>
  <si>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</si>
  <si>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</si>
  <si>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</si>
  <si>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</si>
  <si>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</si>
  <si>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</si>
  <si>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</si>
  <si>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</si>
  <si>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</si>
  <si>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</si>
  <si>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</si>
  <si>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</si>
  <si>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</si>
  <si>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</si>
  <si>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</si>
  <si>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</si>
  <si>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</si>
  <si>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</si>
  <si>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</si>
  <si>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</si>
  <si>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</si>
  <si>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</si>
  <si>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</si>
  <si>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</si>
  <si>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</si>
  <si>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</si>
  <si>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</si>
  <si>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</si>
  <si>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</si>
  <si>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</si>
  <si>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</si>
  <si>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</si>
  <si>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</si>
  <si>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</si>
  <si>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</si>
  <si>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</si>
  <si>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</si>
  <si>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</si>
  <si>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</si>
  <si>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</si>
  <si>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</si>
  <si>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</si>
  <si>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</si>
  <si>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</si>
  <si>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</si>
  <si>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</si>
  <si>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</si>
  <si>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</si>
  <si>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</si>
  <si>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</si>
  <si>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</si>
  <si>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</si>
  <si>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</si>
  <si>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</si>
  <si>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</si>
  <si>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</si>
  <si>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</si>
  <si>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</si>
  <si>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</si>
  <si>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</si>
  <si>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</si>
  <si>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</si>
  <si>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</si>
  <si>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</si>
  <si>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</si>
  <si>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</si>
  <si>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</si>
  <si>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</si>
  <si>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</si>
  <si>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</si>
  <si>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</si>
  <si>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</si>
  <si>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</si>
  <si>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</si>
  <si>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</si>
  <si>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</si>
  <si>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</si>
  <si>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</si>
  <si>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</si>
  <si>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</si>
  <si>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</si>
  <si>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</si>
  <si>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</si>
  <si>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</si>
  <si>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</si>
  <si>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</si>
  <si>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</si>
  <si>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</si>
  <si>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</si>
  <si>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</si>
  <si>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</si>
  <si>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</si>
  <si>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</si>
  <si>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</si>
  <si>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</si>
  <si>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</si>
  <si>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</si>
  <si>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</si>
  <si>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</si>
  <si>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</si>
  <si>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</si>
  <si>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</si>
  <si>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</si>
  <si>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</si>
  <si>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</si>
  <si>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</si>
  <si>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</si>
  <si>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</si>
  <si>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</si>
  <si>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</si>
  <si>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</si>
  <si>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</si>
  <si>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</si>
  <si>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</si>
  <si>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</si>
  <si>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</si>
  <si>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</si>
  <si>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</si>
  <si>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</si>
  <si>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</si>
  <si>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</si>
  <si>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</si>
  <si>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</si>
  <si>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</si>
  <si>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</si>
  <si>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</si>
  <si>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</si>
  <si>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</si>
  <si>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</si>
  <si>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</si>
  <si>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</si>
  <si>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</si>
  <si>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</si>
  <si>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</si>
  <si>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</si>
  <si>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</si>
  <si>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</si>
  <si>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</si>
  <si>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</si>
  <si>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</si>
  <si>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</si>
  <si>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</si>
  <si>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</si>
  <si>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</si>
  <si>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</si>
  <si>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</si>
  <si>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</si>
  <si>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</si>
  <si>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</si>
  <si>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</si>
  <si>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</si>
  <si>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</si>
  <si>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</si>
  <si>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</si>
  <si>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</si>
  <si>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</si>
  <si>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</si>
  <si>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</si>
  <si>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</si>
  <si>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</si>
  <si>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</si>
  <si>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</si>
  <si>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</si>
  <si>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</si>
  <si>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</si>
  <si>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</si>
  <si>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</si>
  <si>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</si>
  <si>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</si>
  <si>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</si>
  <si>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</si>
  <si>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</si>
  <si>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</si>
  <si>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</si>
  <si>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</si>
  <si>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</si>
  <si>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</si>
  <si>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</si>
  <si>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</si>
  <si>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</si>
  <si>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</si>
  <si>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</si>
  <si>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</si>
  <si>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</si>
  <si>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</si>
  <si>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</si>
  <si>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</si>
  <si>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</si>
  <si>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</si>
  <si>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</si>
  <si>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</si>
  <si>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</si>
  <si>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</si>
  <si>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</si>
  <si>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</si>
  <si>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</si>
  <si>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</si>
  <si>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</si>
  <si>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</si>
  <si>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</si>
  <si>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</si>
  <si>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</si>
  <si>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</si>
  <si>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</si>
  <si>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</si>
  <si>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</si>
  <si>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</si>
  <si>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</si>
  <si>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</si>
  <si>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</si>
  <si>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</si>
  <si>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</si>
  <si>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</si>
  <si>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</si>
  <si>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</si>
  <si>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</si>
  <si>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</si>
  <si>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</si>
  <si>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</si>
  <si>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</si>
  <si>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</si>
  <si>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</si>
  <si>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</si>
  <si>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</si>
  <si>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</si>
  <si>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</si>
  <si>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</si>
  <si>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</si>
  <si>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</si>
  <si>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</si>
  <si>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</si>
  <si>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</si>
  <si>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</si>
  <si>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</si>
  <si>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</si>
  <si>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</si>
  <si>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</si>
  <si>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</si>
  <si>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</si>
  <si>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</si>
  <si>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</si>
  <si>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</si>
  <si>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</si>
  <si>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</si>
  <si>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</si>
  <si>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</si>
  <si>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</si>
  <si>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</si>
  <si>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</si>
  <si>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</si>
  <si>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</si>
  <si>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</si>
  <si>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</si>
  <si>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</si>
  <si>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</si>
  <si>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</si>
  <si>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</si>
  <si>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</si>
  <si>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</si>
  <si>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</si>
  <si>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</si>
  <si>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</si>
  <si>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</si>
  <si>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</si>
  <si>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</si>
  <si>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</si>
  <si>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</si>
  <si>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</si>
  <si>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</si>
  <si>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</si>
  <si>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</si>
  <si>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</si>
  <si>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</si>
  <si>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</si>
  <si>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</si>
  <si>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</si>
  <si>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</si>
  <si>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</si>
  <si>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</si>
  <si>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</si>
  <si>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</si>
  <si>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</si>
  <si>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</si>
  <si>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</si>
  <si>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</si>
  <si>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</si>
  <si>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</si>
  <si>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</si>
  <si>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</si>
  <si>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</si>
  <si>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</si>
  <si>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</si>
  <si>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</si>
  <si>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</si>
  <si>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</si>
  <si>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</si>
  <si>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</si>
  <si>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</si>
  <si>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</si>
  <si>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</si>
  <si>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</si>
  <si>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</si>
  <si>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</si>
  <si>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</si>
  <si>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</si>
  <si>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</si>
  <si>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</si>
  <si>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</si>
  <si>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</si>
  <si>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</si>
  <si>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</si>
  <si>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</si>
  <si>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</si>
  <si>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</si>
  <si>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</si>
  <si>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</si>
  <si>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</si>
  <si>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</si>
  <si>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</si>
  <si>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</si>
  <si>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</si>
  <si>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</si>
  <si>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</si>
  <si>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</si>
  <si>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</si>
  <si>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</si>
  <si>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</si>
  <si>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</si>
  <si>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</si>
  <si>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</si>
  <si>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</si>
  <si>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</si>
  <si>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</si>
  <si>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</si>
  <si>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</si>
  <si>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</si>
  <si>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</si>
  <si>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</si>
  <si>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</si>
  <si>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</si>
  <si>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</si>
  <si>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</si>
  <si>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</si>
  <si>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</si>
  <si>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</si>
  <si>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</si>
  <si>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</si>
  <si>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</si>
  <si>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</si>
  <si>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</si>
  <si>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</si>
  <si>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</si>
  <si>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</si>
  <si>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</si>
  <si>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</si>
  <si>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</si>
  <si>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</si>
  <si>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</si>
  <si>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</si>
  <si>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</si>
  <si>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</si>
  <si>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</si>
  <si>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</si>
  <si>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</si>
  <si>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</si>
  <si>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</si>
  <si>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</si>
  <si>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</si>
  <si>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</si>
  <si>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</si>
  <si>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</si>
  <si>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</si>
  <si>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</si>
  <si>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</si>
  <si>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</si>
  <si>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</si>
  <si>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</si>
  <si>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</si>
  <si>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</si>
  <si>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</si>
  <si>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</si>
  <si>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</si>
  <si>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</si>
  <si>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</si>
  <si>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</si>
  <si>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</si>
  <si>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</si>
  <si>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</si>
  <si>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</si>
  <si>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</si>
  <si>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</si>
  <si>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</si>
  <si>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</si>
  <si>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</si>
  <si>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</si>
  <si>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</si>
  <si>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</si>
  <si>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</si>
  <si>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</si>
  <si>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</si>
  <si>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</si>
  <si>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</si>
  <si>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</si>
  <si>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</si>
  <si>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</si>
  <si>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</si>
  <si>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</si>
  <si>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</si>
  <si>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</si>
  <si>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</si>
  <si>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</si>
  <si>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</si>
  <si>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</si>
  <si>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</si>
  <si>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</si>
  <si>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</si>
  <si>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</si>
  <si>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</si>
  <si>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</si>
  <si>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</si>
  <si>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</si>
  <si>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</si>
  <si>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</si>
  <si>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</si>
  <si>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</si>
  <si>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</si>
  <si>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</si>
  <si>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</si>
  <si>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</si>
  <si>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</si>
  <si>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</si>
  <si>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</si>
  <si>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</si>
  <si>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</si>
  <si>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</si>
  <si>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</si>
  <si>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</si>
  <si>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</si>
  <si>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</si>
  <si>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</si>
  <si>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</si>
  <si>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</si>
  <si>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</si>
  <si>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</si>
  <si>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</si>
  <si>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</si>
  <si>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</si>
  <si>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</si>
  <si>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</si>
  <si>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</si>
  <si>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</si>
  <si>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</si>
  <si>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</si>
  <si>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</si>
  <si>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</si>
  <si>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</si>
  <si>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</si>
  <si>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</si>
  <si>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</si>
  <si>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</si>
  <si>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</si>
  <si>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</si>
  <si>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</si>
  <si>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</si>
  <si>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</si>
  <si>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</si>
  <si>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</si>
  <si>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</si>
  <si>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</si>
  <si>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</si>
  <si>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</si>
  <si>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</si>
  <si>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</si>
  <si>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</si>
  <si>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</si>
  <si>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</si>
  <si>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</si>
  <si>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</si>
  <si>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</si>
  <si>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</si>
  <si>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</si>
  <si>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</si>
  <si>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</si>
  <si>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</si>
  <si>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</si>
  <si>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</si>
  <si>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</si>
  <si>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</si>
  <si>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</si>
  <si>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</si>
  <si>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</si>
  <si>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</si>
  <si>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</si>
  <si>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</si>
  <si>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</si>
  <si>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</si>
  <si>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</si>
  <si>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</si>
  <si>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</si>
  <si>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</si>
  <si>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</si>
  <si>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</si>
  <si>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</si>
  <si>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</si>
  <si>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</si>
  <si>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</si>
  <si>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</si>
  <si>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</si>
  <si>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</si>
  <si>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</si>
  <si>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</si>
  <si>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</si>
  <si>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</si>
  <si>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</si>
  <si>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</si>
  <si>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</si>
  <si>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</si>
  <si>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</si>
  <si>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</si>
  <si>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</si>
  <si>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</si>
  <si>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</si>
  <si>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</si>
  <si>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</si>
  <si>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</si>
  <si>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</si>
  <si>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</si>
  <si>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</si>
  <si>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</si>
  <si>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</si>
  <si>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</si>
  <si>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</si>
  <si>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</si>
  <si>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</si>
  <si>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</si>
  <si>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</si>
  <si>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</si>
  <si>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</si>
  <si>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</si>
  <si>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</si>
  <si>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</si>
  <si>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</si>
  <si>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</si>
  <si>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</si>
  <si>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</si>
  <si>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</si>
  <si>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</si>
  <si>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</si>
  <si>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</si>
  <si>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</si>
  <si>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</si>
  <si>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</si>
  <si>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</si>
  <si>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</si>
  <si>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</si>
  <si>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</si>
  <si>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</si>
  <si>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</si>
  <si>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</si>
  <si>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</si>
  <si>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</si>
  <si>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</si>
  <si>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</si>
  <si>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</si>
  <si>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</si>
  <si>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</si>
  <si>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</si>
  <si>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</si>
  <si>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</si>
  <si>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</si>
  <si>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</si>
  <si>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</si>
  <si>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</si>
  <si>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</si>
  <si>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</si>
  <si>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</si>
  <si>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</si>
  <si>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</si>
  <si>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</si>
  <si>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</si>
  <si>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</si>
  <si>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</si>
  <si>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</si>
  <si>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</si>
  <si>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</si>
  <si>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</si>
  <si>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</si>
  <si>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</si>
  <si>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</si>
  <si>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</si>
  <si>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</si>
  <si>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</si>
  <si>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</si>
  <si>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</si>
  <si>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</si>
  <si>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</si>
  <si>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</si>
  <si>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</si>
  <si>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</si>
  <si>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</si>
  <si>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</si>
  <si>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</si>
  <si>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</si>
  <si>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</si>
  <si>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</si>
  <si>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</si>
  <si>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</si>
  <si>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</si>
  <si>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</si>
  <si>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</si>
  <si>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</si>
  <si>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</si>
  <si>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</si>
  <si>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</si>
  <si>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</si>
  <si>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</si>
  <si>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</si>
  <si>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</si>
  <si>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</si>
  <si>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</si>
  <si>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</si>
  <si>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</si>
  <si>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</si>
  <si>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</si>
  <si>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</si>
  <si>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</si>
  <si>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</si>
  <si>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</si>
  <si>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</si>
  <si>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</si>
  <si>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</si>
  <si>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</si>
  <si>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</si>
  <si>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</si>
  <si>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</si>
  <si>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</si>
  <si>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</si>
  <si>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</si>
  <si>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</si>
  <si>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</si>
  <si>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</si>
  <si>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</si>
  <si>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</si>
  <si>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</si>
  <si>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</si>
  <si>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</si>
  <si>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</si>
  <si>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</si>
  <si>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</si>
  <si>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</si>
  <si>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</si>
  <si>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</si>
  <si>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</si>
  <si>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</si>
  <si>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</si>
  <si>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</si>
  <si>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</si>
  <si>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</si>
  <si>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</si>
  <si>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</si>
  <si>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</si>
  <si>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</si>
  <si>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</si>
  <si>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</si>
  <si>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</si>
  <si>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</si>
  <si>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</si>
  <si>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</si>
  <si>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</si>
  <si>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</si>
  <si>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</si>
  <si>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</si>
  <si>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</si>
  <si>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</si>
  <si>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</si>
  <si>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</si>
  <si>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</si>
  <si>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</si>
  <si>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</si>
  <si>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</si>
  <si>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</si>
  <si>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</si>
  <si>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</si>
  <si>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</si>
  <si>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</si>
  <si>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</si>
  <si>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</si>
  <si>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</si>
  <si>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</si>
  <si>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</si>
  <si>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</si>
  <si>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</si>
  <si>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</si>
  <si>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</si>
  <si>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</si>
  <si>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</si>
  <si>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</si>
  <si>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</si>
  <si>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</si>
  <si>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</si>
  <si>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</si>
  <si>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</si>
  <si>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</si>
  <si>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</si>
  <si>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</si>
  <si>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</si>
  <si>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</si>
  <si>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</si>
  <si>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</si>
  <si>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</si>
  <si>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</si>
  <si>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</si>
  <si>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</si>
  <si>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</si>
  <si>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</si>
  <si>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</si>
  <si>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</si>
  <si>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</si>
  <si>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</si>
  <si>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</si>
  <si>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</si>
  <si>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</si>
  <si>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</si>
  <si>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</si>
  <si>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</si>
  <si>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</si>
  <si>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</si>
  <si>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</si>
  <si>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</si>
  <si>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</si>
  <si>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</si>
  <si>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</si>
  <si>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</si>
  <si>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</si>
  <si>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</si>
  <si>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</si>
  <si>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</si>
  <si>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</si>
  <si>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</si>
  <si>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</si>
  <si>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</si>
  <si>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</si>
  <si>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</si>
  <si>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</si>
  <si>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</si>
  <si>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</si>
  <si>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</si>
  <si>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</si>
  <si>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</si>
  <si>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</si>
  <si>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</si>
  <si>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</si>
  <si>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</si>
  <si>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</si>
  <si>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</si>
  <si>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</si>
  <si>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</si>
  <si>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</si>
  <si>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</si>
  <si>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</si>
  <si>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</si>
  <si>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</si>
  <si>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</si>
  <si>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</si>
  <si>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</si>
  <si>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</si>
  <si>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</si>
  <si>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</si>
  <si>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</si>
  <si>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</si>
  <si>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</si>
  <si>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</si>
  <si>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</si>
  <si>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</si>
  <si>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</si>
  <si>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</si>
  <si>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</si>
  <si>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</si>
  <si>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</si>
  <si>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</si>
  <si>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</si>
  <si>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</si>
  <si>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</si>
  <si>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</si>
  <si>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</si>
  <si>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</si>
  <si>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</si>
  <si>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</si>
  <si>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</si>
  <si>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</si>
  <si>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</si>
  <si>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</si>
  <si>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</si>
  <si>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</si>
  <si>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</si>
  <si>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</si>
  <si>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</si>
  <si>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</si>
  <si>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</si>
  <si>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</si>
  <si>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</si>
  <si>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</si>
  <si>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</si>
  <si>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</si>
  <si>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</si>
  <si>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</si>
  <si>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</si>
  <si>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</si>
  <si>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</si>
  <si>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</si>
  <si>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</si>
  <si>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</si>
  <si>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</si>
  <si>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</si>
  <si>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</si>
  <si>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</si>
  <si>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</si>
  <si>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</si>
  <si>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</si>
  <si>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</si>
  <si>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</si>
  <si>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</si>
  <si>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</si>
  <si>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</si>
  <si>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</si>
  <si>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</si>
  <si>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</si>
  <si>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</si>
  <si>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</si>
  <si>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</si>
  <si>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</si>
  <si>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</si>
  <si>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</si>
  <si>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</si>
  <si>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</si>
  <si>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</si>
  <si>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</si>
  <si>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</si>
  <si>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</si>
  <si>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</si>
  <si>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</si>
  <si>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</si>
  <si>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</si>
  <si>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</si>
  <si>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</si>
  <si>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</si>
  <si>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</si>
  <si>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</si>
  <si>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</si>
  <si>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</si>
  <si>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</si>
  <si>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</si>
  <si>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</si>
  <si>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</si>
  <si>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</si>
  <si>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</si>
  <si>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</si>
  <si>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</si>
  <si>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</si>
  <si>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</si>
  <si>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</si>
  <si>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</si>
  <si>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</si>
  <si>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</si>
  <si>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</si>
  <si>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</si>
  <si>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</si>
  <si>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</si>
  <si>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</si>
  <si>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</si>
  <si>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</si>
  <si>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</si>
  <si>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</si>
  <si>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</si>
  <si>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</si>
  <si>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</si>
  <si>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</si>
  <si>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</si>
  <si>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</si>
  <si>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</si>
  <si>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</si>
  <si>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</si>
  <si>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</si>
  <si>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</si>
  <si>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</si>
  <si>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</si>
  <si>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</si>
  <si>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</si>
  <si>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</si>
  <si>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</si>
  <si>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</si>
  <si>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</si>
  <si>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</si>
  <si>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</si>
  <si>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</si>
  <si>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</si>
  <si>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</si>
  <si>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</si>
  <si>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</si>
  <si>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</si>
  <si>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</si>
  <si>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</si>
  <si>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</si>
  <si>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</si>
  <si>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</si>
  <si>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</si>
  <si>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</si>
  <si>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</si>
  <si>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</si>
  <si>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</si>
  <si>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</si>
  <si>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</si>
  <si>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</si>
  <si>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</si>
  <si>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</si>
  <si>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</si>
  <si>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</si>
  <si>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</si>
  <si>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</si>
  <si>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</si>
  <si>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</si>
  <si>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</si>
  <si>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</si>
  <si>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</si>
  <si>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</si>
  <si>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</si>
  <si>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</si>
  <si>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</si>
  <si>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</si>
  <si>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</si>
  <si>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</si>
  <si>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</si>
  <si>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</si>
  <si>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</si>
  <si>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</si>
  <si>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</si>
  <si>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</si>
  <si>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</si>
  <si>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</si>
  <si>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</si>
  <si>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</si>
  <si>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</si>
  <si>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</si>
  <si>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</si>
  <si>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</si>
  <si>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</si>
  <si>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</si>
  <si>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</si>
  <si>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</si>
  <si>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</si>
  <si>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</si>
  <si>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</si>
  <si>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</si>
  <si>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</si>
  <si>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</si>
  <si>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</si>
  <si>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</si>
  <si>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</si>
  <si>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</si>
  <si>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</si>
  <si>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</si>
  <si>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</si>
  <si>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</si>
  <si>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</si>
  <si>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</si>
  <si>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</si>
  <si>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</si>
  <si>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</si>
  <si>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</si>
  <si>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</si>
  <si>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</si>
  <si>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</si>
  <si>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</si>
  <si>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</si>
  <si>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</si>
  <si>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</si>
  <si>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</si>
  <si>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</si>
  <si>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</si>
  <si>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</si>
  <si>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</si>
  <si>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</si>
  <si>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</si>
  <si>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</si>
  <si>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</si>
  <si>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</si>
  <si>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</si>
  <si>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</si>
  <si>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</si>
  <si>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</si>
  <si>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</si>
  <si>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</si>
  <si>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</si>
  <si>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</si>
  <si>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</si>
  <si>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</si>
  <si>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</si>
  <si>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</si>
  <si>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</si>
  <si>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</si>
  <si>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</si>
  <si>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</si>
  <si>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</si>
  <si>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</si>
  <si>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</si>
  <si>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</si>
  <si>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</si>
  <si>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</si>
  <si>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</si>
  <si>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</si>
  <si>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</si>
  <si>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</si>
  <si>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</si>
  <si>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</si>
  <si>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</si>
  <si>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</si>
  <si>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</si>
  <si>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</si>
  <si>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</si>
  <si>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</si>
  <si>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</si>
  <si>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</si>
  <si>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</si>
  <si>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</si>
  <si>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</si>
  <si>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</si>
  <si>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</si>
  <si>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</si>
  <si>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</si>
  <si>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</si>
  <si>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</si>
  <si>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</si>
  <si>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</si>
  <si>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</si>
  <si>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</si>
  <si>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</si>
  <si>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</si>
  <si>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</si>
  <si>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</si>
  <si>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</si>
  <si>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</si>
  <si>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</si>
  <si>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</si>
  <si>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</si>
  <si>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</si>
  <si>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</si>
  <si>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</si>
  <si>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</si>
  <si>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</si>
  <si>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</si>
  <si>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</si>
  <si>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</si>
  <si>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</si>
  <si>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</si>
  <si>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</si>
  <si>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</si>
  <si>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</si>
  <si>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</si>
  <si>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</si>
  <si>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</si>
  <si>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</si>
  <si>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</si>
  <si>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</si>
  <si>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</si>
  <si>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</si>
  <si>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</si>
  <si>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</si>
  <si>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</si>
  <si>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</si>
  <si>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</si>
  <si>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</si>
  <si>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</si>
  <si>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</si>
  <si>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</si>
  <si>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</si>
  <si>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</si>
  <si>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</si>
  <si>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</si>
  <si>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</si>
  <si>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</si>
  <si>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</si>
  <si>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</si>
  <si>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</si>
  <si>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</si>
  <si>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</si>
  <si>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</si>
  <si>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</si>
  <si>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</si>
  <si>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</si>
  <si>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</si>
  <si>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</si>
  <si>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</si>
  <si>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</si>
  <si>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</si>
  <si>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</si>
  <si>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</si>
  <si>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</si>
  <si>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</si>
  <si>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</si>
  <si>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</si>
  <si>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</si>
  <si>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</si>
  <si>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</si>
  <si>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</si>
  <si>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</si>
  <si>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</si>
  <si>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</si>
  <si>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</si>
  <si>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</si>
  <si>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</si>
  <si>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</si>
  <si>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</si>
  <si>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</si>
  <si>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</si>
  <si>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</si>
  <si>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</si>
  <si>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</si>
  <si>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</si>
  <si>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</si>
  <si>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</si>
  <si>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</si>
  <si>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</si>
  <si>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</si>
  <si>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</si>
  <si>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</si>
  <si>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</si>
  <si>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</si>
  <si>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</si>
  <si>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</si>
  <si>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</si>
  <si>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</si>
  <si>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</si>
  <si>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</si>
  <si>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</si>
  <si>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</si>
  <si>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</si>
  <si>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</si>
  <si>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</si>
  <si>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</si>
  <si>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</si>
  <si>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</si>
  <si>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</si>
  <si>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</si>
  <si>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</si>
  <si>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</si>
  <si>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</si>
  <si>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</si>
  <si>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</si>
  <si>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</si>
  <si>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</si>
  <si>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</si>
  <si>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</si>
  <si>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</si>
  <si>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</si>
  <si>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</si>
  <si>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</si>
  <si>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</si>
  <si>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</si>
  <si>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</si>
  <si>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</si>
  <si>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</si>
  <si>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</si>
  <si>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</si>
  <si>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</si>
  <si>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</si>
  <si>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</si>
  <si>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</si>
  <si>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</si>
  <si>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</si>
  <si>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</si>
  <si>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</si>
  <si>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</si>
  <si>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</si>
  <si>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</si>
  <si>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</si>
  <si>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</si>
  <si>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</si>
  <si>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</si>
  <si>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</si>
  <si>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</si>
  <si>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</si>
  <si>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</si>
  <si>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</si>
  <si>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</si>
  <si>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</si>
  <si>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</si>
  <si>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</si>
  <si>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</si>
  <si>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</si>
  <si>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</si>
  <si>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</si>
  <si>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</si>
  <si>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</si>
  <si>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</si>
  <si>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</si>
  <si>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</si>
  <si>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</si>
  <si>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</si>
  <si>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</si>
  <si>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</si>
  <si>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</si>
  <si>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</si>
  <si>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</si>
  <si>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</si>
  <si>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</si>
  <si>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</si>
  <si>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</si>
  <si>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</si>
  <si>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</si>
  <si>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</si>
  <si>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</si>
  <si>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</si>
  <si>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</si>
  <si>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</si>
  <si>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</si>
  <si>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</si>
  <si>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</si>
  <si>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</si>
  <si>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</si>
  <si>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</si>
  <si>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</si>
  <si>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</si>
  <si>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</si>
  <si>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</si>
  <si>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</si>
  <si>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</si>
  <si>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</si>
  <si>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</si>
  <si>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</si>
  <si>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</si>
  <si>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</si>
  <si>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</si>
  <si>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</si>
  <si>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</si>
  <si>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</si>
  <si>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</si>
  <si>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</si>
  <si>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</si>
  <si>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</si>
  <si>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</si>
  <si>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</si>
  <si>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</si>
  <si>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</si>
  <si>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</si>
  <si>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</si>
  <si>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</si>
  <si>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</si>
  <si>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</si>
  <si>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</si>
  <si>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</si>
  <si>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</si>
  <si>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</si>
  <si>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</si>
  <si>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</si>
  <si>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</si>
  <si>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</si>
  <si>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</si>
  <si>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</si>
  <si>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</si>
  <si>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</si>
  <si>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</si>
  <si>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</si>
  <si>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</si>
  <si>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</si>
  <si>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</si>
  <si>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</si>
  <si>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</si>
  <si>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</si>
  <si>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</si>
  <si>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</si>
  <si>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</si>
  <si>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</si>
  <si>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</si>
  <si>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</si>
  <si>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</si>
  <si>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</si>
  <si>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</si>
  <si>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</si>
  <si>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</si>
  <si>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</si>
  <si>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</si>
  <si>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</si>
  <si>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</si>
  <si>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</si>
  <si>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</si>
  <si>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</si>
  <si>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</si>
  <si>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</si>
  <si>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</si>
  <si>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</si>
  <si>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</si>
  <si>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</si>
  <si>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</si>
  <si>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</si>
  <si>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</si>
  <si>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</si>
  <si>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</si>
  <si>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</si>
  <si>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</si>
  <si>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</si>
  <si>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</si>
  <si>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</si>
  <si>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</si>
  <si>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</si>
  <si>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</si>
  <si>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</si>
  <si>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</si>
  <si>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</si>
  <si>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</si>
  <si>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</si>
  <si>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</si>
  <si>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</si>
  <si>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</si>
  <si>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</si>
  <si>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</si>
  <si>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</si>
  <si>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</si>
  <si>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</si>
  <si>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</si>
  <si>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</si>
  <si>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</si>
  <si>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</si>
  <si>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</si>
  <si>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</si>
  <si>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</si>
  <si>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</si>
  <si>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</si>
  <si>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</si>
  <si>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</si>
  <si>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</si>
  <si>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</si>
  <si>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</si>
  <si>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</si>
  <si>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</si>
  <si>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</si>
  <si>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</si>
  <si>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</si>
  <si>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</si>
  <si>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</si>
  <si>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</si>
  <si>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</si>
  <si>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</si>
  <si>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</si>
  <si>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</si>
  <si>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</si>
  <si>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</si>
  <si>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</si>
  <si>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</si>
  <si>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</si>
  <si>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</si>
  <si>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</si>
  <si>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</si>
  <si>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</si>
  <si>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</si>
  <si>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</si>
  <si>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</si>
  <si>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</si>
  <si>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</si>
  <si>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</si>
  <si>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</si>
  <si>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</si>
  <si>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</si>
  <si>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</si>
  <si>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</si>
  <si>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</si>
  <si>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</si>
  <si>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</si>
  <si>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</si>
  <si>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</si>
  <si>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</si>
  <si>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</si>
  <si>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</si>
  <si>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</si>
  <si>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</si>
  <si>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</si>
  <si>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</si>
  <si>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</si>
  <si>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</si>
  <si>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</si>
  <si>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</si>
  <si>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</si>
  <si>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</si>
  <si>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</si>
  <si>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</si>
  <si>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</si>
  <si>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</si>
  <si>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</si>
  <si>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</si>
  <si>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</si>
  <si>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</si>
  <si>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</si>
  <si>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</si>
  <si>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</si>
  <si>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</si>
  <si>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</si>
  <si>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</si>
  <si>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</si>
  <si>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</si>
  <si>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</si>
  <si>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</si>
  <si>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</si>
  <si>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</si>
  <si>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</si>
  <si>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</si>
  <si>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</si>
  <si>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</si>
  <si>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</si>
  <si>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</si>
  <si>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</si>
  <si>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</si>
  <si>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</si>
  <si>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</si>
  <si>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</si>
  <si>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</si>
  <si>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</si>
  <si>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</si>
  <si>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</si>
  <si>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</si>
  <si>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</si>
  <si>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</si>
  <si>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</si>
  <si>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</si>
  <si>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</si>
  <si>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</si>
  <si>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</si>
  <si>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</si>
  <si>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</si>
  <si>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</si>
  <si>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</si>
  <si>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</si>
  <si>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</si>
  <si>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</si>
  <si>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</si>
  <si>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</si>
  <si>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</si>
  <si>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</si>
  <si>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</si>
  <si>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</si>
  <si>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</si>
  <si>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</si>
  <si>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</si>
  <si>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</si>
  <si>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</si>
  <si>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</si>
  <si>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</si>
  <si>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</si>
  <si>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</si>
  <si>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</si>
  <si>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</si>
  <si>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</si>
  <si>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</si>
  <si>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</si>
  <si>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</si>
  <si>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</si>
  <si>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</si>
  <si>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</si>
  <si>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</si>
  <si>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</si>
  <si>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</si>
  <si>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</si>
  <si>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</si>
  <si>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</si>
  <si>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</si>
  <si>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</si>
  <si>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</si>
  <si>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</si>
  <si>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</si>
  <si>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</si>
  <si>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</si>
  <si>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</si>
  <si>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</si>
  <si>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</si>
  <si>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</si>
  <si>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</si>
  <si>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</si>
  <si>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</si>
  <si>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</si>
  <si>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</si>
  <si>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</si>
  <si>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</si>
  <si>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</si>
  <si>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</si>
  <si>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</si>
  <si>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</si>
  <si>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</si>
  <si>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</si>
  <si>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</si>
  <si>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</si>
  <si>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</si>
  <si>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</si>
  <si>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</si>
  <si>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</si>
  <si>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</si>
  <si>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</si>
  <si>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</si>
  <si>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</si>
  <si>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</si>
  <si>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</si>
  <si>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</si>
  <si>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</si>
  <si>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</si>
  <si>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</si>
  <si>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</si>
  <si>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</si>
  <si>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</si>
  <si>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</si>
  <si>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</si>
  <si>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</si>
  <si>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</si>
  <si>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</si>
  <si>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</si>
  <si>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</si>
  <si>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</si>
  <si>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</si>
  <si>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</si>
  <si>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</si>
  <si>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</si>
  <si>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</si>
  <si>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</si>
  <si>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</si>
  <si>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</si>
  <si>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</si>
  <si>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</si>
  <si>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</si>
  <si>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</si>
  <si>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</si>
  <si>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</si>
  <si>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</si>
  <si>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</si>
  <si>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</si>
  <si>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</si>
  <si>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</si>
  <si>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</si>
  <si>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</si>
  <si>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</si>
  <si>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</si>
  <si>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</si>
  <si>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</si>
  <si>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</si>
  <si>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</si>
  <si>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</si>
  <si>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</si>
  <si>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</si>
  <si>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</si>
  <si>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</si>
  <si>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</si>
  <si>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</si>
  <si>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</si>
  <si>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</si>
  <si>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</si>
  <si>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</si>
  <si>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</si>
  <si>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</si>
  <si>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</si>
  <si>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</si>
  <si>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</si>
  <si>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</si>
  <si>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</si>
  <si>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</si>
  <si>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</si>
  <si>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</si>
  <si>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</si>
  <si>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</si>
  <si>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</si>
  <si>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</si>
  <si>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</si>
  <si>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</si>
  <si>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</si>
  <si>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</si>
  <si>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</si>
  <si>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</si>
  <si>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</si>
  <si>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</si>
  <si>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</si>
  <si>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</si>
  <si>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</si>
  <si>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</si>
  <si>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</si>
  <si>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</si>
  <si>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</si>
  <si>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</si>
  <si>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</si>
  <si>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</si>
  <si>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</si>
  <si>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</si>
  <si>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</si>
  <si>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</si>
  <si>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</si>
  <si>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</si>
  <si>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</si>
  <si>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</si>
  <si>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</si>
  <si>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</si>
  <si>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</si>
  <si>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</si>
  <si>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</si>
  <si>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</si>
  <si>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</si>
  <si>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</si>
  <si>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</si>
  <si>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</si>
  <si>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</si>
  <si>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</si>
  <si>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</si>
  <si>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</si>
  <si>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</si>
  <si>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</si>
  <si>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</si>
  <si>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</si>
  <si>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</si>
  <si>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</si>
  <si>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</si>
  <si>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</si>
  <si>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</si>
  <si>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</si>
  <si>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</si>
  <si>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</si>
  <si>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</si>
  <si>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</si>
  <si>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</si>
  <si>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</si>
  <si>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</si>
  <si>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</si>
  <si>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</si>
  <si>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</si>
  <si>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</si>
  <si>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</si>
  <si>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</si>
  <si>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</si>
  <si>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</si>
  <si>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</si>
  <si>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</si>
  <si>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</si>
  <si>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</si>
  <si>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</si>
  <si>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</si>
  <si>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</si>
  <si>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</si>
  <si>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</si>
  <si>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</si>
  <si>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</si>
  <si>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</si>
  <si>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</si>
  <si>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</si>
  <si>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</si>
  <si>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</si>
  <si>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</si>
  <si>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</si>
  <si>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</si>
  <si>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</si>
  <si>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</si>
  <si>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</si>
  <si>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</si>
  <si>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</si>
  <si>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</si>
  <si>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</si>
  <si>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</si>
  <si>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</si>
  <si>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</si>
  <si>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</si>
  <si>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</si>
  <si>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</si>
  <si>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</si>
  <si>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</si>
  <si>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</si>
  <si>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</si>
  <si>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</si>
  <si>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</si>
  <si>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</si>
  <si>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</si>
  <si>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</si>
  <si>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</si>
  <si>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</si>
  <si>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</si>
  <si>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</si>
  <si>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</si>
  <si>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</si>
  <si>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</si>
  <si>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</si>
  <si>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</si>
  <si>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</si>
  <si>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</si>
  <si>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</si>
  <si>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</si>
  <si>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</si>
  <si>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</si>
  <si>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</si>
  <si>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</si>
  <si>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</si>
  <si>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</si>
  <si>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</si>
  <si>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</si>
  <si>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</si>
  <si>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</si>
  <si>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</si>
  <si>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</si>
  <si>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</si>
  <si>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</si>
  <si>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</si>
  <si>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</si>
  <si>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</si>
  <si>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</si>
  <si>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</si>
  <si>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</si>
  <si>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</si>
  <si>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</si>
  <si>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</si>
  <si>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</si>
  <si>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</si>
  <si>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</si>
  <si>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</si>
  <si>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</si>
  <si>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</si>
  <si>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</si>
  <si>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</si>
  <si>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</si>
  <si>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</si>
  <si>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</si>
  <si>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</si>
  <si>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</si>
  <si>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</si>
  <si>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</si>
  <si>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</si>
  <si>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</si>
  <si>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</si>
  <si>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</si>
  <si>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</si>
  <si>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</si>
  <si>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</si>
  <si>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</si>
  <si>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</si>
  <si>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</si>
  <si>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</si>
  <si>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</si>
  <si>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</si>
  <si>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</si>
  <si>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</si>
  <si>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</si>
  <si>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</si>
  <si>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</si>
  <si>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</si>
  <si>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</si>
  <si>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</si>
  <si>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</si>
  <si>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</si>
  <si>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</si>
  <si>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</si>
  <si>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</si>
  <si>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</si>
  <si>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</si>
  <si>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</si>
  <si>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</si>
  <si>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</si>
  <si>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</si>
  <si>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</si>
  <si>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</si>
  <si>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</si>
  <si>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</si>
  <si>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</si>
  <si>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</si>
  <si>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</si>
  <si>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</si>
  <si>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</si>
  <si>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</si>
  <si>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</si>
  <si>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</si>
  <si>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</si>
  <si>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</si>
  <si>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</si>
  <si>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</si>
  <si>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</si>
  <si>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</si>
  <si>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</si>
  <si>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</si>
  <si>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</si>
  <si>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</si>
  <si>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</si>
  <si>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</si>
  <si>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</si>
  <si>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</si>
  <si>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</si>
  <si>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</si>
  <si>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</si>
  <si>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</si>
  <si>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</si>
  <si>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</si>
  <si>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</si>
  <si>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</si>
  <si>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</si>
  <si>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</si>
  <si>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</si>
  <si>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</si>
  <si>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</si>
  <si>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</si>
  <si>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</si>
  <si>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</si>
  <si>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</si>
  <si>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</si>
  <si>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</si>
  <si>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</si>
  <si>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</si>
  <si>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</si>
  <si>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</si>
  <si>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</si>
  <si>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</si>
  <si>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</si>
  <si>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</si>
  <si>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</si>
  <si>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</si>
  <si>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</si>
  <si>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</si>
  <si>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</si>
  <si>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</si>
  <si>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</si>
  <si>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</si>
  <si>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</si>
  <si>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</si>
  <si>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</si>
  <si>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</si>
  <si>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</si>
  <si>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</si>
  <si>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</si>
  <si>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</si>
  <si>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</si>
  <si>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</si>
  <si>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</si>
  <si>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</si>
  <si>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</si>
  <si>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</si>
  <si>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</si>
  <si>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</si>
  <si>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</si>
  <si>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</si>
  <si>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</si>
  <si>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</si>
  <si>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</si>
  <si>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</si>
  <si>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</si>
  <si>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</si>
  <si>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</si>
  <si>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</si>
  <si>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</si>
  <si>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</si>
  <si>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</si>
  <si>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</si>
  <si>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</si>
  <si>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</si>
  <si>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</si>
  <si>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</si>
  <si>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</si>
  <si>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</si>
  <si>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</si>
  <si>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</si>
  <si>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</si>
  <si>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</si>
  <si>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</si>
  <si>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</si>
  <si>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</si>
  <si>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</si>
  <si>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</si>
  <si>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</si>
  <si>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</si>
  <si>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</si>
  <si>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</si>
  <si>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</si>
  <si>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</si>
  <si>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</si>
  <si>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</si>
  <si>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</si>
  <si>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</si>
  <si>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</si>
  <si>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</si>
  <si>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</si>
  <si>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</si>
  <si>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</si>
  <si>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</si>
  <si>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</si>
  <si>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</si>
  <si>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</si>
  <si>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</si>
  <si>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</si>
  <si>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</si>
  <si>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</si>
  <si>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</si>
  <si>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</si>
  <si>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</si>
  <si>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</si>
  <si>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</si>
  <si>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</si>
  <si>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</si>
  <si>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</si>
  <si>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</si>
  <si>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</si>
  <si>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</si>
  <si>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</si>
  <si>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</si>
  <si>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</si>
  <si>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</si>
  <si>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</si>
  <si>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</si>
  <si>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</si>
  <si>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</si>
  <si>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</si>
  <si>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</si>
  <si>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</si>
  <si>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</si>
  <si>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</si>
  <si>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</si>
  <si>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</si>
  <si>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</si>
  <si>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</si>
  <si>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</si>
  <si>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</si>
  <si>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</si>
  <si>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</si>
  <si>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</si>
  <si>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</si>
  <si>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</si>
  <si>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</si>
  <si>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</si>
  <si>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</si>
  <si>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</si>
  <si>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</si>
  <si>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</si>
  <si>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</si>
  <si>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</si>
  <si>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</si>
  <si>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</si>
  <si>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</si>
  <si>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</si>
  <si>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</si>
  <si>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</si>
  <si>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</si>
  <si>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</si>
  <si>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</si>
  <si>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</si>
  <si>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</si>
  <si>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</si>
  <si>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</si>
  <si>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</si>
  <si>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</si>
  <si>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</si>
  <si>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</si>
  <si>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</si>
  <si>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</si>
  <si>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</si>
  <si>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</si>
  <si>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</si>
  <si>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</si>
  <si>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</si>
  <si>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</si>
  <si>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</si>
  <si>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</si>
  <si>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</si>
  <si>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</si>
  <si>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</si>
  <si>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</si>
  <si>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</si>
  <si>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</si>
  <si>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</si>
  <si>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</si>
  <si>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</si>
  <si>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</si>
  <si>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</si>
  <si>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</si>
  <si>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</si>
  <si>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</si>
  <si>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</si>
  <si>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</si>
  <si>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</si>
  <si>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</si>
  <si>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</si>
  <si>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</si>
  <si>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</si>
  <si>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</si>
  <si>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</si>
  <si>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</si>
  <si>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</si>
  <si>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</si>
  <si>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</si>
  <si>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</si>
  <si>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</si>
  <si>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</si>
  <si>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</si>
  <si>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</si>
  <si>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</si>
  <si>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</si>
  <si>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</si>
  <si>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</si>
  <si>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</si>
  <si>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</si>
  <si>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</si>
  <si>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</si>
  <si>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</si>
  <si>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</si>
  <si>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</si>
  <si>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</si>
  <si>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</si>
  <si>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</si>
  <si>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</si>
  <si>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</si>
  <si>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</si>
  <si>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</si>
  <si>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</si>
  <si>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</si>
  <si>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</si>
  <si>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</si>
  <si>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</si>
  <si>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</si>
  <si>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</si>
  <si>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</si>
  <si>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</si>
  <si>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</si>
  <si>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</si>
  <si>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</si>
  <si>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</si>
  <si>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</si>
  <si>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</si>
  <si>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</si>
  <si>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</si>
  <si>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</si>
  <si>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</si>
  <si>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</si>
  <si>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</si>
  <si>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</si>
  <si>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</si>
  <si>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</si>
  <si>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</si>
  <si>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</si>
  <si>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</si>
  <si>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</si>
  <si>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</si>
  <si>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</si>
  <si>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</si>
  <si>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</si>
  <si>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</si>
  <si>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</si>
  <si>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</si>
  <si>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</si>
  <si>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</si>
  <si>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</si>
  <si>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</si>
  <si>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</si>
  <si>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</si>
  <si>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</si>
  <si>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</si>
  <si>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</si>
  <si>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</si>
  <si>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</si>
  <si>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</si>
  <si>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</si>
  <si>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</si>
  <si>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</si>
  <si>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</si>
  <si>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</si>
  <si>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</si>
  <si>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</si>
  <si>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</si>
  <si>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</si>
  <si>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</si>
  <si>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</si>
  <si>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</si>
  <si>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</si>
  <si>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</si>
  <si>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</si>
  <si>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</si>
  <si>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</si>
  <si>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</si>
  <si>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</si>
  <si>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</si>
  <si>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</si>
  <si>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</si>
  <si>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</si>
  <si>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</si>
  <si>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</si>
  <si>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</si>
  <si>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</si>
  <si>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</si>
  <si>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</si>
  <si>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</si>
  <si>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</si>
  <si>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</si>
  <si>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</si>
  <si>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</si>
  <si>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</si>
  <si>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</si>
  <si>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</si>
  <si>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</si>
  <si>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</si>
  <si>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</si>
  <si>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</si>
  <si>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</si>
  <si>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</si>
  <si>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</si>
  <si>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</si>
  <si>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</si>
  <si>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</si>
  <si>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</si>
  <si>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</si>
  <si>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</si>
  <si>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</si>
  <si>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</si>
  <si>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</si>
  <si>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</si>
  <si>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</si>
  <si>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</si>
  <si>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</si>
  <si>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</si>
  <si>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</si>
  <si>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</si>
  <si>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</si>
  <si>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</si>
  <si>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</si>
  <si>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</si>
  <si>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</si>
  <si>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</si>
  <si>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</si>
  <si>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</si>
  <si>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</si>
  <si>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</si>
  <si>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</si>
  <si>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</si>
  <si>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</si>
  <si>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</si>
  <si>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</si>
  <si>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</si>
  <si>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</si>
  <si>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</si>
  <si>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</si>
  <si>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</si>
  <si>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</si>
  <si>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</si>
  <si>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</si>
  <si>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</si>
  <si>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</si>
  <si>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</si>
  <si>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</si>
  <si>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</si>
  <si>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</si>
  <si>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</si>
  <si>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</si>
  <si>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</si>
  <si>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</si>
  <si>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</si>
  <si>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</si>
  <si>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</si>
  <si>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</si>
  <si>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</si>
  <si>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</si>
  <si>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</si>
  <si>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</si>
  <si>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</si>
  <si>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</si>
  <si>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</si>
  <si>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</si>
  <si>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</si>
  <si>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</si>
  <si>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</si>
  <si>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</si>
  <si>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</si>
  <si>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</si>
  <si>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</si>
  <si>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</si>
  <si>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</si>
  <si>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</si>
  <si>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</si>
  <si>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</si>
  <si>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</si>
  <si>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</si>
  <si>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</si>
  <si>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</si>
  <si>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</si>
  <si>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</si>
  <si>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</si>
  <si>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</si>
  <si>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</si>
  <si>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</si>
  <si>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</si>
  <si>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</si>
  <si>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</si>
  <si>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</si>
  <si>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</si>
  <si>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</si>
  <si>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</si>
  <si>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</si>
  <si>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</si>
  <si>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</si>
  <si>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</si>
  <si>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</si>
  <si>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</si>
  <si>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</si>
  <si>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</si>
  <si>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</si>
  <si>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</si>
  <si>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</si>
  <si>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</si>
  <si>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</si>
  <si>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</si>
  <si>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</si>
  <si>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</si>
  <si>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</si>
  <si>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</si>
  <si>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</si>
  <si>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</si>
  <si>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</si>
  <si>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</si>
  <si>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</si>
  <si>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</si>
  <si>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</si>
  <si>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</si>
  <si>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</si>
  <si>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</si>
  <si>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</si>
  <si>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</si>
  <si>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</si>
  <si>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</si>
  <si>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</si>
  <si>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</si>
  <si>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</si>
  <si>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</si>
  <si>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</si>
  <si>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</si>
  <si>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</si>
  <si>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</si>
  <si>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</si>
  <si>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</si>
  <si>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</si>
  <si>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</si>
  <si>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</si>
  <si>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</si>
  <si>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</si>
  <si>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</si>
  <si>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</si>
  <si>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</si>
  <si>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</si>
  <si>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</si>
  <si>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</si>
  <si>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</si>
  <si>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</si>
  <si>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</si>
  <si>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</si>
  <si>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</si>
  <si>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</si>
  <si>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</si>
  <si>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</si>
  <si>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</si>
  <si>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</si>
  <si>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</si>
  <si>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</si>
  <si>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</si>
  <si>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</si>
  <si>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</si>
  <si>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</si>
  <si>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</si>
  <si>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</si>
  <si>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</si>
  <si>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</si>
  <si>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</si>
  <si>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</si>
  <si>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</si>
  <si>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</si>
  <si>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</si>
  <si>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</si>
  <si>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</si>
  <si>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</si>
  <si>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</si>
  <si>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</si>
  <si>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</si>
  <si>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</si>
  <si>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</si>
  <si>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</si>
  <si>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</si>
  <si>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</si>
  <si>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</si>
  <si>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</si>
  <si>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</si>
  <si>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</si>
  <si>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</si>
  <si>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</si>
  <si>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</si>
  <si>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</si>
  <si>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</si>
  <si>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</si>
  <si>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</si>
  <si>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</si>
  <si>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</si>
  <si>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</si>
  <si>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</si>
  <si>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</si>
  <si>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</si>
  <si>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</si>
  <si>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</si>
  <si>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</si>
  <si>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</si>
  <si>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</si>
  <si>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</si>
  <si>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</si>
  <si>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</si>
  <si>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</si>
  <si>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</si>
  <si>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</si>
  <si>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</si>
  <si>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</si>
  <si>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</si>
  <si>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</si>
  <si>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</si>
  <si>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</si>
  <si>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</si>
  <si>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</si>
  <si>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</si>
  <si>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</si>
  <si>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</si>
  <si>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</si>
  <si>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</si>
  <si>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</si>
  <si>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</si>
  <si>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</si>
  <si>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</si>
  <si>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</si>
  <si>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</si>
  <si>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</si>
  <si>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</si>
  <si>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</si>
  <si>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</si>
  <si>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</si>
  <si>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</si>
  <si>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</si>
  <si>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</si>
  <si>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</si>
  <si>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</si>
  <si>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</si>
  <si>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</si>
  <si>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</si>
  <si>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</si>
  <si>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</si>
  <si>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</si>
  <si>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</si>
  <si>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</si>
  <si>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</si>
  <si>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</si>
  <si>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</si>
  <si>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</si>
  <si>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</si>
  <si>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</si>
  <si>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</si>
  <si>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</si>
  <si>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</si>
  <si>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</si>
  <si>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</si>
  <si>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</si>
  <si>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</si>
  <si>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</si>
  <si>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</si>
  <si>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</si>
  <si>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</si>
  <si>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</si>
  <si>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</si>
  <si>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</si>
  <si>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</si>
  <si>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</si>
  <si>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</si>
  <si>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</si>
  <si>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</si>
  <si>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</si>
  <si>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</si>
  <si>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</si>
  <si>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</si>
  <si>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</si>
  <si>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</si>
  <si>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</si>
  <si>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</si>
  <si>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</si>
  <si>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</si>
  <si>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</si>
  <si>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</si>
  <si>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</si>
  <si>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</si>
  <si>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</si>
  <si>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</si>
  <si>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</si>
  <si>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</si>
  <si>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</si>
  <si>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</si>
  <si>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</si>
  <si>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</si>
  <si>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</si>
  <si>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</si>
  <si>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</si>
  <si>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</si>
  <si>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</si>
  <si>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</si>
  <si>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</si>
  <si>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</si>
  <si>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</si>
  <si>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</si>
  <si>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</si>
  <si>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</si>
  <si>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</si>
  <si>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</si>
  <si>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</si>
  <si>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</si>
  <si>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</si>
  <si>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</si>
  <si>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</si>
  <si>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</si>
  <si>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</si>
  <si>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</si>
  <si>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</si>
  <si>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</si>
  <si>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</si>
  <si>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</si>
  <si>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</si>
  <si>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</si>
  <si>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</si>
  <si>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</si>
  <si>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</si>
  <si>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</si>
  <si>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</si>
  <si>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</si>
  <si>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</si>
  <si>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</si>
  <si>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</si>
  <si>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</si>
  <si>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</si>
  <si>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</si>
  <si>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</si>
  <si>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</si>
  <si>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</si>
  <si>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</si>
  <si>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</si>
  <si>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</si>
  <si>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</si>
  <si>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</si>
  <si>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</si>
  <si>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</si>
  <si>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</si>
  <si>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</si>
  <si>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</si>
  <si>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</si>
  <si>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</si>
  <si>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</si>
  <si>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</si>
  <si>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</si>
  <si>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</si>
  <si>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</si>
  <si>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</si>
  <si>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</si>
  <si>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</si>
  <si>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</si>
  <si>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</si>
  <si>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</si>
  <si>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</si>
  <si>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</si>
  <si>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</si>
  <si>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</si>
  <si>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</si>
  <si>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</si>
  <si>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</si>
  <si>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</si>
  <si>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</si>
  <si>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</si>
  <si>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</si>
  <si>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</si>
  <si>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</si>
  <si>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</si>
  <si>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</si>
  <si>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</si>
  <si>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</si>
  <si>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</si>
  <si>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</si>
  <si>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</si>
  <si>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</si>
  <si>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</si>
  <si>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</si>
  <si>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</si>
  <si>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</si>
  <si>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</si>
  <si>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</si>
  <si>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</si>
  <si>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</si>
  <si>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</si>
  <si>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</si>
  <si>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</si>
  <si>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</si>
  <si>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</si>
  <si>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</si>
  <si>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</si>
  <si>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</si>
  <si>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</si>
  <si>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</si>
  <si>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</si>
  <si>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</si>
  <si>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</si>
  <si>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</si>
  <si>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</si>
  <si>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</si>
  <si>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</si>
  <si>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</si>
  <si>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</si>
  <si>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</si>
  <si>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</si>
  <si>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</si>
  <si>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</si>
  <si>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</si>
  <si>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</si>
  <si>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</si>
  <si>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</si>
  <si>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</si>
  <si>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</si>
  <si>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</si>
  <si>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</si>
  <si>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</si>
  <si>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</si>
  <si>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</si>
  <si>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</si>
  <si>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</si>
  <si>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</si>
  <si>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</si>
  <si>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</si>
  <si>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</si>
  <si>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</si>
  <si>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</si>
  <si>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</si>
  <si>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</si>
  <si>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</si>
  <si>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</si>
  <si>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</si>
  <si>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</si>
  <si>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</si>
  <si>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</si>
  <si>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</si>
  <si>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</si>
  <si>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</si>
  <si>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</si>
  <si>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</si>
  <si>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</si>
  <si>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</si>
  <si>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</si>
  <si>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</si>
  <si>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</si>
  <si>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</si>
  <si>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</si>
  <si>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</si>
  <si>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</si>
  <si>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</si>
  <si>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</si>
  <si>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</si>
  <si>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</si>
  <si>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</si>
  <si>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</si>
  <si>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</si>
  <si>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</si>
  <si>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</si>
  <si>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</si>
  <si>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</si>
  <si>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</si>
  <si>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</si>
  <si>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</si>
  <si>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</si>
  <si>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</si>
  <si>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</si>
  <si>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</si>
  <si>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</si>
  <si>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</si>
  <si>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</si>
  <si>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</si>
  <si>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</si>
  <si>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</si>
  <si>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</si>
  <si>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</si>
  <si>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</si>
  <si>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</si>
  <si>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</si>
  <si>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</si>
  <si>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</si>
  <si>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</si>
  <si>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</si>
  <si>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</si>
  <si>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</si>
  <si>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</si>
  <si>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</si>
  <si>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</si>
  <si>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</si>
  <si>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</si>
  <si>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</si>
  <si>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</si>
  <si>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</si>
  <si>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</si>
  <si>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</si>
  <si>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</si>
  <si>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</si>
  <si>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</si>
  <si>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</si>
  <si>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</si>
  <si>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</si>
  <si>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</si>
  <si>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</si>
  <si>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</si>
  <si>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</si>
  <si>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</si>
  <si>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</si>
  <si>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</si>
  <si>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</si>
  <si>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</si>
  <si>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</si>
  <si>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</si>
  <si>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</si>
  <si>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</si>
  <si>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</si>
  <si>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</si>
  <si>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</si>
  <si>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</si>
  <si>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</si>
  <si>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</si>
  <si>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</si>
  <si>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</si>
  <si>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</si>
  <si>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</si>
  <si>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</si>
  <si>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</si>
  <si>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</si>
  <si>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</si>
  <si>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</si>
  <si>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</si>
  <si>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</si>
  <si>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</si>
  <si>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</si>
  <si>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</si>
  <si>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</si>
  <si>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</si>
  <si>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</si>
  <si>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</si>
  <si>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</si>
  <si>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</si>
  <si>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</si>
  <si>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</si>
  <si>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</si>
  <si>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</si>
  <si>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</si>
  <si>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</si>
  <si>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</si>
  <si>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</si>
  <si>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</si>
  <si>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</si>
  <si>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</si>
  <si>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</si>
  <si>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</si>
  <si>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</si>
  <si>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</si>
  <si>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</si>
  <si>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</si>
  <si>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</si>
  <si>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</si>
  <si>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</si>
  <si>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</si>
  <si>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</si>
  <si>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</si>
  <si>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</si>
  <si>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</si>
  <si>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</si>
  <si>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</si>
  <si>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</si>
  <si>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</si>
  <si>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</si>
  <si>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</si>
  <si>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</si>
  <si>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</si>
  <si>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</si>
  <si>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</si>
  <si>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</si>
  <si>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</si>
  <si>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</si>
  <si>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</si>
  <si>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</si>
  <si>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</si>
  <si>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</si>
  <si>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</si>
  <si>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</si>
  <si>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</si>
  <si>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</si>
  <si>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</si>
  <si>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</si>
  <si>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</si>
  <si>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</si>
  <si>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</si>
  <si>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</si>
  <si>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</si>
  <si>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</si>
  <si>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</si>
  <si>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</si>
  <si>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</si>
  <si>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</si>
  <si>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</si>
  <si>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</si>
  <si>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</si>
  <si>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</si>
  <si>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</si>
  <si>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</si>
  <si>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</si>
  <si>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</si>
  <si>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</si>
  <si>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</si>
  <si>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</si>
  <si>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</si>
  <si>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</si>
  <si>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</si>
  <si>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</si>
  <si>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</si>
  <si>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</si>
  <si>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</si>
  <si>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</si>
  <si>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</si>
  <si>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</si>
  <si>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</si>
  <si>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</si>
  <si>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</si>
  <si>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</si>
  <si>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</si>
  <si>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</si>
  <si>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</si>
  <si>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</si>
  <si>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</si>
  <si>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</si>
  <si>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</si>
  <si>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</si>
  <si>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</si>
  <si>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</si>
  <si>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</si>
  <si>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</si>
  <si>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</si>
  <si>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</si>
  <si>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</si>
  <si>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</si>
  <si>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</si>
  <si>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</si>
  <si>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</si>
  <si>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</si>
  <si>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</si>
  <si>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</si>
  <si>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</si>
  <si>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</si>
  <si>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</si>
  <si>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</si>
  <si>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</si>
  <si>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</si>
  <si>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</si>
  <si>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</si>
  <si>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</si>
  <si>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</si>
  <si>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</si>
  <si>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</si>
  <si>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</si>
  <si>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</si>
  <si>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</si>
  <si>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</si>
  <si>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</si>
  <si>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</si>
  <si>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</si>
  <si>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</si>
  <si>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</si>
  <si>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</si>
  <si>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</si>
  <si>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</si>
  <si>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</si>
  <si>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</si>
  <si>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</si>
  <si>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</si>
  <si>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</si>
  <si>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</si>
  <si>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</si>
  <si>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</si>
  <si>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</si>
  <si>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</si>
  <si>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</si>
  <si>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</si>
  <si>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</si>
  <si>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</si>
  <si>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</si>
  <si>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</si>
  <si>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</si>
  <si>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</si>
  <si>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</si>
  <si>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</si>
  <si>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</si>
  <si>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</si>
  <si>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</si>
  <si>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</si>
  <si>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</si>
  <si>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</si>
  <si>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</si>
  <si>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</si>
  <si>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</si>
  <si>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</si>
  <si>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</si>
  <si>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</si>
  <si>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</si>
  <si>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</si>
  <si>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</si>
  <si>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</si>
  <si>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</si>
  <si>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</si>
  <si>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</si>
  <si>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</si>
  <si>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</si>
  <si>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</si>
  <si>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</si>
  <si>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</si>
  <si>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</si>
  <si>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</si>
  <si>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</si>
  <si>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</si>
  <si>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</si>
  <si>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</si>
  <si>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</si>
  <si>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</si>
  <si>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</si>
  <si>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</si>
  <si>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</si>
  <si>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</si>
  <si>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</si>
  <si>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</si>
  <si>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</si>
  <si>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</si>
  <si>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</si>
  <si>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</si>
  <si>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</si>
  <si>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</si>
  <si>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</si>
  <si>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</si>
  <si>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</si>
  <si>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</si>
  <si>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</si>
  <si>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</si>
  <si>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</si>
  <si>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</si>
  <si>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</si>
  <si>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</si>
  <si>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</si>
  <si>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</si>
  <si>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</si>
  <si>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</si>
  <si>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</si>
  <si>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</si>
  <si>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</si>
  <si>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</si>
  <si>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</si>
  <si>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</si>
  <si>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</si>
  <si>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</si>
  <si>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</si>
  <si>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</si>
  <si>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</si>
  <si>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</si>
  <si>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</si>
  <si>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</si>
  <si>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</si>
  <si>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</si>
  <si>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</si>
  <si>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</si>
  <si>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</si>
  <si>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</si>
  <si>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</si>
  <si>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</si>
  <si>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</si>
  <si>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</si>
  <si>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</si>
  <si>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</si>
  <si>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</si>
  <si>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</si>
  <si>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</si>
  <si>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</si>
  <si>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</si>
  <si>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</si>
  <si>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</si>
  <si>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</si>
  <si>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</si>
  <si>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</si>
  <si>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</si>
  <si>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</si>
  <si>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</si>
  <si>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</si>
  <si>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</si>
  <si>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</si>
  <si>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</si>
  <si>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</si>
  <si>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</si>
  <si>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</si>
  <si>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</si>
  <si>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</si>
  <si>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</si>
  <si>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</si>
  <si>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</si>
  <si>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</si>
  <si>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</si>
  <si>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</si>
  <si>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</si>
  <si>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</si>
  <si>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</si>
  <si>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</si>
  <si>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</si>
  <si>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</si>
  <si>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</si>
  <si>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</si>
  <si>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</si>
  <si>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</si>
  <si>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</si>
  <si>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</si>
  <si>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</si>
  <si>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</si>
  <si>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</si>
  <si>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</si>
  <si>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</si>
  <si>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</si>
  <si>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</si>
  <si>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</si>
  <si>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</si>
  <si>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</si>
  <si>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</si>
  <si>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</si>
  <si>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</si>
  <si>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</si>
  <si>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</si>
  <si>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</si>
  <si>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</si>
  <si>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</si>
  <si>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</si>
  <si>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</si>
  <si>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</si>
  <si>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</si>
  <si>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</si>
  <si>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</si>
  <si>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</si>
  <si>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</si>
  <si>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</si>
  <si>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</si>
  <si>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</si>
  <si>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</si>
  <si>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</si>
  <si>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</si>
  <si>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</si>
  <si>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</si>
  <si>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</si>
  <si>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</si>
  <si>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</si>
  <si>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</si>
  <si>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</si>
  <si>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</si>
  <si>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</si>
  <si>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</si>
  <si>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</si>
  <si>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</si>
  <si>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</si>
  <si>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</si>
  <si>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</si>
  <si>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</si>
  <si>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</si>
  <si>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</si>
  <si>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</si>
  <si>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</si>
  <si>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</si>
  <si>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</si>
  <si>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</si>
  <si>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</si>
  <si>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</si>
  <si>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</si>
  <si>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</si>
  <si>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</si>
  <si>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</si>
  <si>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</si>
  <si>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</si>
  <si>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</si>
  <si>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</si>
  <si>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</si>
  <si>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</si>
  <si>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</si>
  <si>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</si>
  <si>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</si>
  <si>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</si>
  <si>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</si>
  <si>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</si>
  <si>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</si>
  <si>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</si>
  <si>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</si>
  <si>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</si>
  <si>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</si>
  <si>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</si>
  <si>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</si>
  <si>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</si>
  <si>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</si>
  <si>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</si>
  <si>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</si>
  <si>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</si>
  <si>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</si>
  <si>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</si>
  <si>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</si>
  <si>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</si>
  <si>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</si>
  <si>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</si>
  <si>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</si>
  <si>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</si>
  <si>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</si>
  <si>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</si>
  <si>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</si>
  <si>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</si>
  <si>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</si>
  <si>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</si>
  <si>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</si>
  <si>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</si>
  <si>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</si>
  <si>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</si>
  <si>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</si>
  <si>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</si>
  <si>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</si>
  <si>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</si>
  <si>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</si>
  <si>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</si>
  <si>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</si>
  <si>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</si>
  <si>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</si>
  <si>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</si>
  <si>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</si>
  <si>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</si>
  <si>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</si>
  <si>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</si>
  <si>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</si>
  <si>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</si>
  <si>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</si>
  <si>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</si>
  <si>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</si>
  <si>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</si>
  <si>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</si>
  <si>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</si>
  <si>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</si>
  <si>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</si>
  <si>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</si>
  <si>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</si>
  <si>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</si>
  <si>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</si>
  <si>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</si>
  <si>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</si>
  <si>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</si>
  <si>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</si>
  <si>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</si>
  <si>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</si>
  <si>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</si>
  <si>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</si>
  <si>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</si>
  <si>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</si>
  <si>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</si>
  <si>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</si>
  <si>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</si>
  <si>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</si>
  <si>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</si>
  <si>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</si>
  <si>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</si>
  <si>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</si>
  <si>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</si>
  <si>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</si>
  <si>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</si>
  <si>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</si>
  <si>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</si>
  <si>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</si>
  <si>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</si>
  <si>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</si>
  <si>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</si>
  <si>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</si>
  <si>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</si>
  <si>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</si>
  <si>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</si>
  <si>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</si>
  <si>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</si>
  <si>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</si>
  <si>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</si>
  <si>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</si>
  <si>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</si>
  <si>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</si>
  <si>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</si>
  <si>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</si>
  <si>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</si>
  <si>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</si>
  <si>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</si>
  <si>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</si>
  <si>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</si>
  <si>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</si>
  <si>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</si>
  <si>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</si>
  <si>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</si>
  <si>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</si>
  <si>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</si>
  <si>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</si>
  <si>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</si>
  <si>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</si>
  <si>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</si>
  <si>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</si>
  <si>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</si>
  <si>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</si>
  <si>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</si>
  <si>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</si>
  <si>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</si>
  <si>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</si>
  <si>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</si>
  <si>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</si>
  <si>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</si>
  <si>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</si>
  <si>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</si>
  <si>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</si>
  <si>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</si>
  <si>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</si>
  <si>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</si>
  <si>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</si>
  <si>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</si>
  <si>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</si>
  <si>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</si>
  <si>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</si>
  <si>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</si>
  <si>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</si>
  <si>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</si>
  <si>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</si>
  <si>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</si>
  <si>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</si>
  <si>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</si>
  <si>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</si>
  <si>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</si>
  <si>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</si>
  <si>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</si>
  <si>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</si>
  <si>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</si>
  <si>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</si>
  <si>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</si>
  <si>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</si>
  <si>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</si>
  <si>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</si>
  <si>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</si>
  <si>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</si>
  <si>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</si>
  <si>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</si>
  <si>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</si>
  <si>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</si>
  <si>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</si>
  <si>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</si>
  <si>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</si>
  <si>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</si>
  <si>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</si>
  <si>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</si>
  <si>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</si>
  <si>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</si>
  <si>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</si>
  <si>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</si>
  <si>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</si>
  <si>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</si>
  <si>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</si>
  <si>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</si>
  <si>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</si>
  <si>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</si>
  <si>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</si>
  <si>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</si>
  <si>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</si>
  <si>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</si>
  <si>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</si>
  <si>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</si>
  <si>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</si>
  <si>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</si>
  <si>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</si>
  <si>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</si>
  <si>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</si>
  <si>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</si>
  <si>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</si>
  <si>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</si>
  <si>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</si>
  <si>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</si>
  <si>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</si>
  <si>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</si>
  <si>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</si>
  <si>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</si>
  <si>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</si>
  <si>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</si>
  <si>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</si>
  <si>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</si>
  <si>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</si>
  <si>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</si>
  <si>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</si>
  <si>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</si>
  <si>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</si>
  <si>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</si>
  <si>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</si>
  <si>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</si>
  <si>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</si>
  <si>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</si>
  <si>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</si>
  <si>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</si>
  <si>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</si>
  <si>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</si>
  <si>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</si>
  <si>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</si>
  <si>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</si>
  <si>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</si>
  <si>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</si>
  <si>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</si>
  <si>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</si>
  <si>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</si>
  <si>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</si>
  <si>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</si>
  <si>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</si>
  <si>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</si>
  <si>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</si>
  <si>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</si>
  <si>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</si>
  <si>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</si>
  <si>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</si>
  <si>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</si>
  <si>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</si>
  <si>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</si>
  <si>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</si>
  <si>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</si>
  <si>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</si>
  <si>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</si>
  <si>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</si>
  <si>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</si>
  <si>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</si>
  <si>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</si>
  <si>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</si>
  <si>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</si>
  <si>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</si>
  <si>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</si>
  <si>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</si>
  <si>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</si>
  <si>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</si>
  <si>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</si>
  <si>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</si>
  <si>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</si>
  <si>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</si>
  <si>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</si>
  <si>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</si>
  <si>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</si>
  <si>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</si>
  <si>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</si>
  <si>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</si>
  <si>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</si>
  <si>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</si>
  <si>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</si>
  <si>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</si>
  <si>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</si>
  <si>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</si>
  <si>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</si>
  <si>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</si>
  <si>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</si>
  <si>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</si>
  <si>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</si>
  <si>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</si>
  <si>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</si>
  <si>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</si>
  <si>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</si>
  <si>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</si>
  <si>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</si>
  <si>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</si>
  <si>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</si>
  <si>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</si>
  <si>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</si>
  <si>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</si>
  <si>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</si>
  <si>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</si>
  <si>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</si>
  <si>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</si>
  <si>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</si>
  <si>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</si>
  <si>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</si>
  <si>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</si>
  <si>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</si>
  <si>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</si>
  <si>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</si>
  <si>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</si>
  <si>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</si>
  <si>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</si>
  <si>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</si>
  <si>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</si>
  <si>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</si>
  <si>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</si>
  <si>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</si>
  <si>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</si>
  <si>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</si>
  <si>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</si>
  <si>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</si>
  <si>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</si>
  <si>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</si>
  <si>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</si>
  <si>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</si>
  <si>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</si>
  <si>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</si>
  <si>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</si>
  <si>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</si>
  <si>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</si>
  <si>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</si>
  <si>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</si>
  <si>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</si>
  <si>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</si>
  <si>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</si>
  <si>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</si>
  <si>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</si>
  <si>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</si>
  <si>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</si>
  <si>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</si>
  <si>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</si>
  <si>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</si>
  <si>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</si>
  <si>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</si>
  <si>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</si>
  <si>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</si>
  <si>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</si>
  <si>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</si>
  <si>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</si>
  <si>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</si>
  <si>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</si>
  <si>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</si>
  <si>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</si>
  <si>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</si>
  <si>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</si>
  <si>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</si>
  <si>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</si>
  <si>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</si>
  <si>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</si>
  <si>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</si>
  <si>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</si>
  <si>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</si>
  <si>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</si>
  <si>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</si>
  <si>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</si>
  <si>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</si>
  <si>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</si>
  <si>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</si>
  <si>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</si>
  <si>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</si>
  <si>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</si>
  <si>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</si>
  <si>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</si>
  <si>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</si>
  <si>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</si>
  <si>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</si>
  <si>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</si>
  <si>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</si>
  <si>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</si>
  <si>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</si>
  <si>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</si>
  <si>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</si>
  <si>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</si>
  <si>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</si>
  <si>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</si>
  <si>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</si>
  <si>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</si>
  <si>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</si>
  <si>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</si>
  <si>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</si>
  <si>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</si>
  <si>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</si>
  <si>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</si>
  <si>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</si>
  <si>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</si>
  <si>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</si>
  <si>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</si>
  <si>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</si>
  <si>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</si>
  <si>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</si>
  <si>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</si>
  <si>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</si>
  <si>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</si>
  <si>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</si>
  <si>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</si>
  <si>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</si>
  <si>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</si>
  <si>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</si>
  <si>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</si>
  <si>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</si>
  <si>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</si>
  <si>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</si>
  <si>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</si>
  <si>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</si>
  <si>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</si>
  <si>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</si>
  <si>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</si>
  <si>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</si>
  <si>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</si>
  <si>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</si>
  <si>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</si>
  <si>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</si>
  <si>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</si>
  <si>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</si>
  <si>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</si>
  <si>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</si>
  <si>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</si>
  <si>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</si>
  <si>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</si>
  <si>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</si>
  <si>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</si>
  <si>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</si>
  <si>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</si>
  <si>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</si>
  <si>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</si>
  <si>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</si>
  <si>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</si>
  <si>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</si>
  <si>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</si>
  <si>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</si>
  <si>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</si>
  <si>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</si>
  <si>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</si>
  <si>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</si>
  <si>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</si>
  <si>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</si>
  <si>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</si>
  <si>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</si>
  <si>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</si>
  <si>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</si>
  <si>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</si>
  <si>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</si>
  <si>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</si>
  <si>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</si>
  <si>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</si>
  <si>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</si>
  <si>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</si>
  <si>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</si>
  <si>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</si>
  <si>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</si>
  <si>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</si>
  <si>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</si>
  <si>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</si>
  <si>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</si>
  <si>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</si>
  <si>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</si>
  <si>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</si>
  <si>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</si>
  <si>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</si>
  <si>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</si>
  <si>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</si>
  <si>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</si>
  <si>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</si>
  <si>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</si>
  <si>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</si>
  <si>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</si>
  <si>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</si>
  <si>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</si>
  <si>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</si>
  <si>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</si>
  <si>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</si>
  <si>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</si>
  <si>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</si>
  <si>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</si>
  <si>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</si>
  <si>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</si>
  <si>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</si>
  <si>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</si>
  <si>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</si>
  <si>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</si>
  <si>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</si>
  <si>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</si>
  <si>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</si>
  <si>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</si>
  <si>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</si>
  <si>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</si>
  <si>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</si>
  <si>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</si>
  <si>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</si>
  <si>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</si>
  <si>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</si>
  <si>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</si>
  <si>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</si>
  <si>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</si>
  <si>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</si>
  <si>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</si>
  <si>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</si>
  <si>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</si>
  <si>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</si>
  <si>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</si>
  <si>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</si>
  <si>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</si>
  <si>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</si>
  <si>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</si>
  <si>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</si>
  <si>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</si>
  <si>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</si>
  <si>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</si>
  <si>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</si>
  <si>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</si>
  <si>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</si>
  <si>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</si>
  <si>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</si>
  <si>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</si>
  <si>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</si>
  <si>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</si>
  <si>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</si>
  <si>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</si>
  <si>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</si>
  <si>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</si>
  <si>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</si>
  <si>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</si>
  <si>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</si>
  <si>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</si>
  <si>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</si>
  <si>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</si>
  <si>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</si>
  <si>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</si>
  <si>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</si>
  <si>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</si>
  <si>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</si>
  <si>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</si>
  <si>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</si>
  <si>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</si>
  <si>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</si>
  <si>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</si>
  <si>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</si>
  <si>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</si>
  <si>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</si>
  <si>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</si>
  <si>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</si>
  <si>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</si>
  <si>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</si>
  <si>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</si>
  <si>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</si>
  <si>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</si>
  <si>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</si>
  <si>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</si>
  <si>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</si>
  <si>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</si>
  <si>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</si>
  <si>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</si>
  <si>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</si>
  <si>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</si>
  <si>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</si>
  <si>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</si>
  <si>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</si>
  <si>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</si>
  <si>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</si>
  <si>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</si>
  <si>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</si>
  <si>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</si>
  <si>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</si>
  <si>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</si>
  <si>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</si>
  <si>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</si>
  <si>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</si>
  <si>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</si>
  <si>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</si>
  <si>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</si>
  <si>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</si>
  <si>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</si>
  <si>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</si>
  <si>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</si>
  <si>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</si>
  <si>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</si>
  <si>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</si>
  <si>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</si>
  <si>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</si>
  <si>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</si>
  <si>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</si>
  <si>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</si>
  <si>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</si>
  <si>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</si>
  <si>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</si>
  <si>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</si>
  <si>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</si>
  <si>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</si>
  <si>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</si>
  <si>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</si>
  <si>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</si>
  <si>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</si>
  <si>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</si>
  <si>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</si>
  <si>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</si>
  <si>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</si>
  <si>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</si>
  <si>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</si>
  <si>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</si>
  <si>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</si>
  <si>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</si>
  <si>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</si>
  <si>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</si>
  <si>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</si>
  <si>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</si>
  <si>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</si>
  <si>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</si>
  <si>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</si>
  <si>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</si>
  <si>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</si>
  <si>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</si>
  <si>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</si>
  <si>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</si>
  <si>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</si>
  <si>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</si>
  <si>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</si>
  <si>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</si>
  <si>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</si>
  <si>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</si>
  <si>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</si>
  <si>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</si>
  <si>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</si>
  <si>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</si>
  <si>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</si>
  <si>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</si>
  <si>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</si>
  <si>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</si>
  <si>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</si>
  <si>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</si>
  <si>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</si>
  <si>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</si>
  <si>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</si>
  <si>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</si>
  <si>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</si>
  <si>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</si>
  <si>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</si>
  <si>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</si>
  <si>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</si>
  <si>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</si>
  <si>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</si>
  <si>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</si>
  <si>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</si>
  <si>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</si>
  <si>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</si>
  <si>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</si>
  <si>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</si>
  <si>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</si>
  <si>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</si>
  <si>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</si>
  <si>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</si>
  <si>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</si>
  <si>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</si>
  <si>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</si>
  <si>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</si>
  <si>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</si>
  <si>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</si>
  <si>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</si>
  <si>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</si>
  <si>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</si>
  <si>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</si>
  <si>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</si>
  <si>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</si>
  <si>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</si>
  <si>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</si>
  <si>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</si>
  <si>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</si>
  <si>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</si>
  <si>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</si>
  <si>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</si>
  <si>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</si>
  <si>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</si>
  <si>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</si>
  <si>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</si>
  <si>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</si>
  <si>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</si>
  <si>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</si>
  <si>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</si>
  <si>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</si>
  <si>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</si>
  <si>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</si>
  <si>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</si>
  <si>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</si>
  <si>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</si>
  <si>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</si>
  <si>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</si>
  <si>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</si>
  <si>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</si>
  <si>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</si>
  <si>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</si>
  <si>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</si>
  <si>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</si>
  <si>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</si>
  <si>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</si>
  <si>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</si>
  <si>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</si>
  <si>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</si>
  <si>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</si>
  <si>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</si>
  <si>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</si>
  <si>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</si>
  <si>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</si>
  <si>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</si>
  <si>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</si>
  <si>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</si>
  <si>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</si>
  <si>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</si>
  <si>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</si>
  <si>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</si>
  <si>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</si>
  <si>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</si>
  <si>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</si>
  <si>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</si>
  <si>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</si>
  <si>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</si>
  <si>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</si>
  <si>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</si>
  <si>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</si>
  <si>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</si>
  <si>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</si>
  <si>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</si>
  <si>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</si>
  <si>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</si>
  <si>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</si>
  <si>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</si>
  <si>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</si>
  <si>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</si>
  <si>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</si>
  <si>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</si>
  <si>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</si>
  <si>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</si>
  <si>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</si>
  <si>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</si>
  <si>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</si>
  <si>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</si>
  <si>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</si>
  <si>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</si>
  <si>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</si>
  <si>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</si>
  <si>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</si>
  <si>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</si>
  <si>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</si>
  <si>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</si>
  <si>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</si>
  <si>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</si>
  <si>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</si>
  <si>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</si>
  <si>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</si>
  <si>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</si>
  <si>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</si>
  <si>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</si>
  <si>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</si>
  <si>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</si>
  <si>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</si>
  <si>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</si>
  <si>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</si>
  <si>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</si>
  <si>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</si>
  <si>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</si>
  <si>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</si>
  <si>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</si>
  <si>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</si>
  <si>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</si>
  <si>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</si>
  <si>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</si>
  <si>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</si>
  <si>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</si>
  <si>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</si>
  <si>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</si>
  <si>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</si>
  <si>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</si>
  <si>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</si>
  <si>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</si>
  <si>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</si>
  <si>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</si>
  <si>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</si>
  <si>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</si>
  <si>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</si>
  <si>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</si>
  <si>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</si>
  <si>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</si>
  <si>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</si>
  <si>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</si>
  <si>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</si>
  <si>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</si>
  <si>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</si>
  <si>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</si>
  <si>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</si>
  <si>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</si>
  <si>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</si>
  <si>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</si>
  <si>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</si>
  <si>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</si>
  <si>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</si>
  <si>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</si>
  <si>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</si>
  <si>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</si>
  <si>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</si>
  <si>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</si>
  <si>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</si>
  <si>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</si>
  <si>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</si>
  <si>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</si>
  <si>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</si>
  <si>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</si>
  <si>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</si>
  <si>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</si>
  <si>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</si>
  <si>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</si>
  <si>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</si>
  <si>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</si>
  <si>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</si>
  <si>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</si>
  <si>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</si>
  <si>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</si>
  <si>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</si>
  <si>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</si>
  <si>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</si>
  <si>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</si>
  <si>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</si>
  <si>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</si>
  <si>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</si>
  <si>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</si>
  <si>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</si>
  <si>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</si>
  <si>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</si>
  <si>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</si>
  <si>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</si>
  <si>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</si>
  <si>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</si>
  <si>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</si>
  <si>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</si>
  <si>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</si>
  <si>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</si>
  <si>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</si>
  <si>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</si>
  <si>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</si>
  <si>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</si>
  <si>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</si>
  <si>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</si>
  <si>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</si>
  <si>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</si>
  <si>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</si>
  <si>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</si>
  <si>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</si>
  <si>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</si>
  <si>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</si>
  <si>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</si>
  <si>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</si>
  <si>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</si>
  <si>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</si>
  <si>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</si>
  <si>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</si>
  <si>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</si>
  <si>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</si>
  <si>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</si>
  <si>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</si>
  <si>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</si>
  <si>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</si>
  <si>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</si>
  <si>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</si>
  <si>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</si>
  <si>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</si>
  <si>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</si>
  <si>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</si>
  <si>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</si>
  <si>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</si>
  <si>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</si>
  <si>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</si>
  <si>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</si>
  <si>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</si>
  <si>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</si>
  <si>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</si>
  <si>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</si>
  <si>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</si>
  <si>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</si>
  <si>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</si>
  <si>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</si>
  <si>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</si>
  <si>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</si>
  <si>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</si>
  <si>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</si>
  <si>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</si>
  <si>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</si>
  <si>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</si>
  <si>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</si>
  <si>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</si>
  <si>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</si>
  <si>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</si>
  <si>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</si>
  <si>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</si>
  <si>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</si>
  <si>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</si>
  <si>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</si>
  <si>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</si>
  <si>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</si>
  <si>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</si>
  <si>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</si>
  <si>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</si>
  <si>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</si>
  <si>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</si>
  <si>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</si>
  <si>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</si>
  <si>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</si>
  <si>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</si>
  <si>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</si>
  <si>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</si>
  <si>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</si>
  <si>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</si>
  <si>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</si>
  <si>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</si>
  <si>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</si>
  <si>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</si>
  <si>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</si>
  <si>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</si>
  <si>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</si>
  <si>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</si>
  <si>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</si>
  <si>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</si>
  <si>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</si>
  <si>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</si>
  <si>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</si>
  <si>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</si>
  <si>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</si>
  <si>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</si>
  <si>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</si>
  <si>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</si>
  <si>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</si>
  <si>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</si>
  <si>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</si>
  <si>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</si>
  <si>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</si>
  <si>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</si>
  <si>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</si>
  <si>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</si>
  <si>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</si>
  <si>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</si>
  <si>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</si>
  <si>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</si>
  <si>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</si>
  <si>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</si>
  <si>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</si>
  <si>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</si>
  <si>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</si>
  <si>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</si>
  <si>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</si>
  <si>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</si>
  <si>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</si>
  <si>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</si>
  <si>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</si>
  <si>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</si>
  <si>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</si>
  <si>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</si>
  <si>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</si>
  <si>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</si>
  <si>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</si>
  <si>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</si>
  <si>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</si>
  <si>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</si>
  <si>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</si>
  <si>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</si>
  <si>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</si>
  <si>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</si>
  <si>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</si>
  <si>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</si>
  <si>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</si>
  <si>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</si>
  <si>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</si>
  <si>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</si>
  <si>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</si>
  <si>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</si>
  <si>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</si>
  <si>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</si>
  <si>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</si>
  <si>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</si>
  <si>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</si>
  <si>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</si>
  <si>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</si>
  <si>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</si>
  <si>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</si>
  <si>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</si>
  <si>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</si>
  <si>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</si>
  <si>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</si>
  <si>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</si>
  <si>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</si>
  <si>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</si>
  <si>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</si>
  <si>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</si>
  <si>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</si>
  <si>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</si>
  <si>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</si>
  <si>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</si>
  <si>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</si>
  <si>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</si>
  <si>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</si>
  <si>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</si>
  <si>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</si>
  <si>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</si>
  <si>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</si>
  <si>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</si>
  <si>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</si>
  <si>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</si>
  <si>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</si>
  <si>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</si>
  <si>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</si>
  <si>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</si>
  <si>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</si>
  <si>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</si>
  <si>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</si>
  <si>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</si>
  <si>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</si>
  <si>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</si>
  <si>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</si>
  <si>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</si>
  <si>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</si>
  <si>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</si>
  <si>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</si>
  <si>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</si>
  <si>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</si>
  <si>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</si>
  <si>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</si>
  <si>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</si>
  <si>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</si>
  <si>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</si>
  <si>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</si>
  <si>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</si>
  <si>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</si>
  <si>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</si>
  <si>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</si>
  <si>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</si>
  <si>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</si>
  <si>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</si>
  <si>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</si>
  <si>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</si>
  <si>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</si>
  <si>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</si>
  <si>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</si>
  <si>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</si>
  <si>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</si>
  <si>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</si>
  <si>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</si>
  <si>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</si>
  <si>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</si>
  <si>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</si>
  <si>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</si>
  <si>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</si>
  <si>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</si>
  <si>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</si>
  <si>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</si>
  <si>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</si>
  <si>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</si>
  <si>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</si>
  <si>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</si>
  <si>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</si>
  <si>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</si>
  <si>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</si>
  <si>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</si>
  <si>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</si>
  <si>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</si>
  <si>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</si>
  <si>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</si>
  <si>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</si>
  <si>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</si>
  <si>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</si>
  <si>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</si>
  <si>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</si>
  <si>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</si>
  <si>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</si>
  <si>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</si>
  <si>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</si>
  <si>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</si>
  <si>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</si>
  <si>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</si>
  <si>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</si>
  <si>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</si>
  <si>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</si>
  <si>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</si>
  <si>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</si>
  <si>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</si>
  <si>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</si>
  <si>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</si>
  <si>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</si>
  <si>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</si>
  <si>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</si>
  <si>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</si>
  <si>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</si>
  <si>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</si>
  <si>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</si>
  <si>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</si>
  <si>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</si>
  <si>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</si>
  <si>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</si>
  <si>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</si>
  <si>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</si>
  <si>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</si>
  <si>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</si>
  <si>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</si>
  <si>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</si>
  <si>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</si>
  <si>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</si>
  <si>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</si>
  <si>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</si>
  <si>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</si>
  <si>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</si>
  <si>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</si>
  <si>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</si>
  <si>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</si>
  <si>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</si>
  <si>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</si>
  <si>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</si>
  <si>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</si>
  <si>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</si>
  <si>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</si>
  <si>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</si>
  <si>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</si>
  <si>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</si>
  <si>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</si>
  <si>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</si>
  <si>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</si>
  <si>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</si>
  <si>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</si>
  <si>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</si>
  <si>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</si>
  <si>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</si>
  <si>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</si>
  <si>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</si>
  <si>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</si>
  <si>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</si>
  <si>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</si>
  <si>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</si>
  <si>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</si>
  <si>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</si>
  <si>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</si>
  <si>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</si>
  <si>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</si>
  <si>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</si>
  <si>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</si>
  <si>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</si>
  <si>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</si>
  <si>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</si>
  <si>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</si>
  <si>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</si>
  <si>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</si>
  <si>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</si>
  <si>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</si>
  <si>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</si>
  <si>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</si>
  <si>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</si>
  <si>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</si>
  <si>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</si>
  <si>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</si>
  <si>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</si>
  <si>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</si>
  <si>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</si>
  <si>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</si>
  <si>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</si>
  <si>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</si>
  <si>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</si>
  <si>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</si>
  <si>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</si>
  <si>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</si>
  <si>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</si>
  <si>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</si>
  <si>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</si>
  <si>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</si>
  <si>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</si>
  <si>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</si>
  <si>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</si>
  <si>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</si>
  <si>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</si>
  <si>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</si>
  <si>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</si>
  <si>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</si>
  <si>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</si>
  <si>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</si>
  <si>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</si>
  <si>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</si>
  <si>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</si>
  <si>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</si>
  <si>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</si>
  <si>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</si>
  <si>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</si>
  <si>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</si>
  <si>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</si>
  <si>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</si>
  <si>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</si>
  <si>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</si>
  <si>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</si>
  <si>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</si>
  <si>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</si>
  <si>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</si>
  <si>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</si>
  <si>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</si>
  <si>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</si>
  <si>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</si>
  <si>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</si>
  <si>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</si>
  <si>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</si>
  <si>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</si>
  <si>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</si>
  <si>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</si>
  <si>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</si>
  <si>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</si>
  <si>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</si>
  <si>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</si>
  <si>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</si>
  <si>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</si>
  <si>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</si>
  <si>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</si>
  <si>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</si>
  <si>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</si>
  <si>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</si>
  <si>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</si>
  <si>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</si>
  <si>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</si>
  <si>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</si>
  <si>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</si>
  <si>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</si>
  <si>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</si>
  <si>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</si>
  <si>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</si>
  <si>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</si>
  <si>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</si>
  <si>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</si>
  <si>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</si>
  <si>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</si>
  <si>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</si>
  <si>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</si>
  <si>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</si>
  <si>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</si>
  <si>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</si>
  <si>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</si>
  <si>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</si>
  <si>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</si>
  <si>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</si>
  <si>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</si>
  <si>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</si>
  <si>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</si>
  <si>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</si>
  <si>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</si>
  <si>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</si>
  <si>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</si>
  <si>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</si>
  <si>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</si>
  <si>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</si>
  <si>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</si>
  <si>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</si>
  <si>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</si>
  <si>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</si>
  <si>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</si>
  <si>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</si>
  <si>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</si>
  <si>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</si>
  <si>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</si>
  <si>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</si>
  <si>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</si>
  <si>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</si>
  <si>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</si>
  <si>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</si>
  <si>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</si>
  <si>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</si>
  <si>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</si>
  <si>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</si>
  <si>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</si>
  <si>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</si>
  <si>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</si>
  <si>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</si>
  <si>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</si>
  <si>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</si>
  <si>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</si>
  <si>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</si>
  <si>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</si>
  <si>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</si>
  <si>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</si>
  <si>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</si>
  <si>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</si>
  <si>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</si>
  <si>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</si>
  <si>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</si>
  <si>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</si>
  <si>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</si>
  <si>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</si>
  <si>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</si>
  <si>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</si>
  <si>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</si>
  <si>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</si>
  <si>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</si>
  <si>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</si>
  <si>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</si>
  <si>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</si>
  <si>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</si>
  <si>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</si>
  <si>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</si>
  <si>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</si>
  <si>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</si>
  <si>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</si>
  <si>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</si>
  <si>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</si>
  <si>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</si>
  <si>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</si>
  <si>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</si>
  <si>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</si>
  <si>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</si>
  <si>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</si>
  <si>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</si>
  <si>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</si>
  <si>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</si>
  <si>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</si>
  <si>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</si>
  <si>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</si>
  <si>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</si>
  <si>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</si>
  <si>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</si>
  <si>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</si>
  <si>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</si>
  <si>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</si>
  <si>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</si>
  <si>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</si>
  <si>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</si>
  <si>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</si>
  <si>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</si>
  <si>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</si>
  <si>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</si>
  <si>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</si>
  <si>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</si>
  <si>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</si>
  <si>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</si>
  <si>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</si>
  <si>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</si>
  <si>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</si>
  <si>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</si>
  <si>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</si>
  <si>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</si>
  <si>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</si>
  <si>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</si>
  <si>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</si>
  <si>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</si>
  <si>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</si>
  <si>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</si>
  <si>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</si>
  <si>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</si>
  <si>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</si>
  <si>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</si>
  <si>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</si>
  <si>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</si>
  <si>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</si>
  <si>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</si>
  <si>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</si>
  <si>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</si>
  <si>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</si>
  <si>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</si>
  <si>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</si>
  <si>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</si>
  <si>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</si>
  <si>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</si>
  <si>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</si>
  <si>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</si>
  <si>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</si>
  <si>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</si>
  <si>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</si>
  <si>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</si>
  <si>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</si>
  <si>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</si>
  <si>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</si>
  <si>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</si>
  <si>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</si>
  <si>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</si>
  <si>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</si>
  <si>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</si>
  <si>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</si>
  <si>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</si>
  <si>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</si>
  <si>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</si>
  <si>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</si>
  <si>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</si>
  <si>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</si>
  <si>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</si>
  <si>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</si>
  <si>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</si>
  <si>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</si>
  <si>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</si>
  <si>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</si>
  <si>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</si>
  <si>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</si>
  <si>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</si>
  <si>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</si>
  <si>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</si>
  <si>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</si>
  <si>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</si>
  <si>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</si>
  <si>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</si>
  <si>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</si>
  <si>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</si>
  <si>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</si>
  <si>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</si>
  <si>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</si>
  <si>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</si>
  <si>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</si>
  <si>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</si>
  <si>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</si>
  <si>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</si>
  <si>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</si>
  <si>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</si>
  <si>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</si>
  <si>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</si>
  <si>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</si>
  <si>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</si>
  <si>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</si>
  <si>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</si>
  <si>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</si>
  <si>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</si>
  <si>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</si>
  <si>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</si>
  <si>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</si>
  <si>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</si>
  <si>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</si>
  <si>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</si>
  <si>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</si>
  <si>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</si>
  <si>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</si>
  <si>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</si>
  <si>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</si>
  <si>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</si>
  <si>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</si>
  <si>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</si>
  <si>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</si>
  <si>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</si>
  <si>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</si>
  <si>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</si>
  <si>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</si>
  <si>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</si>
  <si>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</si>
  <si>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</si>
  <si>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</si>
  <si>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</si>
  <si>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</si>
  <si>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</si>
  <si>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</si>
  <si>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</si>
  <si>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</si>
  <si>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</si>
  <si>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</si>
  <si>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</si>
  <si>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</si>
  <si>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</si>
  <si>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</si>
  <si>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</si>
  <si>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</si>
  <si>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</si>
  <si>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</si>
  <si>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</si>
  <si>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</si>
  <si>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</si>
  <si>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</si>
  <si>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</si>
  <si>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</si>
  <si>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</si>
  <si>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</si>
  <si>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</si>
  <si>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</si>
  <si>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</si>
  <si>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</si>
  <si>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</si>
  <si>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</si>
  <si>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</si>
  <si>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</si>
  <si>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</si>
  <si>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</si>
  <si>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</si>
  <si>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</si>
  <si>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</si>
  <si>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</si>
  <si>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</si>
  <si>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</si>
  <si>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</si>
  <si>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</si>
  <si>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</si>
  <si>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</si>
  <si>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</si>
  <si>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</si>
  <si>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</si>
  <si>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</si>
  <si>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</si>
  <si>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</si>
  <si>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</si>
  <si>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</si>
  <si>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</si>
  <si>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</si>
  <si>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</si>
  <si>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</si>
  <si>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</si>
  <si>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</si>
  <si>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</si>
  <si>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</si>
  <si>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</si>
  <si>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</si>
  <si>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</si>
  <si>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</si>
  <si>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</si>
  <si>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</si>
  <si>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</si>
  <si>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</si>
  <si>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</si>
  <si>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</si>
  <si>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</si>
  <si>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</si>
  <si>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</si>
  <si>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</si>
  <si>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</si>
  <si>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</si>
  <si>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</si>
  <si>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</si>
  <si>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</si>
  <si>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</si>
  <si>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</si>
  <si>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</si>
  <si>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</si>
  <si>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</si>
  <si>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</si>
  <si>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</si>
  <si>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</si>
  <si>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</si>
  <si>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</si>
  <si>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</si>
  <si>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</si>
  <si>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</si>
  <si>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</si>
  <si>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</si>
  <si>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</si>
  <si>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</si>
  <si>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</si>
  <si>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</si>
  <si>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</si>
  <si>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</si>
  <si>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</si>
  <si>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</si>
  <si>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</si>
  <si>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</si>
  <si>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</si>
  <si>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</si>
  <si>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</si>
  <si>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</si>
  <si>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</si>
  <si>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</si>
  <si>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</si>
  <si>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</si>
  <si>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</si>
  <si>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</si>
  <si>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</si>
  <si>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</si>
  <si>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</si>
  <si>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</si>
  <si>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</si>
  <si>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</si>
  <si>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</si>
  <si>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</si>
  <si>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</si>
  <si>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</si>
  <si>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</si>
  <si>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</si>
  <si>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</si>
  <si>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</si>
  <si>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</si>
  <si>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</si>
  <si>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</si>
  <si>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</si>
  <si>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</si>
  <si>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</si>
  <si>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</si>
  <si>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</si>
  <si>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</si>
  <si>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</si>
  <si>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</si>
  <si>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</si>
  <si>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</si>
  <si>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</si>
  <si>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</si>
  <si>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</si>
  <si>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</si>
  <si>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</si>
  <si>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</si>
  <si>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</si>
  <si>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</si>
  <si>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</si>
  <si>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</si>
  <si>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</si>
  <si>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</si>
  <si>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</si>
  <si>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</si>
  <si>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</si>
  <si>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</si>
  <si>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</si>
  <si>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</si>
  <si>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</si>
  <si>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</si>
  <si>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</si>
  <si>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</si>
  <si>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</si>
  <si>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</si>
  <si>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</si>
  <si>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</si>
  <si>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</si>
  <si>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</si>
  <si>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</si>
  <si>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</si>
  <si>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</si>
  <si>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</si>
  <si>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</si>
  <si>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</si>
  <si>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</si>
  <si>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</si>
  <si>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</si>
  <si>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</si>
  <si>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</si>
  <si>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</si>
  <si>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</si>
  <si>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</si>
  <si>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</si>
  <si>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</si>
  <si>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</si>
  <si>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</si>
  <si>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</si>
  <si>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</si>
  <si>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</si>
  <si>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</si>
  <si>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</si>
  <si>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</si>
  <si>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</si>
  <si>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</si>
  <si>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</si>
  <si>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</si>
  <si>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</si>
  <si>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</si>
  <si>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</si>
  <si>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</si>
  <si>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</si>
  <si>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</si>
  <si>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</si>
  <si>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</si>
  <si>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</si>
  <si>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</si>
  <si>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</si>
  <si>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</si>
  <si>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</si>
  <si>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</si>
  <si>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</si>
  <si>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</si>
  <si>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</si>
  <si>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</si>
  <si>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</si>
  <si>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</si>
  <si>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</si>
  <si>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</si>
  <si>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</si>
  <si>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</si>
  <si>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</si>
  <si>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</si>
  <si>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</si>
  <si>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</si>
  <si>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</si>
  <si>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</si>
  <si>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</si>
  <si>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</si>
  <si>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</si>
  <si>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</si>
  <si>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</si>
  <si>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</si>
  <si>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</si>
  <si>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</si>
  <si>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</si>
  <si>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</si>
  <si>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</si>
  <si>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</si>
  <si>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</si>
  <si>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</si>
  <si>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</si>
  <si>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</si>
  <si>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</si>
  <si>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</si>
  <si>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</si>
  <si>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</si>
  <si>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</si>
  <si>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</si>
  <si>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</si>
  <si>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</si>
  <si>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</si>
  <si>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</si>
  <si>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</si>
  <si>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</si>
  <si>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</si>
  <si>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</si>
  <si>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</si>
  <si>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</si>
  <si>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</si>
  <si>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</si>
  <si>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</si>
  <si>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</si>
  <si>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</si>
  <si>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</si>
  <si>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</si>
  <si>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</si>
  <si>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</si>
  <si>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</si>
  <si>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</si>
  <si>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</si>
  <si>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</si>
  <si>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</si>
  <si>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</si>
  <si>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</si>
  <si>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</si>
  <si>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</si>
  <si>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</si>
  <si>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</si>
  <si>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</si>
  <si>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</si>
  <si>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</si>
  <si>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</si>
  <si>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</si>
  <si>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</si>
  <si>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</si>
  <si>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</si>
  <si>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</si>
  <si>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</si>
  <si>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</si>
  <si>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</si>
  <si>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</si>
  <si>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</si>
  <si>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</si>
  <si>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</si>
  <si>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</si>
  <si>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</si>
  <si>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</si>
  <si>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</si>
  <si>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</si>
  <si>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</si>
  <si>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</si>
  <si>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</si>
  <si>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</si>
  <si>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</si>
  <si>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</si>
  <si>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</si>
  <si>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</si>
  <si>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</si>
  <si>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</si>
  <si>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</si>
  <si>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</si>
  <si>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</si>
  <si>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</si>
  <si>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</si>
  <si>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</si>
  <si>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</si>
  <si>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</si>
  <si>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</si>
  <si>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</si>
  <si>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</si>
  <si>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</si>
  <si>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</si>
  <si>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</si>
  <si>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</si>
  <si>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</si>
  <si>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</si>
  <si>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</si>
  <si>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</si>
  <si>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</si>
  <si>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</si>
  <si>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</si>
  <si>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</si>
  <si>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</si>
  <si>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</si>
  <si>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</si>
  <si>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</si>
  <si>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</si>
  <si>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</si>
  <si>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</si>
  <si>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</si>
  <si>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</si>
  <si>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</si>
  <si>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</si>
  <si>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</si>
  <si>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</si>
  <si>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</si>
  <si>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</si>
  <si>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</si>
  <si>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</si>
  <si>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</si>
  <si>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</si>
  <si>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</si>
  <si>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</si>
  <si>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</si>
  <si>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</si>
  <si>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</si>
  <si>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</si>
  <si>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</si>
  <si>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</si>
  <si>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</si>
  <si>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</si>
  <si>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</si>
  <si>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</si>
  <si>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</si>
  <si>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</si>
  <si>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</si>
  <si>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</si>
  <si>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</si>
  <si>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</si>
  <si>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</si>
  <si>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</si>
  <si>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</si>
  <si>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</si>
  <si>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</si>
  <si>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</si>
  <si>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</si>
  <si>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</si>
  <si>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</si>
  <si>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</si>
  <si>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</si>
  <si>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</si>
  <si>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</si>
  <si>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</si>
  <si>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</si>
  <si>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</si>
  <si>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</si>
  <si>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</si>
  <si>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</si>
  <si>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</si>
  <si>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</si>
  <si>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</si>
  <si>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</si>
  <si>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</si>
  <si>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</si>
  <si>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</si>
  <si>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</si>
  <si>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</si>
  <si>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</si>
  <si>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</si>
  <si>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</si>
  <si>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</si>
  <si>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</si>
  <si>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</si>
  <si>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</si>
  <si>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</si>
  <si>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</si>
  <si>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</si>
  <si>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</si>
  <si>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</si>
  <si>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</si>
  <si>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</si>
  <si>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</si>
  <si>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</si>
  <si>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</si>
  <si>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</si>
  <si>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</si>
  <si>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</si>
  <si>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</si>
  <si>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</si>
  <si>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</si>
  <si>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</si>
  <si>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</si>
  <si>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</si>
  <si>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</si>
  <si>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</si>
  <si>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</si>
  <si>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</si>
  <si>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</si>
  <si>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</si>
  <si>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</si>
  <si>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</si>
  <si>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</si>
  <si>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</si>
  <si>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</si>
  <si>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</si>
  <si>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</si>
  <si>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</si>
  <si>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</si>
  <si>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</si>
  <si>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</si>
  <si>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</si>
  <si>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</si>
  <si>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</si>
  <si>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</si>
  <si>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</si>
  <si>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</si>
  <si>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</si>
  <si>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</si>
  <si>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</si>
  <si>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</si>
  <si>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</si>
  <si>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</si>
  <si>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</si>
  <si>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</si>
  <si>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</si>
  <si>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</si>
  <si>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</si>
  <si>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</si>
  <si>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</si>
  <si>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</si>
  <si>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</si>
  <si>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</si>
  <si>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</si>
  <si>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</si>
  <si>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</si>
  <si>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</si>
  <si>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</si>
  <si>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</si>
  <si>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</si>
  <si>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</si>
  <si>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</si>
  <si>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</si>
  <si>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</si>
  <si>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</si>
  <si>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</si>
  <si>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</si>
  <si>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</si>
  <si>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</si>
  <si>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</si>
  <si>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</si>
  <si>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</si>
  <si>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</si>
  <si>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</si>
  <si>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</si>
  <si>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</si>
  <si>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</si>
  <si>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</si>
  <si>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</si>
  <si>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</si>
  <si>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</si>
  <si>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</si>
  <si>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</si>
  <si>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</si>
  <si>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</si>
  <si>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</si>
  <si>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</si>
  <si>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</si>
  <si>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</si>
  <si>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</si>
  <si>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</si>
  <si>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</si>
  <si>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</si>
  <si>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</si>
  <si>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</si>
  <si>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</si>
  <si>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</si>
  <si>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</si>
  <si>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</si>
  <si>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</si>
  <si>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</si>
  <si>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</si>
  <si>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</si>
  <si>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</si>
  <si>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</si>
  <si>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</si>
  <si>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</si>
  <si>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</si>
  <si>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</si>
  <si>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</si>
  <si>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</si>
  <si>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</si>
  <si>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</si>
  <si>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</si>
  <si>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</si>
  <si>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</si>
  <si>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</si>
  <si>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</si>
  <si>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</si>
  <si>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</si>
  <si>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</si>
  <si>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</si>
  <si>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</si>
  <si>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</si>
  <si>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</si>
  <si>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</si>
  <si>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</si>
  <si>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</si>
  <si>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</si>
  <si>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</si>
  <si>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</si>
  <si>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</si>
  <si>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</si>
  <si>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</si>
  <si>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</si>
  <si>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</si>
  <si>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</si>
  <si>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</si>
  <si>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</si>
  <si>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</si>
  <si>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</si>
  <si>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</si>
  <si>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</si>
  <si>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</si>
  <si>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</si>
  <si>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</si>
  <si>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</si>
  <si>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</si>
  <si>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</si>
  <si>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</si>
  <si>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</si>
  <si>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</si>
  <si>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</si>
  <si>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</si>
  <si>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</si>
  <si>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</si>
  <si>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</si>
  <si>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</si>
  <si>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</si>
  <si>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</si>
  <si>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</si>
  <si>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</si>
  <si>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</si>
  <si>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</si>
  <si>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</si>
  <si>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</si>
  <si>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</si>
  <si>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</si>
  <si>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</si>
  <si>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</si>
  <si>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</si>
  <si>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</si>
  <si>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</si>
  <si>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</si>
  <si>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</si>
  <si>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</si>
  <si>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</si>
  <si>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</si>
  <si>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</si>
  <si>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</si>
  <si>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</si>
  <si>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</si>
  <si>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</si>
  <si>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</si>
  <si>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</si>
  <si>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</si>
  <si>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</si>
  <si>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</si>
  <si>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</si>
  <si>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</si>
  <si>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</si>
  <si>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</si>
  <si>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</si>
  <si>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</si>
  <si>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</si>
  <si>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</si>
  <si>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</si>
  <si>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</si>
  <si>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</si>
  <si>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</si>
  <si>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</si>
  <si>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</si>
  <si>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</si>
  <si>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</si>
  <si>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</si>
  <si>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</si>
  <si>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</si>
  <si>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</si>
  <si>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</si>
  <si>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</si>
  <si>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</si>
  <si>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</si>
  <si>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</si>
  <si>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</si>
  <si>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</si>
  <si>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</si>
  <si>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</si>
  <si>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</si>
  <si>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</si>
  <si>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</si>
  <si>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</si>
  <si>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</si>
  <si>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</si>
  <si>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</si>
  <si>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</si>
  <si>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</si>
  <si>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</si>
  <si>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</si>
  <si>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</si>
  <si>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</si>
  <si>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</si>
  <si>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</si>
  <si>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</si>
  <si>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</si>
  <si>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</si>
  <si>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</si>
  <si>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</si>
  <si>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</si>
  <si>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</si>
  <si>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</si>
  <si>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</si>
  <si>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</si>
  <si>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</si>
  <si>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</si>
  <si>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</si>
  <si>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</si>
  <si>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</si>
  <si>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</si>
  <si>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</si>
  <si>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</si>
  <si>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</si>
  <si>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</si>
  <si>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</si>
  <si>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</si>
  <si>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</si>
  <si>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</si>
  <si>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</si>
  <si>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</si>
  <si>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</si>
  <si>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</si>
  <si>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</si>
  <si>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</si>
  <si>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</si>
  <si>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</si>
  <si>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</si>
  <si>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</si>
  <si>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</si>
  <si>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</si>
  <si>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</si>
  <si>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</si>
  <si>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</si>
  <si>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</si>
  <si>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</si>
  <si>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</si>
  <si>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</si>
  <si>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</si>
  <si>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</si>
  <si>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</si>
  <si>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</si>
  <si>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</si>
  <si>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</si>
  <si>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</si>
  <si>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</si>
  <si>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</si>
  <si>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</si>
  <si>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</si>
  <si>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</si>
  <si>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</si>
  <si>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</si>
  <si>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</si>
  <si>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</si>
  <si>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</si>
  <si>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</si>
  <si>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</si>
  <si>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</si>
  <si>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</si>
  <si>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</si>
  <si>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</si>
  <si>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</si>
  <si>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</si>
  <si>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</si>
  <si>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</si>
  <si>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</si>
  <si>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</si>
  <si>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</si>
  <si>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</si>
  <si>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</si>
  <si>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</si>
  <si>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</si>
  <si>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</si>
  <si>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</si>
  <si>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</si>
  <si>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</si>
  <si>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</si>
  <si>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</si>
  <si>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</si>
  <si>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</si>
  <si>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</si>
  <si>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</si>
  <si>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</si>
  <si>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</si>
  <si>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</si>
  <si>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</si>
  <si>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</si>
  <si>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</si>
  <si>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</si>
  <si>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</si>
  <si>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</si>
  <si>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</si>
  <si>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</si>
  <si>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</si>
  <si>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</si>
  <si>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</si>
  <si>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</si>
  <si>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</si>
  <si>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</si>
  <si>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</si>
  <si>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</si>
  <si>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</si>
  <si>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</si>
  <si>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</si>
  <si>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</si>
  <si>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</si>
  <si>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</si>
  <si>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</si>
  <si>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</si>
  <si>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</si>
  <si>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</si>
  <si>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</si>
  <si>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</si>
  <si>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</si>
  <si>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</si>
  <si>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</si>
  <si>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</si>
  <si>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</si>
  <si>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</si>
  <si>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</si>
  <si>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</si>
  <si>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</si>
  <si>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</si>
  <si>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</si>
  <si>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</si>
  <si>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</si>
  <si>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</si>
  <si>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</si>
  <si>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</si>
  <si>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</si>
  <si>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</si>
  <si>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</si>
  <si>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</si>
  <si>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</si>
  <si>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</si>
  <si>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</si>
  <si>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</si>
  <si>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</si>
  <si>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</si>
  <si>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</si>
  <si>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</si>
  <si>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</si>
  <si>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</si>
  <si>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</si>
  <si>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</si>
  <si>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</si>
  <si>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</si>
  <si>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</si>
  <si>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</si>
  <si>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</si>
  <si>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</si>
  <si>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</si>
  <si>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</si>
  <si>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</si>
  <si>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</si>
  <si>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</si>
  <si>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</si>
  <si>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</si>
  <si>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</si>
  <si>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</si>
  <si>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</si>
  <si>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</si>
  <si>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</si>
  <si>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</si>
  <si>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</si>
  <si>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</si>
  <si>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</si>
  <si>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</si>
  <si>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</si>
  <si>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</si>
  <si>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</si>
  <si>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</si>
  <si>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</si>
  <si>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</si>
  <si>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</si>
  <si>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</si>
  <si>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</si>
  <si>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</si>
  <si>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</si>
  <si>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</si>
  <si>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</si>
  <si>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</si>
  <si>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</si>
  <si>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</si>
  <si>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</si>
  <si>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</si>
  <si>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</si>
  <si>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</si>
  <si>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</si>
  <si>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</si>
  <si>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</si>
  <si>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</si>
  <si>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</si>
  <si>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</si>
  <si>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</si>
  <si>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</si>
  <si>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</si>
  <si>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</si>
  <si>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</si>
  <si>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</si>
  <si>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</si>
  <si>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</si>
  <si>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</si>
  <si>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</si>
  <si>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</si>
  <si>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</si>
  <si>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</si>
  <si>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</si>
  <si>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</si>
  <si>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</si>
  <si>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</si>
  <si>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</si>
  <si>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</si>
  <si>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</si>
  <si>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</si>
  <si>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</si>
  <si>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</si>
  <si>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</si>
  <si>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</si>
  <si>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</si>
  <si>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</si>
  <si>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</si>
  <si>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</si>
  <si>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</si>
  <si>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</si>
  <si>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</si>
  <si>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</si>
  <si>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</si>
  <si>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</si>
  <si>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</si>
  <si>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</si>
  <si>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</si>
  <si>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</si>
  <si>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</si>
  <si>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</si>
  <si>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</si>
  <si>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</si>
  <si>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</si>
  <si>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</si>
  <si>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</si>
  <si>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</si>
  <si>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</si>
  <si>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</si>
  <si>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</si>
  <si>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</si>
  <si>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</si>
  <si>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</si>
  <si>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</si>
  <si>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</si>
  <si>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</si>
  <si>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</si>
  <si>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</si>
  <si>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</si>
  <si>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</si>
  <si>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</si>
  <si>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</si>
  <si>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</si>
  <si>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</si>
  <si>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</si>
  <si>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</si>
  <si>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</si>
  <si>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</si>
  <si>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</si>
  <si>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</si>
  <si>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</si>
  <si>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</si>
  <si>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</si>
  <si>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</si>
  <si>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</si>
  <si>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</si>
  <si>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</si>
  <si>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</si>
  <si>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</si>
  <si>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</si>
  <si>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</si>
  <si>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</si>
  <si>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</si>
  <si>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</si>
  <si>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</si>
  <si>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</si>
  <si>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</si>
  <si>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</si>
  <si>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</si>
  <si>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</si>
  <si>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</si>
  <si>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</si>
  <si>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</si>
  <si>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</si>
  <si>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</si>
  <si>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</si>
  <si>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</si>
  <si>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</si>
  <si>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</si>
  <si>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</si>
  <si>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</si>
  <si>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</si>
  <si>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</si>
  <si>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</si>
  <si>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</si>
  <si>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</si>
  <si>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</si>
  <si>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</si>
  <si>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</si>
  <si>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</si>
  <si>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</si>
  <si>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</si>
  <si>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</si>
  <si>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</si>
  <si>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</si>
  <si>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</si>
  <si>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</si>
  <si>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</si>
  <si>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</si>
  <si>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</si>
  <si>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</si>
  <si>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</si>
  <si>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</si>
  <si>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</si>
  <si>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</si>
  <si>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</si>
  <si>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</si>
  <si>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</si>
  <si>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</si>
  <si>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</si>
  <si>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</si>
  <si>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</si>
  <si>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</si>
  <si>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</si>
  <si>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</si>
  <si>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</si>
  <si>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</si>
  <si>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</si>
  <si>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</si>
  <si>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</si>
  <si>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</si>
  <si>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</si>
  <si>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</si>
  <si>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</si>
  <si>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</si>
  <si>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</si>
  <si>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</si>
  <si>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</si>
  <si>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</si>
  <si>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</si>
  <si>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</si>
  <si>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</si>
  <si>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</si>
  <si>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</si>
  <si>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</si>
  <si>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</si>
  <si>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</si>
  <si>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</si>
  <si>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</si>
  <si>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</si>
  <si>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</si>
  <si>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</si>
  <si>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</si>
  <si>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</si>
  <si>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</si>
  <si>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</si>
  <si>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</si>
  <si>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</si>
  <si>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</si>
  <si>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</si>
  <si>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</si>
  <si>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</si>
  <si>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</si>
  <si>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</si>
  <si>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</si>
  <si>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</si>
  <si>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</si>
  <si>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</si>
  <si>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</si>
  <si>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</si>
  <si>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</si>
  <si>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</si>
  <si>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</si>
  <si>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</si>
  <si>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</si>
  <si>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</si>
  <si>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</si>
  <si>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</si>
  <si>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</si>
  <si>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</si>
  <si>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</si>
  <si>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</si>
  <si>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</si>
  <si>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</si>
  <si>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</si>
  <si>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</si>
  <si>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</si>
  <si>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</si>
  <si>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</si>
  <si>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</si>
  <si>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</si>
  <si>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</si>
  <si>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</si>
  <si>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</si>
  <si>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</si>
  <si>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</si>
  <si>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</si>
  <si>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</si>
  <si>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</si>
  <si>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</si>
  <si>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</si>
  <si>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</si>
  <si>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</si>
  <si>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</si>
  <si>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</si>
  <si>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</si>
  <si>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</si>
  <si>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</si>
  <si>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</si>
  <si>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</si>
  <si>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</si>
  <si>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</si>
  <si>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</si>
  <si>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</si>
  <si>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</si>
  <si>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</si>
  <si>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</si>
  <si>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</si>
  <si>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</si>
  <si>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</si>
  <si>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</si>
  <si>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</si>
  <si>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</si>
  <si>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</si>
  <si>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</si>
  <si>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</si>
  <si>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</si>
  <si>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</si>
  <si>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</si>
  <si>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</si>
  <si>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</si>
  <si>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</si>
  <si>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</si>
  <si>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</si>
  <si>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</si>
  <si>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</si>
  <si>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</si>
  <si>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</si>
  <si>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</si>
  <si>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</si>
  <si>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</si>
  <si>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</si>
  <si>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</si>
  <si>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</si>
  <si>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</si>
  <si>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</si>
  <si>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</si>
  <si>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</si>
  <si>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</si>
  <si>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</si>
  <si>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</si>
  <si>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</si>
  <si>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</si>
  <si>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</si>
  <si>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</si>
  <si>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</si>
  <si>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</si>
  <si>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</si>
  <si>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</si>
  <si>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</si>
  <si>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</si>
  <si>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</si>
  <si>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</si>
  <si>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</si>
  <si>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</si>
  <si>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</si>
  <si>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</si>
  <si>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</si>
  <si>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</si>
  <si>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</si>
  <si>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</si>
  <si>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</si>
  <si>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</si>
  <si>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</si>
  <si>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</si>
  <si>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</si>
  <si>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</si>
  <si>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</si>
  <si>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</si>
  <si>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</si>
  <si>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</si>
  <si>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</si>
  <si>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</si>
  <si>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</si>
  <si>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</si>
  <si>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</si>
  <si>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</si>
  <si>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</si>
  <si>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</si>
  <si>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</si>
  <si>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</si>
  <si>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</si>
  <si>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</si>
  <si>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</si>
  <si>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</si>
  <si>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</si>
  <si>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</si>
  <si>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</si>
  <si>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</si>
  <si>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</si>
  <si>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</si>
  <si>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</si>
  <si>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</si>
  <si>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</si>
  <si>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</si>
  <si>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</si>
  <si>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</si>
  <si>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</si>
  <si>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</si>
  <si>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</si>
  <si>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</si>
  <si>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</si>
  <si>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</si>
  <si>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</si>
  <si>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</si>
  <si>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</si>
  <si>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</si>
  <si>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</si>
  <si>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</si>
  <si>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</si>
  <si>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</si>
  <si>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</si>
  <si>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</si>
  <si>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</si>
  <si>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</si>
  <si>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</si>
  <si>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</si>
  <si>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</si>
  <si>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</si>
  <si>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</si>
  <si>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</si>
  <si>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</si>
  <si>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</si>
  <si>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</si>
  <si>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</si>
  <si>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</si>
  <si>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</si>
  <si>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</si>
  <si>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</si>
  <si>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</si>
  <si>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</si>
  <si>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</si>
  <si>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</si>
  <si>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</si>
  <si>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</si>
  <si>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</si>
  <si>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</si>
  <si>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</si>
  <si>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</si>
  <si>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</si>
  <si>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</si>
  <si>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</si>
  <si>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</si>
  <si>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</si>
  <si>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</si>
  <si>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</si>
  <si>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</si>
  <si>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</si>
  <si>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</si>
  <si>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</si>
  <si>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</si>
  <si>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</si>
  <si>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</si>
  <si>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</si>
  <si>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</si>
  <si>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</si>
  <si>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</si>
  <si>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</si>
  <si>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</si>
  <si>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</si>
  <si>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</si>
  <si>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</si>
  <si>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</si>
  <si>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</si>
  <si>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</si>
  <si>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</si>
  <si>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</si>
  <si>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</si>
  <si>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</si>
  <si>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</si>
  <si>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</si>
  <si>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</si>
  <si>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</si>
  <si>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</si>
  <si>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</si>
  <si>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</si>
  <si>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</si>
  <si>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</si>
  <si>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</si>
  <si>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</si>
  <si>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</si>
  <si>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</si>
  <si>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</si>
  <si>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</si>
  <si>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</si>
  <si>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</si>
  <si>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</si>
  <si>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</si>
  <si>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</si>
  <si>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</si>
  <si>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</si>
  <si>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</si>
  <si>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</si>
  <si>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</si>
  <si>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</si>
  <si>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</si>
  <si>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</si>
  <si>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</si>
  <si>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</si>
  <si>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</si>
  <si>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</si>
  <si>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</si>
  <si>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</si>
  <si>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</si>
  <si>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</si>
  <si>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</si>
  <si>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</si>
  <si>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</si>
  <si>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</si>
  <si>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</si>
  <si>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</si>
  <si>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</si>
  <si>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</si>
  <si>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</si>
  <si>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</si>
  <si>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</si>
  <si>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</si>
  <si>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</si>
  <si>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</si>
  <si>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</si>
  <si>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</si>
  <si>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</si>
  <si>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</si>
  <si>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</si>
  <si>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</si>
  <si>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</si>
  <si>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</si>
  <si>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</si>
  <si>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</si>
  <si>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</si>
  <si>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</si>
  <si>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</si>
  <si>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</si>
  <si>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</si>
  <si>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</si>
  <si>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</si>
  <si>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</si>
  <si>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</si>
  <si>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</si>
  <si>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</si>
  <si>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</si>
  <si>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</si>
  <si>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</si>
  <si>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</si>
  <si>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</si>
  <si>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</si>
  <si>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</si>
  <si>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</si>
  <si>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</si>
  <si>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</si>
  <si>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</si>
  <si>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</si>
  <si>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</si>
  <si>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</si>
  <si>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</si>
  <si>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</si>
  <si>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</si>
  <si>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</si>
  <si>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</si>
  <si>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</si>
  <si>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</si>
  <si>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</si>
  <si>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</si>
  <si>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</si>
  <si>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</si>
  <si>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</si>
  <si>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</si>
  <si>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</si>
  <si>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</si>
  <si>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</si>
  <si>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</si>
  <si>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</si>
  <si>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</si>
  <si>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</si>
  <si>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</si>
  <si>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</si>
  <si>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</si>
  <si>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</si>
  <si>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</si>
  <si>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</si>
  <si>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</si>
  <si>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</si>
  <si>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</si>
  <si>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</si>
  <si>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</si>
  <si>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</si>
  <si>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</si>
  <si>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</si>
  <si>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</si>
  <si>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</si>
  <si>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</si>
  <si>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</si>
  <si>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</si>
  <si>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</si>
  <si>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</si>
  <si>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</si>
  <si>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</si>
  <si>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</si>
  <si>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</si>
  <si>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</si>
  <si>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</si>
  <si>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</si>
  <si>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</si>
  <si>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</si>
  <si>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</si>
  <si>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</si>
  <si>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</si>
  <si>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</si>
  <si>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</si>
  <si>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</si>
  <si>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</si>
  <si>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</si>
  <si>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</si>
  <si>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</si>
  <si>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</si>
  <si>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</si>
  <si>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</si>
  <si>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</si>
  <si>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</si>
  <si>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</si>
  <si>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</si>
  <si>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</si>
  <si>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</si>
  <si>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</si>
  <si>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</si>
  <si>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</si>
  <si>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</si>
  <si>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</si>
  <si>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</si>
  <si>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</si>
  <si>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</si>
  <si>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</si>
  <si>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</si>
  <si>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</si>
  <si>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</si>
  <si>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</si>
  <si>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</si>
  <si>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</si>
  <si>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</si>
  <si>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</si>
  <si>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</si>
  <si>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</si>
  <si>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</si>
  <si>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</si>
  <si>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</si>
  <si>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</si>
  <si>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</si>
  <si>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</si>
  <si>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</si>
  <si>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</si>
  <si>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</si>
  <si>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</si>
  <si>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</si>
  <si>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</si>
  <si>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</si>
  <si>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</si>
  <si>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</si>
  <si>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</si>
  <si>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</si>
  <si>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</si>
  <si>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</si>
  <si>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</si>
  <si>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</si>
  <si>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</si>
  <si>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</si>
  <si>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</si>
  <si>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</si>
  <si>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</si>
  <si>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</si>
  <si>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</si>
  <si>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</si>
  <si>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</si>
  <si>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</si>
  <si>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</si>
  <si>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</si>
  <si>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</si>
  <si>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</si>
  <si>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</si>
  <si>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</si>
  <si>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</si>
  <si>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</si>
  <si>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</si>
  <si>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</si>
  <si>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</si>
  <si>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</si>
  <si>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</si>
  <si>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</si>
  <si>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</si>
  <si>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</si>
  <si>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</si>
  <si>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</si>
  <si>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</si>
  <si>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</si>
  <si>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</si>
  <si>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</si>
  <si>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</si>
  <si>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</si>
  <si>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</si>
  <si>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</si>
  <si>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</si>
  <si>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</si>
  <si>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</si>
  <si>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</si>
  <si>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</si>
  <si>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</si>
  <si>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</si>
  <si>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</si>
  <si>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</si>
  <si>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</si>
  <si>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</si>
  <si>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</si>
  <si>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</si>
  <si>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</si>
  <si>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</si>
  <si>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</si>
  <si>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</si>
  <si>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</si>
  <si>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</si>
  <si>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</si>
  <si>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</si>
  <si>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</si>
  <si>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</si>
  <si>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</si>
  <si>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</si>
  <si>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</si>
  <si>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</si>
  <si>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</si>
  <si>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</si>
  <si>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</si>
  <si>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</si>
  <si>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</si>
  <si>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</si>
  <si>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</si>
  <si>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</si>
  <si>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</si>
  <si>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</si>
  <si>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</si>
  <si>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</si>
  <si>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</si>
  <si>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</si>
  <si>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</si>
  <si>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</si>
  <si>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</si>
  <si>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</si>
  <si>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</si>
  <si>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</si>
  <si>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</si>
  <si>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</si>
  <si>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</si>
  <si>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</si>
  <si>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</si>
  <si>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</si>
  <si>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</si>
  <si>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</si>
  <si>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</si>
  <si>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</si>
  <si>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</si>
  <si>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</si>
  <si>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</si>
  <si>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</si>
  <si>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</si>
  <si>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</si>
  <si>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</si>
  <si>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</si>
  <si>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</si>
  <si>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</si>
  <si>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</si>
  <si>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</si>
  <si>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</si>
  <si>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</si>
  <si>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</si>
  <si>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</si>
  <si>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</si>
  <si>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</si>
  <si>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</si>
  <si>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</si>
  <si>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</si>
  <si>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</si>
  <si>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</si>
  <si>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</si>
  <si>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</si>
  <si>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</si>
  <si>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</si>
  <si>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</si>
  <si>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</si>
  <si>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</si>
  <si>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</si>
  <si>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</si>
  <si>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</si>
  <si>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</si>
  <si>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</si>
  <si>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</si>
  <si>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</si>
  <si>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</si>
  <si>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</si>
  <si>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</si>
  <si>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</si>
  <si>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</si>
  <si>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</si>
  <si>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</si>
  <si>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</si>
  <si>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</si>
  <si>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</si>
  <si>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</si>
  <si>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</si>
  <si>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</si>
  <si>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</si>
  <si>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</si>
  <si>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</si>
  <si>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</si>
  <si>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</si>
  <si>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</si>
  <si>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</si>
  <si>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</si>
  <si>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</si>
  <si>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</si>
  <si>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</si>
  <si>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</si>
  <si>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</si>
  <si>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</si>
  <si>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</si>
  <si>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</si>
  <si>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</si>
  <si>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</si>
  <si>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</si>
  <si>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</si>
  <si>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</si>
  <si>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</si>
  <si>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</si>
  <si>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</si>
  <si>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</si>
  <si>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</si>
  <si>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</si>
  <si>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</si>
  <si>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</si>
  <si>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</si>
  <si>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</si>
  <si>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</si>
  <si>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</si>
  <si>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</si>
  <si>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</si>
  <si>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</si>
  <si>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</si>
  <si>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</si>
  <si>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</si>
  <si>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</si>
  <si>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</si>
  <si>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</si>
  <si>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</si>
  <si>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</si>
  <si>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</si>
  <si>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</si>
  <si>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</si>
  <si>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</si>
  <si>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</si>
  <si>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</si>
  <si>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</si>
  <si>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</si>
  <si>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</si>
  <si>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</si>
  <si>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</si>
  <si>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</si>
  <si>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</si>
  <si>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</si>
  <si>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</si>
  <si>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</si>
  <si>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</si>
  <si>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</si>
  <si>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</si>
  <si>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</si>
  <si>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</si>
  <si>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</si>
  <si>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</si>
  <si>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</si>
  <si>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</si>
  <si>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</si>
  <si>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</si>
  <si>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</si>
  <si>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</si>
  <si>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</si>
  <si>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</si>
  <si>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</si>
  <si>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</si>
  <si>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</si>
  <si>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</si>
  <si>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</si>
  <si>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</si>
  <si>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</si>
  <si>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</si>
  <si>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</si>
  <si>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</si>
  <si>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</si>
  <si>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</si>
  <si>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</si>
  <si>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</si>
  <si>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</si>
  <si>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</si>
  <si>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</si>
  <si>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</si>
  <si>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</si>
  <si>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</si>
  <si>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</si>
  <si>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</si>
  <si>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</si>
  <si>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</si>
  <si>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</si>
  <si>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</si>
  <si>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</si>
  <si>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</si>
  <si>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</si>
  <si>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</si>
  <si>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</si>
  <si>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</si>
  <si>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</si>
  <si>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</si>
  <si>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</si>
  <si>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</si>
  <si>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</si>
  <si>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</si>
  <si>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</si>
  <si>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</si>
  <si>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</si>
  <si>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</si>
  <si>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</si>
  <si>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</si>
  <si>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</si>
  <si>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</si>
  <si>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</si>
  <si>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</si>
  <si>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</si>
  <si>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</si>
  <si>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</si>
  <si>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</si>
  <si>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</si>
  <si>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</si>
  <si>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</si>
  <si>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</si>
  <si>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</si>
  <si>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</si>
  <si>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</si>
  <si>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</si>
  <si>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</si>
  <si>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</si>
  <si>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</si>
  <si>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</si>
  <si>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</si>
  <si>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</si>
  <si>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</si>
  <si>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</si>
  <si>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</si>
  <si>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</si>
  <si>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</si>
  <si>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</si>
  <si>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</si>
  <si>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</si>
  <si>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</si>
  <si>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</si>
  <si>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</si>
  <si>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</si>
  <si>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</si>
  <si>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</si>
  <si>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</si>
  <si>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</si>
  <si>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</si>
  <si>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</si>
  <si>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</si>
  <si>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</si>
  <si>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</si>
  <si>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</si>
  <si>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</si>
  <si>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</si>
  <si>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</si>
  <si>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</si>
  <si>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</si>
  <si>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</si>
  <si>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</si>
  <si>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</si>
  <si>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</si>
  <si>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</si>
  <si>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</si>
  <si>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</si>
  <si>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</si>
  <si>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</si>
  <si>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</si>
  <si>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</si>
  <si>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</si>
  <si>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</si>
  <si>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</si>
  <si>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</si>
  <si>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</si>
  <si>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</si>
  <si>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</si>
  <si>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</si>
  <si>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</si>
  <si>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</si>
  <si>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</si>
  <si>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</si>
  <si>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</si>
  <si>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</si>
  <si>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</si>
  <si>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</si>
  <si>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</si>
  <si>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</si>
  <si>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</si>
  <si>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</si>
  <si>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</si>
  <si>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</si>
  <si>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</si>
  <si>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</si>
  <si>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</si>
  <si>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</si>
  <si>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</si>
  <si>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</si>
  <si>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</si>
  <si>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</si>
  <si>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</si>
  <si>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</si>
  <si>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</si>
  <si>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</si>
  <si>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</si>
  <si>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</si>
  <si>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</si>
  <si>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</si>
  <si>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</si>
  <si>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</si>
  <si>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</si>
  <si>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</si>
  <si>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</si>
  <si>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</si>
  <si>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</si>
  <si>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</si>
  <si>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</si>
  <si>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</si>
  <si>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</si>
  <si>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</si>
  <si>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</si>
  <si>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</si>
  <si>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</si>
  <si>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</si>
  <si>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</si>
  <si>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</si>
  <si>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</si>
  <si>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</si>
  <si>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</si>
  <si>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</si>
  <si>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</si>
  <si>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</si>
  <si>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</si>
  <si>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</si>
  <si>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</si>
  <si>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</si>
  <si>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</si>
  <si>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</si>
  <si>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</si>
  <si>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</si>
  <si>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</si>
  <si>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</si>
  <si>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</si>
  <si>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</si>
  <si>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</si>
  <si>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</si>
  <si>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</si>
  <si>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</si>
  <si>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</si>
  <si>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</si>
  <si>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</si>
  <si>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</si>
  <si>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</si>
  <si>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</si>
  <si>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</si>
  <si>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</si>
  <si>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</si>
  <si>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</si>
  <si>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</si>
  <si>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</si>
  <si>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</si>
  <si>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</si>
  <si>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</si>
  <si>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</si>
  <si>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</si>
  <si>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</si>
  <si>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</si>
  <si>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</si>
  <si>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</si>
  <si>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</si>
  <si>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</si>
  <si>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</si>
  <si>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</si>
  <si>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</si>
  <si>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</si>
  <si>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</si>
  <si>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</si>
  <si>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</si>
  <si>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</si>
  <si>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</si>
  <si>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</si>
  <si>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</si>
  <si>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</si>
  <si>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</si>
  <si>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</si>
  <si>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</si>
  <si>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</si>
  <si>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</si>
  <si>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</si>
  <si>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</si>
  <si>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</si>
  <si>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</si>
  <si>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</si>
  <si>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</si>
  <si>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</si>
  <si>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</si>
  <si>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</si>
  <si>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</si>
  <si>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</si>
  <si>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</si>
  <si>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</si>
  <si>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</si>
  <si>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</si>
  <si>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</si>
  <si>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</si>
  <si>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</si>
  <si>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</si>
  <si>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</si>
  <si>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</si>
  <si>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</si>
  <si>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</si>
  <si>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</si>
  <si>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</si>
  <si>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</si>
  <si>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</si>
  <si>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</si>
  <si>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</si>
  <si>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</si>
  <si>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</si>
  <si>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</si>
  <si>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</si>
  <si>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</si>
  <si>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</si>
  <si>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</si>
  <si>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</si>
  <si>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</si>
  <si>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</si>
  <si>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</si>
  <si>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</si>
  <si>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</si>
  <si>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</si>
  <si>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</si>
  <si>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</si>
  <si>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</si>
  <si>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</si>
  <si>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</si>
  <si>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</si>
  <si>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</si>
  <si>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</si>
  <si>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</si>
  <si>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</si>
  <si>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</si>
  <si>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</si>
  <si>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</si>
  <si>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</si>
  <si>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</si>
  <si>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</si>
  <si>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</si>
  <si>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</si>
  <si>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</si>
  <si>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</si>
  <si>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</si>
  <si>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</si>
  <si>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</si>
  <si>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</si>
  <si>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</si>
  <si>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</si>
  <si>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</si>
  <si>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</si>
  <si>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</si>
  <si>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</si>
  <si>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</si>
  <si>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</si>
  <si>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</si>
  <si>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</si>
  <si>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</si>
  <si>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</si>
  <si>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</si>
  <si>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</si>
  <si>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</si>
  <si>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</si>
  <si>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</si>
  <si>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</si>
  <si>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</si>
  <si>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</si>
  <si>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</si>
  <si>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</si>
  <si>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</si>
  <si>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</si>
  <si>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</si>
  <si>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</si>
  <si>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</si>
  <si>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</si>
  <si>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</si>
  <si>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</si>
  <si>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</si>
  <si>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</si>
  <si>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</si>
  <si>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</si>
  <si>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</si>
  <si>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</si>
  <si>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</si>
  <si>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</si>
  <si>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</si>
  <si>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</si>
  <si>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</si>
  <si>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</si>
  <si>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</si>
  <si>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</si>
  <si>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</si>
  <si>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</si>
  <si>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</si>
  <si>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</si>
  <si>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</si>
  <si>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</si>
  <si>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</si>
  <si>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</si>
  <si>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</si>
  <si>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</si>
  <si>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</si>
  <si>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</si>
  <si>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</si>
  <si>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</si>
  <si>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</si>
  <si>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</si>
  <si>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</si>
  <si>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</si>
  <si>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</si>
  <si>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</si>
  <si>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</si>
  <si>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</si>
  <si>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</si>
  <si>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</si>
  <si>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</si>
  <si>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</si>
  <si>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</si>
  <si>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</si>
  <si>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</si>
  <si>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</si>
  <si>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</si>
  <si>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</si>
  <si>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</si>
  <si>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</si>
  <si>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</si>
  <si>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</si>
  <si>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</si>
  <si>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</si>
  <si>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</si>
  <si>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</si>
  <si>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</si>
  <si>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</si>
  <si>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</si>
  <si>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</si>
  <si>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</si>
  <si>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</si>
  <si>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</si>
  <si>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</si>
  <si>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</si>
  <si>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</si>
  <si>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</si>
  <si>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</si>
  <si>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</si>
  <si>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</si>
  <si>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</si>
  <si>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</si>
  <si>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</si>
  <si>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</si>
  <si>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</si>
  <si>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</si>
  <si>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</si>
  <si>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</si>
  <si>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</si>
  <si>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</si>
  <si>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</si>
  <si>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</si>
  <si>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</si>
  <si>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</si>
  <si>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</si>
  <si>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</si>
  <si>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</si>
  <si>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</si>
  <si>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</si>
  <si>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</si>
  <si>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</si>
  <si>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</si>
  <si>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</si>
  <si>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</si>
  <si>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</si>
  <si>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</si>
  <si>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</si>
  <si>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</si>
  <si>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</si>
  <si>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</si>
  <si>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</si>
  <si>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</si>
  <si>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</si>
  <si>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</si>
  <si>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</si>
  <si>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</si>
  <si>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</si>
  <si>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</si>
  <si>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</si>
  <si>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</si>
  <si>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</si>
  <si>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</si>
  <si>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</si>
  <si>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</si>
  <si>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</si>
  <si>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</si>
  <si>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</si>
  <si>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</si>
  <si>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</si>
  <si>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</si>
  <si>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</si>
  <si>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</si>
  <si>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</si>
  <si>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</si>
  <si>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</si>
  <si>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</si>
  <si>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</si>
  <si>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</si>
  <si>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</si>
  <si>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</si>
  <si>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</si>
  <si>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</si>
  <si>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</si>
  <si>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</si>
  <si>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</si>
  <si>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</si>
  <si>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</si>
  <si>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</si>
  <si>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</si>
  <si>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</si>
  <si>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</si>
  <si>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</si>
  <si>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</si>
  <si>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</si>
  <si>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</si>
  <si>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</si>
  <si>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</si>
  <si>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</si>
  <si>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</si>
  <si>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</si>
  <si>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</si>
  <si>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</si>
  <si>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</si>
  <si>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</si>
  <si>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</si>
  <si>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</si>
  <si>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</si>
  <si>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</si>
  <si>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</si>
  <si>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</si>
  <si>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</si>
  <si>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</si>
  <si>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</si>
  <si>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</si>
  <si>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</si>
  <si>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</si>
  <si>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</si>
  <si>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</si>
  <si>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</si>
  <si>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</si>
  <si>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</si>
  <si>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</si>
  <si>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</si>
  <si>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</si>
  <si>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</si>
  <si>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</si>
  <si>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</si>
  <si>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</si>
  <si>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</si>
  <si>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</si>
  <si>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</si>
  <si>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</si>
  <si>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</si>
  <si>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</si>
  <si>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</si>
  <si>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</si>
  <si>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</si>
  <si>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</si>
  <si>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</si>
  <si>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</si>
  <si>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</si>
  <si>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</si>
  <si>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</si>
  <si>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</si>
  <si>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</si>
  <si>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</si>
  <si>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</si>
  <si>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</si>
  <si>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</si>
  <si>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</si>
  <si>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</si>
  <si>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</si>
  <si>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</si>
  <si>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</si>
  <si>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</si>
  <si>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</si>
  <si>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</si>
  <si>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</si>
  <si>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</si>
  <si>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</si>
  <si>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</si>
  <si>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</si>
  <si>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</si>
  <si>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</si>
  <si>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</si>
  <si>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</si>
  <si>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</si>
  <si>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</si>
  <si>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</si>
  <si>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</si>
  <si>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</si>
  <si>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</si>
  <si>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</si>
  <si>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</si>
  <si>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</si>
  <si>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</si>
  <si>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</si>
  <si>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</si>
  <si>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</si>
  <si>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</si>
  <si>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</si>
  <si>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</si>
  <si>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</si>
  <si>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</si>
  <si>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</si>
  <si>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</si>
  <si>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</si>
  <si>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</si>
  <si>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</si>
  <si>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</si>
  <si>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</si>
  <si>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</si>
  <si>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</si>
  <si>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</si>
  <si>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</si>
  <si>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</si>
  <si>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</si>
  <si>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</si>
  <si>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</si>
  <si>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</si>
  <si>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</si>
  <si>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</si>
  <si>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</si>
  <si>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</si>
  <si>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</si>
  <si>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</si>
  <si>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</si>
  <si>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</si>
  <si>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</si>
  <si>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</si>
  <si>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</si>
  <si>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</si>
  <si>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</si>
  <si>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</si>
  <si>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</si>
  <si>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</si>
  <si>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</si>
  <si>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</si>
  <si>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</si>
  <si>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</si>
  <si>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</si>
  <si>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</si>
  <si>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</si>
  <si>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</si>
  <si>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</si>
  <si>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</si>
  <si>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</si>
  <si>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</si>
  <si>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</si>
  <si>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</si>
  <si>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</si>
  <si>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</si>
  <si>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</si>
  <si>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</si>
  <si>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</si>
  <si>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</si>
  <si>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</si>
  <si>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</si>
  <si>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</si>
  <si>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</si>
  <si>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</si>
  <si>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</si>
  <si>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</si>
  <si>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</si>
  <si>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</si>
  <si>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</si>
  <si>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</si>
  <si>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</si>
  <si>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</si>
  <si>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</si>
  <si>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</si>
  <si>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</si>
  <si>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</si>
  <si>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</si>
  <si>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</si>
  <si>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</si>
  <si>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</si>
  <si>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</si>
  <si>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</si>
  <si>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</si>
  <si>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</si>
  <si>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</si>
  <si>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</si>
  <si>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</si>
  <si>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</si>
  <si>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</si>
  <si>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</si>
  <si>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</si>
  <si>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</si>
  <si>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</si>
  <si>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</si>
  <si>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</si>
  <si>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</si>
  <si>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</si>
  <si>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</si>
  <si>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</si>
  <si>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</si>
  <si>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</si>
  <si>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</si>
  <si>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</si>
  <si>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</si>
  <si>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</si>
  <si>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</si>
  <si>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</si>
  <si>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</si>
  <si>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</si>
  <si>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</si>
  <si>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</si>
  <si>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</si>
  <si>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</si>
  <si>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</si>
  <si>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</si>
  <si>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</si>
  <si>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</si>
  <si>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</si>
  <si>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</si>
  <si>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</si>
  <si>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</si>
  <si>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</si>
  <si>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</si>
  <si>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</si>
  <si>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</si>
  <si>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</si>
  <si>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</si>
  <si>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</si>
  <si>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</si>
  <si>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</si>
  <si>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</si>
  <si>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</si>
  <si>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</si>
  <si>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</si>
  <si>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</si>
  <si>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</si>
  <si>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</si>
  <si>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</si>
  <si>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</si>
  <si>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</si>
  <si>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</si>
  <si>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</si>
  <si>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</si>
  <si>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</si>
  <si>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</si>
  <si>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</si>
  <si>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</si>
  <si>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</si>
  <si>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</si>
  <si>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</si>
  <si>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</si>
  <si>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</si>
  <si>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</si>
  <si>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</si>
  <si>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</si>
  <si>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</si>
  <si>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</si>
  <si>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</si>
  <si>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</si>
  <si>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</si>
  <si>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</si>
  <si>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</si>
  <si>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</si>
  <si>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</si>
  <si>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</si>
  <si>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</si>
  <si>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</si>
  <si>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</si>
  <si>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</si>
  <si>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</si>
  <si>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</si>
  <si>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</si>
  <si>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</si>
  <si>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</si>
  <si>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</si>
  <si>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</si>
  <si>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</si>
  <si>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</si>
  <si>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</si>
  <si>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</si>
  <si>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</si>
  <si>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</si>
  <si>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</si>
  <si>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</si>
  <si>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</si>
  <si>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</si>
  <si>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</si>
  <si>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</si>
  <si>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</si>
  <si>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</si>
  <si>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</si>
  <si>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</si>
  <si>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</si>
  <si>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</si>
  <si>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</si>
  <si>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</si>
  <si>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</si>
  <si>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</si>
  <si>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</si>
  <si>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</si>
  <si>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</si>
  <si>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</si>
  <si>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</si>
  <si>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</si>
  <si>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</si>
  <si>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</si>
  <si>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</si>
  <si>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</si>
  <si>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</si>
  <si>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</si>
  <si>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</si>
  <si>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</si>
  <si>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</si>
  <si>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</si>
  <si>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</si>
  <si>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</si>
  <si>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</si>
  <si>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</si>
  <si>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</si>
  <si>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</si>
  <si>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</si>
  <si>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</si>
  <si>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</si>
  <si>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</si>
  <si>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</si>
  <si>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</si>
  <si>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</si>
  <si>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</si>
  <si>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</si>
  <si>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</si>
  <si>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</si>
  <si>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</si>
  <si>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</si>
  <si>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</si>
  <si>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</si>
  <si>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</si>
  <si>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</si>
  <si>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</si>
  <si>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</si>
  <si>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</si>
  <si>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</si>
  <si>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</si>
  <si>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</si>
  <si>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</si>
  <si>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</si>
  <si>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</si>
  <si>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</si>
  <si>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</si>
  <si>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</si>
  <si>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</si>
  <si>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</si>
  <si>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</si>
  <si>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</si>
  <si>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</si>
  <si>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</si>
  <si>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</si>
  <si>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</si>
  <si>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</si>
  <si>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</si>
  <si>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</si>
  <si>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</si>
  <si>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</si>
  <si>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</si>
  <si>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</si>
  <si>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</si>
  <si>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</si>
  <si>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</si>
  <si>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</si>
  <si>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</si>
  <si>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</si>
  <si>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</si>
  <si>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</si>
  <si>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</si>
  <si>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</si>
  <si>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</si>
  <si>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</si>
  <si>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</si>
  <si>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</si>
  <si>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</si>
  <si>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</si>
  <si>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</si>
  <si>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</si>
  <si>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</si>
  <si>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</si>
  <si>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</si>
  <si>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</si>
  <si>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</si>
  <si>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</si>
  <si>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</si>
  <si>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</si>
  <si>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</si>
  <si>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</si>
  <si>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</si>
  <si>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</si>
  <si>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</si>
  <si>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</si>
  <si>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</si>
  <si>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</si>
  <si>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</si>
  <si>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</si>
  <si>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</si>
  <si>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</si>
  <si>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</si>
  <si>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</si>
  <si>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</si>
  <si>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</si>
  <si>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</si>
  <si>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</si>
  <si>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</si>
  <si>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</si>
  <si>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</si>
  <si>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</si>
  <si>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</si>
  <si>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</si>
  <si>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</si>
  <si>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</si>
  <si>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</si>
  <si>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</si>
  <si>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</si>
  <si>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</si>
  <si>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</si>
  <si>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</si>
  <si>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</si>
  <si>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</si>
  <si>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</si>
  <si>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</si>
  <si>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</si>
  <si>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</si>
  <si>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</si>
  <si>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</si>
  <si>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</si>
  <si>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</si>
  <si>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</si>
  <si>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</si>
  <si>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</si>
  <si>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</si>
  <si>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</si>
  <si>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</si>
  <si>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</si>
  <si>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</si>
  <si>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</si>
  <si>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</si>
  <si>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</si>
  <si>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</si>
  <si>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</si>
  <si>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</si>
  <si>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</si>
  <si>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</si>
  <si>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</si>
  <si>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</si>
  <si>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</si>
  <si>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</si>
  <si>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</si>
  <si>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</si>
  <si>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</si>
  <si>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</si>
  <si>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</si>
  <si>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</si>
  <si>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</si>
  <si>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</si>
  <si>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</si>
  <si>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</si>
  <si>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</si>
  <si>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</si>
  <si>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</si>
  <si>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</si>
  <si>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</si>
  <si>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</si>
  <si>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</si>
  <si>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</si>
  <si>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</si>
  <si>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</si>
  <si>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</si>
  <si>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</si>
  <si>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</si>
  <si>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</si>
  <si>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</si>
  <si>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</si>
  <si>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</si>
  <si>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</si>
  <si>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</si>
  <si>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</si>
  <si>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</si>
  <si>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</si>
  <si>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</si>
  <si>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</si>
  <si>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</si>
  <si>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</si>
  <si>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</si>
  <si>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</si>
  <si>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</si>
  <si>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</si>
  <si>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</si>
  <si>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</si>
  <si>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</si>
  <si>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</si>
  <si>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</si>
  <si>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</si>
  <si>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</si>
  <si>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</si>
  <si>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</si>
  <si>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</si>
  <si>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</si>
  <si>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</si>
  <si>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</si>
  <si>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</si>
  <si>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</si>
  <si>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</si>
  <si>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</si>
  <si>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</si>
  <si>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</si>
  <si>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</si>
  <si>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</si>
  <si>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</si>
  <si>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</si>
  <si>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</si>
  <si>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</si>
  <si>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</si>
  <si>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</si>
  <si>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</si>
  <si>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</si>
  <si>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</si>
  <si>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</si>
  <si>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</si>
  <si>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</si>
  <si>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</si>
  <si>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</si>
  <si>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</si>
  <si>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</si>
  <si>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</si>
  <si>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</si>
  <si>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</si>
  <si>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</si>
  <si>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</si>
  <si>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</si>
  <si>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</si>
  <si>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</si>
  <si>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</si>
  <si>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</si>
  <si>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</si>
  <si>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</si>
  <si>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</si>
  <si>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</si>
  <si>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</si>
  <si>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</si>
  <si>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</si>
  <si>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</si>
  <si>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</si>
  <si>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</si>
  <si>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</si>
  <si>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</si>
  <si>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</si>
  <si>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</si>
  <si>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</si>
  <si>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</si>
  <si>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</si>
  <si>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</si>
  <si>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</si>
  <si>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</si>
  <si>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</si>
  <si>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</si>
  <si>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</si>
  <si>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</si>
  <si>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</si>
  <si>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</si>
  <si>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</si>
  <si>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</si>
  <si>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</si>
  <si>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</si>
  <si>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</si>
  <si>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</si>
  <si>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</si>
  <si>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</si>
  <si>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</si>
  <si>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</si>
  <si>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</si>
  <si>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</si>
  <si>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</si>
  <si>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</si>
  <si>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</si>
  <si>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</si>
  <si>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</si>
  <si>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</si>
  <si>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</si>
  <si>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</si>
  <si>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</si>
  <si>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</si>
  <si>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</si>
  <si>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</si>
  <si>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</si>
  <si>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</si>
  <si>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</si>
  <si>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</si>
  <si>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</si>
  <si>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</si>
  <si>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</si>
  <si>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</si>
  <si>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</si>
  <si>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</si>
  <si>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</si>
  <si>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</si>
  <si>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</si>
  <si>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</si>
  <si>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</si>
  <si>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</si>
  <si>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</si>
  <si>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</si>
  <si>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</si>
  <si>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</si>
  <si>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</si>
  <si>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</si>
  <si>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</si>
  <si>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</si>
  <si>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</si>
  <si>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</si>
  <si>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</si>
  <si>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</si>
  <si>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</si>
  <si>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</si>
  <si>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</si>
  <si>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</si>
  <si>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</si>
  <si>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</si>
  <si>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</si>
  <si>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</si>
  <si>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</si>
  <si>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</si>
  <si>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</si>
  <si>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</si>
  <si>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</si>
  <si>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</si>
  <si>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</si>
  <si>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</si>
  <si>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</si>
  <si>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</si>
  <si>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</si>
  <si>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</si>
  <si>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</si>
  <si>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</si>
  <si>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</si>
  <si>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</si>
  <si>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</si>
  <si>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</si>
  <si>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</si>
  <si>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</si>
  <si>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</si>
  <si>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</si>
  <si>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</si>
  <si>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</si>
  <si>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</si>
  <si>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</si>
  <si>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</si>
  <si>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</si>
  <si>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</si>
  <si>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</si>
  <si>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</si>
  <si>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</si>
  <si>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</si>
  <si>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</si>
  <si>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</si>
  <si>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</si>
  <si>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</si>
  <si>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</si>
  <si>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</si>
  <si>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</si>
  <si>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</si>
  <si>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</si>
  <si>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</si>
  <si>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</si>
  <si>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</si>
  <si>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</si>
  <si>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</si>
  <si>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</si>
  <si>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</si>
  <si>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</si>
  <si>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</si>
  <si>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</si>
  <si>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</si>
  <si>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</si>
  <si>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</si>
  <si>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</si>
  <si>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</si>
  <si>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</si>
  <si>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</si>
  <si>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</si>
  <si>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</si>
  <si>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</si>
  <si>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</si>
  <si>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</si>
  <si>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</si>
  <si>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</si>
  <si>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</si>
  <si>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</si>
  <si>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</si>
  <si>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</si>
  <si>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</si>
  <si>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</si>
  <si>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</si>
  <si>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</si>
  <si>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</si>
  <si>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</si>
  <si>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</si>
  <si>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</si>
  <si>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</si>
  <si>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</si>
  <si>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</si>
  <si>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</si>
  <si>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</si>
  <si>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</si>
  <si>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</si>
  <si>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</si>
  <si>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</si>
  <si>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</si>
  <si>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</si>
  <si>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</si>
  <si>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</si>
  <si>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</si>
  <si>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</si>
  <si>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</si>
  <si>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</si>
  <si>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</si>
  <si>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</si>
  <si>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</si>
  <si>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</si>
  <si>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</si>
  <si>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</si>
  <si>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</si>
  <si>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</si>
  <si>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</si>
  <si>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</si>
  <si>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</si>
  <si>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</si>
  <si>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</si>
  <si>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</si>
  <si>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</si>
  <si>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</si>
  <si>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</si>
  <si>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</si>
  <si>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</si>
  <si>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</si>
  <si>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</si>
  <si>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</si>
  <si>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</si>
  <si>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</si>
  <si>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</si>
  <si>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</si>
  <si>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</si>
  <si>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</si>
  <si>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</si>
  <si>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</si>
  <si>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</si>
  <si>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</si>
  <si>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</si>
  <si>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</si>
  <si>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</si>
  <si>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</si>
  <si>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</si>
  <si>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</si>
  <si>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</si>
  <si>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</si>
  <si>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</si>
  <si>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</si>
  <si>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</si>
  <si>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</si>
  <si>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</si>
  <si>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</si>
  <si>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</si>
  <si>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</si>
  <si>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</si>
  <si>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</si>
  <si>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</si>
  <si>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</si>
  <si>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</si>
  <si>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</si>
  <si>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</si>
  <si>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</si>
  <si>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</si>
  <si>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</si>
  <si>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</si>
  <si>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</si>
  <si>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</si>
  <si>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</si>
  <si>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</si>
  <si>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</si>
  <si>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</si>
  <si>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</si>
  <si>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</si>
  <si>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</si>
  <si>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</si>
  <si>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</si>
  <si>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</si>
  <si>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</si>
  <si>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</si>
  <si>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</si>
  <si>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</si>
  <si>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</si>
  <si>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</si>
  <si>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</si>
  <si>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</si>
  <si>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</si>
  <si>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</si>
  <si>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</si>
  <si>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</si>
  <si>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</si>
  <si>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</si>
  <si>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</si>
  <si>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</si>
  <si>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</si>
  <si>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</si>
  <si>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</si>
  <si>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</si>
  <si>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</si>
  <si>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</si>
  <si>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</si>
  <si>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</si>
  <si>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</si>
  <si>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</si>
  <si>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</si>
  <si>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</si>
  <si>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</si>
  <si>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</si>
  <si>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</si>
  <si>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</si>
  <si>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</si>
  <si>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</si>
  <si>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</si>
  <si>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</si>
  <si>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</si>
  <si>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</si>
  <si>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</si>
  <si>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</si>
  <si>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</si>
  <si>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</si>
  <si>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</si>
  <si>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</si>
  <si>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</si>
  <si>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</si>
  <si>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</si>
  <si>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</si>
  <si>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</si>
  <si>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</si>
  <si>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</si>
  <si>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</si>
  <si>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</si>
  <si>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</si>
  <si>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</si>
  <si>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</si>
  <si>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</si>
  <si>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</si>
  <si>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</si>
  <si>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</si>
  <si>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</si>
  <si>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</si>
  <si>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</si>
  <si>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</si>
  <si>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</si>
  <si>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</si>
  <si>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</si>
  <si>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</si>
  <si>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</si>
  <si>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</si>
  <si>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</si>
  <si>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</si>
  <si>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</si>
  <si>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</si>
  <si>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</si>
  <si>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</si>
  <si>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</si>
  <si>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</si>
  <si>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</si>
  <si>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</si>
  <si>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</si>
  <si>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</si>
  <si>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</si>
  <si>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</si>
  <si>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</si>
  <si>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</si>
  <si>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</si>
  <si>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</si>
  <si>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</si>
  <si>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</si>
  <si>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</si>
  <si>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</si>
  <si>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</si>
  <si>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</si>
  <si>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</si>
  <si>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</si>
  <si>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</si>
  <si>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</si>
  <si>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</si>
  <si>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</si>
  <si>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</si>
  <si>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</si>
  <si>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</si>
  <si>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</si>
  <si>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</si>
  <si>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</si>
  <si>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</si>
  <si>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</si>
  <si>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</si>
  <si>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</si>
  <si>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</si>
  <si>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</si>
  <si>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</si>
  <si>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</si>
  <si>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</si>
  <si>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</si>
  <si>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</si>
  <si>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</si>
  <si>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</si>
  <si>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</si>
  <si>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</si>
  <si>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</si>
  <si>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</si>
  <si>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</si>
  <si>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</si>
  <si>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</si>
  <si>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</si>
  <si>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</si>
  <si>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</si>
  <si>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</si>
  <si>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</si>
  <si>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</si>
  <si>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</si>
  <si>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</si>
  <si>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</si>
  <si>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</si>
  <si>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</si>
  <si>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</si>
  <si>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</si>
  <si>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</si>
  <si>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</si>
  <si>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</si>
  <si>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</si>
  <si>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</si>
  <si>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</si>
  <si>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</si>
  <si>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</si>
  <si>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</si>
  <si>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</si>
  <si>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</si>
  <si>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</si>
  <si>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</si>
  <si>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</si>
  <si>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</si>
  <si>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</si>
  <si>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</si>
  <si>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</si>
  <si>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</si>
  <si>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</si>
  <si>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</si>
  <si>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</si>
  <si>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</si>
  <si>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</si>
  <si>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</si>
  <si>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</si>
  <si>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</si>
  <si>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</si>
  <si>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</si>
  <si>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</si>
  <si>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</si>
  <si>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</si>
  <si>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</si>
  <si>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</si>
  <si>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</si>
  <si>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</si>
  <si>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</si>
  <si>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</si>
  <si>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</si>
  <si>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</si>
  <si>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</si>
  <si>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</si>
  <si>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</si>
  <si>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</si>
  <si>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</si>
  <si>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</si>
  <si>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</si>
  <si>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</si>
  <si>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</si>
  <si>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</si>
  <si>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</si>
  <si>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</si>
  <si>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</si>
  <si>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</si>
  <si>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</si>
  <si>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</si>
  <si>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</si>
  <si>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</si>
  <si>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</si>
  <si>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</si>
  <si>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</si>
  <si>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</si>
  <si>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</si>
  <si>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</si>
  <si>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</si>
  <si>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</si>
  <si>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</si>
  <si>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</si>
  <si>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</si>
  <si>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</si>
  <si>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</si>
  <si>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</si>
  <si>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</si>
  <si>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</si>
  <si>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</si>
  <si>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</si>
  <si>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</si>
  <si>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</si>
  <si>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</si>
  <si>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</si>
  <si>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</si>
  <si>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</si>
  <si>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</si>
  <si>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</si>
  <si>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</si>
  <si>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</si>
  <si>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</si>
  <si>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</si>
  <si>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</si>
  <si>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</si>
  <si>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</si>
  <si>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</si>
  <si>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</si>
  <si>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</si>
  <si>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</si>
  <si>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</si>
  <si>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</si>
  <si>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</si>
  <si>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</si>
  <si>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</si>
  <si>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</si>
  <si>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</si>
  <si>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</si>
  <si>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</si>
  <si>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</si>
  <si>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</si>
  <si>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</si>
  <si>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</si>
  <si>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</si>
  <si>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</si>
  <si>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</si>
  <si>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</si>
  <si>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</si>
  <si>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</si>
  <si>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</si>
  <si>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</si>
  <si>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</si>
  <si>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</si>
  <si>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</si>
  <si>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</si>
  <si>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</si>
  <si>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</si>
  <si>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</si>
  <si>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</si>
  <si>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</si>
  <si>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</si>
  <si>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</si>
  <si>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</si>
  <si>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</si>
  <si>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</si>
  <si>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</si>
  <si>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</si>
  <si>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</si>
  <si>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</si>
  <si>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</si>
  <si>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</si>
  <si>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</si>
  <si>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</si>
  <si>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</si>
  <si>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</si>
  <si>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</si>
  <si>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</si>
  <si>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</si>
  <si>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</si>
  <si>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</si>
  <si>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</si>
  <si>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</si>
  <si>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</si>
  <si>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</si>
  <si>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</si>
  <si>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</si>
  <si>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</si>
  <si>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</si>
  <si>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</si>
  <si>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</si>
  <si>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</si>
  <si>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</si>
  <si>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</si>
  <si>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</si>
  <si>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</si>
  <si>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</si>
  <si>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</si>
  <si>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</si>
  <si>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</si>
  <si>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</si>
  <si>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</si>
  <si>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</si>
  <si>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</si>
  <si>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</si>
  <si>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</si>
  <si>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</si>
  <si>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</si>
  <si>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</si>
  <si>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</si>
  <si>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</si>
  <si>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</si>
  <si>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</si>
  <si>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</si>
  <si>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</si>
  <si>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</si>
  <si>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</si>
  <si>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</si>
  <si>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</si>
  <si>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</si>
  <si>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</si>
  <si>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</si>
  <si>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</si>
  <si>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</si>
  <si>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</si>
  <si>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</si>
  <si>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</si>
  <si>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</si>
  <si>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</si>
  <si>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</si>
  <si>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</si>
  <si>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</si>
  <si>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</si>
  <si>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</si>
  <si>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</si>
  <si>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</si>
  <si>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</si>
  <si>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</si>
  <si>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</si>
  <si>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</si>
  <si>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</si>
  <si>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</si>
  <si>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</si>
  <si>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</si>
  <si>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</si>
  <si>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</si>
  <si>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</si>
  <si>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</si>
  <si>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</si>
  <si>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</si>
  <si>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</si>
  <si>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</si>
  <si>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</si>
  <si>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</si>
  <si>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</si>
  <si>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</si>
  <si>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</si>
  <si>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</si>
  <si>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</si>
  <si>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</si>
  <si>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</si>
  <si>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</si>
  <si>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</si>
  <si>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</si>
  <si>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</si>
  <si>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</si>
  <si>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</si>
  <si>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</si>
  <si>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</si>
  <si>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</si>
  <si>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</si>
  <si>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</si>
  <si>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</si>
  <si>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</si>
  <si>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</si>
  <si>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</si>
  <si>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</si>
  <si>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</si>
  <si>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</si>
  <si>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</si>
  <si>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</si>
  <si>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</si>
  <si>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</si>
  <si>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</si>
  <si>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</si>
  <si>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</si>
  <si>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</si>
  <si>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</si>
  <si>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</si>
  <si>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</si>
  <si>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</si>
  <si>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</si>
  <si>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</si>
  <si>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</si>
  <si>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</si>
  <si>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</si>
  <si>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</si>
  <si>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</si>
  <si>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</si>
  <si>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</si>
  <si>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</si>
  <si>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</si>
  <si>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</si>
  <si>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</si>
  <si>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</si>
  <si>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</si>
  <si>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</si>
  <si>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</si>
  <si>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</si>
  <si>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</si>
  <si>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</si>
  <si>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</si>
  <si>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</si>
  <si>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</si>
  <si>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</si>
  <si>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</si>
  <si>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</si>
  <si>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</si>
  <si>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</si>
  <si>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</si>
  <si>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</si>
  <si>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</si>
  <si>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</si>
  <si>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</si>
  <si>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</si>
  <si>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</si>
  <si>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</si>
  <si>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</si>
  <si>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</si>
  <si>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</si>
  <si>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</si>
  <si>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</si>
  <si>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</si>
  <si>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</si>
  <si>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</si>
  <si>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</si>
  <si>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</si>
  <si>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</si>
  <si>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</si>
  <si>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</si>
  <si>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</si>
  <si>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</si>
  <si>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</si>
  <si>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</si>
  <si>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</si>
  <si>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</si>
  <si>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</si>
  <si>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</si>
  <si>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</si>
  <si>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</si>
  <si>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</si>
  <si>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</si>
  <si>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</si>
  <si>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</si>
  <si>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</si>
  <si>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</si>
  <si>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</si>
  <si>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</si>
  <si>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</si>
  <si>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</si>
  <si>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</si>
  <si>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</si>
  <si>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</si>
  <si>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</si>
  <si>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</si>
  <si>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</si>
  <si>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</si>
  <si>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</si>
  <si>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</si>
  <si>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</si>
  <si>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</si>
  <si>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</si>
  <si>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</si>
  <si>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</si>
  <si>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</si>
  <si>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</si>
  <si>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</si>
  <si>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</si>
  <si>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</si>
  <si>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</si>
  <si>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</si>
  <si>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</si>
  <si>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</si>
  <si>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</si>
  <si>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</si>
  <si>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</si>
  <si>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</si>
  <si>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</si>
  <si>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</si>
  <si>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</si>
  <si>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</si>
  <si>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</si>
  <si>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</si>
  <si>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</si>
  <si>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</si>
  <si>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</si>
  <si>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</si>
  <si>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</si>
  <si>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</si>
  <si>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</si>
  <si>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</si>
  <si>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</si>
  <si>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</si>
  <si>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</si>
  <si>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</si>
  <si>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</si>
  <si>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</si>
  <si>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</si>
  <si>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</si>
  <si>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</si>
  <si>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</si>
  <si>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</si>
  <si>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</si>
  <si>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</si>
  <si>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</si>
  <si>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</si>
  <si>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</si>
  <si>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</si>
  <si>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</si>
  <si>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</si>
  <si>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</si>
  <si>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</si>
  <si>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</si>
  <si>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</si>
  <si>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</si>
  <si>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</si>
  <si>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</si>
  <si>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</si>
  <si>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</si>
  <si>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</si>
  <si>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</si>
  <si>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</si>
  <si>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</si>
  <si>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</si>
  <si>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</si>
  <si>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</si>
  <si>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</si>
  <si>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</si>
  <si>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</si>
  <si>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</si>
  <si>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</si>
  <si>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</si>
  <si>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</si>
  <si>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</si>
  <si>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</si>
  <si>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</si>
  <si>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</si>
  <si>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</si>
  <si>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</si>
  <si>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</si>
  <si>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</si>
  <si>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</si>
  <si>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</si>
  <si>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</si>
  <si>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</si>
  <si>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</si>
  <si>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</si>
  <si>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</si>
  <si>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</si>
  <si>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</si>
  <si>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</si>
  <si>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</si>
  <si>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</si>
  <si>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</si>
  <si>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</si>
  <si>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</si>
  <si>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</si>
  <si>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</si>
  <si>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</si>
  <si>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</si>
  <si>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</si>
  <si>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</si>
  <si>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</si>
  <si>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</si>
  <si>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</si>
  <si>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</si>
  <si>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</si>
  <si>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</si>
  <si>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</si>
  <si>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</si>
  <si>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</si>
  <si>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</si>
  <si>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</si>
  <si>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</si>
  <si>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</si>
  <si>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</si>
  <si>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</si>
  <si>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</si>
  <si>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</si>
  <si>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</si>
  <si>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</si>
  <si>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</si>
  <si>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</si>
  <si>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</si>
  <si>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</si>
  <si>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</si>
  <si>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</si>
  <si>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</si>
  <si>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</si>
  <si>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</si>
  <si>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</si>
  <si>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</si>
  <si>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</si>
  <si>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</si>
  <si>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</si>
  <si>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</si>
  <si>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</si>
  <si>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</si>
  <si>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</si>
  <si>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</si>
  <si>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</si>
  <si>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</si>
  <si>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</si>
  <si>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</si>
  <si>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</si>
  <si>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</si>
  <si>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</si>
  <si>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</si>
  <si>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</si>
  <si>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</si>
  <si>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</si>
  <si>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</si>
  <si>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</si>
  <si>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</si>
  <si>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</si>
  <si>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</si>
  <si>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</si>
  <si>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</si>
  <si>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</si>
  <si>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</si>
  <si>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</si>
  <si>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</si>
  <si>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</si>
  <si>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</si>
  <si>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</si>
  <si>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</si>
  <si>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</si>
  <si>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</si>
  <si>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</si>
  <si>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</si>
  <si>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</si>
  <si>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</si>
  <si>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</si>
  <si>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</si>
  <si>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</si>
  <si>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</si>
  <si>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</si>
  <si>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</si>
  <si>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</si>
  <si>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</si>
  <si>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</si>
  <si>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</si>
  <si>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</si>
  <si>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</si>
  <si>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</si>
  <si>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</si>
  <si>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</si>
  <si>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</si>
  <si>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</si>
  <si>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</si>
  <si>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</si>
  <si>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</si>
  <si>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</si>
  <si>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</si>
  <si>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</si>
  <si>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</si>
  <si>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</si>
  <si>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</si>
  <si>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</si>
  <si>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</si>
  <si>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</si>
  <si>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</si>
  <si>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</si>
  <si>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</si>
  <si>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</si>
  <si>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</si>
  <si>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</si>
  <si>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</si>
  <si>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</si>
  <si>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</si>
  <si>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</si>
  <si>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</si>
  <si>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</si>
  <si>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</si>
  <si>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</si>
  <si>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</si>
  <si>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</si>
  <si>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</si>
  <si>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</si>
  <si>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</si>
  <si>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</si>
  <si>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</si>
  <si>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</si>
  <si>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</si>
  <si>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</si>
  <si>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</si>
  <si>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</si>
  <si>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</si>
  <si>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</si>
  <si>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</si>
  <si>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</si>
  <si>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</si>
  <si>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</si>
  <si>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</si>
  <si>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</si>
  <si>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</si>
  <si>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</si>
  <si>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</si>
  <si>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</si>
  <si>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</si>
  <si>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</si>
  <si>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</si>
  <si>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</si>
  <si>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</si>
  <si>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</si>
  <si>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</si>
  <si>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</si>
  <si>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</si>
  <si>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</si>
  <si>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</si>
  <si>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</si>
  <si>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</si>
  <si>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</si>
  <si>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</si>
  <si>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</si>
  <si>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</si>
  <si>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</si>
  <si>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</si>
  <si>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</si>
  <si>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</si>
  <si>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</si>
  <si>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</si>
  <si>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</si>
  <si>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</si>
  <si>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</si>
  <si>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</si>
  <si>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</si>
  <si>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</si>
  <si>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</si>
  <si>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</si>
  <si>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</si>
  <si>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</si>
  <si>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</si>
  <si>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</si>
  <si>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</si>
  <si>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</si>
  <si>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</si>
  <si>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</si>
  <si>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</si>
  <si>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</si>
  <si>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</si>
  <si>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</si>
  <si>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</si>
  <si>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</si>
  <si>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</si>
  <si>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</si>
  <si>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</si>
  <si>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</si>
  <si>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</si>
  <si>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</si>
  <si>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</si>
  <si>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</si>
  <si>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</si>
  <si>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</si>
  <si>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</si>
  <si>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</si>
  <si>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</si>
  <si>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</si>
  <si>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</si>
  <si>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</si>
  <si>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</si>
  <si>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</si>
  <si>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</si>
  <si>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</si>
  <si>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</si>
  <si>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</si>
  <si>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</si>
  <si>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</si>
  <si>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</si>
  <si>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</si>
  <si>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</si>
  <si>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</si>
  <si>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</si>
  <si>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</si>
  <si>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</si>
  <si>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</si>
  <si>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</si>
  <si>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</si>
  <si>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</si>
  <si>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</si>
  <si>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</si>
  <si>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</si>
  <si>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</si>
  <si>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</si>
  <si>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</si>
  <si>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</si>
  <si>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</si>
  <si>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</si>
  <si>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</si>
  <si>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</si>
  <si>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</si>
  <si>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</si>
  <si>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</si>
  <si>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</si>
  <si>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</si>
  <si>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</si>
  <si>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</si>
  <si>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</si>
  <si>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</si>
  <si>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</si>
  <si>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</si>
  <si>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</si>
  <si>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</si>
  <si>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</si>
  <si>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</si>
  <si>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</si>
  <si>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</si>
  <si>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</si>
  <si>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</si>
  <si>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</si>
  <si>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</si>
  <si>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</si>
  <si>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</si>
  <si>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</si>
  <si>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</si>
  <si>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</si>
  <si>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</si>
  <si>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</si>
  <si>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</si>
  <si>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</si>
  <si>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</si>
  <si>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</si>
  <si>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</si>
  <si>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</si>
  <si>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</si>
  <si>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</si>
  <si>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</si>
  <si>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</si>
  <si>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</si>
  <si>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</si>
  <si>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</si>
  <si>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</si>
  <si>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</si>
  <si>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</si>
  <si>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</si>
  <si>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</si>
  <si>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</si>
  <si>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</si>
  <si>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</si>
  <si>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</si>
  <si>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</si>
  <si>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</si>
  <si>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</si>
  <si>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</si>
  <si>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</si>
  <si>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</si>
  <si>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</si>
  <si>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</si>
  <si>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</si>
  <si>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</si>
  <si>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</si>
  <si>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</si>
  <si>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</si>
  <si>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</si>
  <si>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</si>
  <si>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</si>
  <si>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</si>
  <si>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</si>
  <si>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</si>
  <si>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</si>
  <si>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</si>
  <si>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</si>
  <si>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</si>
  <si>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</si>
  <si>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</si>
  <si>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</si>
  <si>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</si>
  <si>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</si>
  <si>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</si>
  <si>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</si>
  <si>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</si>
  <si>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</si>
  <si>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</si>
  <si>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</si>
  <si>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</si>
  <si>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</si>
  <si>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</si>
  <si>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</si>
  <si>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</si>
  <si>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</si>
  <si>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</si>
  <si>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</si>
  <si>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</si>
  <si>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</si>
  <si>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</si>
  <si>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</si>
  <si>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</si>
  <si>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</si>
  <si>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</si>
  <si>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</si>
  <si>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</si>
  <si>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</si>
  <si>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</si>
  <si>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</si>
  <si>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</si>
  <si>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</si>
  <si>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</si>
  <si>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</si>
  <si>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</si>
  <si>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</si>
  <si>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</si>
  <si>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</si>
  <si>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</si>
  <si>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</si>
  <si>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</si>
  <si>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</si>
  <si>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</si>
  <si>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</si>
  <si>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</si>
  <si>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</si>
  <si>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</si>
  <si>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</si>
  <si>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</si>
  <si>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</si>
  <si>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</si>
  <si>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</si>
  <si>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</si>
  <si>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</si>
  <si>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</si>
  <si>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</si>
  <si>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</si>
  <si>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</si>
  <si>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</si>
  <si>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</si>
  <si>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</si>
  <si>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</si>
  <si>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</si>
  <si>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</si>
  <si>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</si>
  <si>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</si>
  <si>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</si>
  <si>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</si>
  <si>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</si>
  <si>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</si>
  <si>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</si>
  <si>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</si>
  <si>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</si>
  <si>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</si>
  <si>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</si>
  <si>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</si>
  <si>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</si>
  <si>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</si>
  <si>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</si>
  <si>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</si>
  <si>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</si>
  <si>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</si>
  <si>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</si>
  <si>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</si>
  <si>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</si>
  <si>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</si>
  <si>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</si>
  <si>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</si>
  <si>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</si>
  <si>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</si>
  <si>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</si>
  <si>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</si>
  <si>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</si>
  <si>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</si>
  <si>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</si>
  <si>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</si>
  <si>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</si>
  <si>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</si>
  <si>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</si>
  <si>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</si>
  <si>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</si>
  <si>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</si>
  <si>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</si>
  <si>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</si>
  <si>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</si>
  <si>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</si>
  <si>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</si>
  <si>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</si>
  <si>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</si>
  <si>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</si>
  <si>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</si>
  <si>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</si>
  <si>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</si>
  <si>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</si>
  <si>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</si>
  <si>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</si>
  <si>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</si>
  <si>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</si>
  <si>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</si>
  <si>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</si>
  <si>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</si>
  <si>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</si>
  <si>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</si>
  <si>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</si>
  <si>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</si>
  <si>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</si>
  <si>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</si>
  <si>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</si>
  <si>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</si>
  <si>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</si>
  <si>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</si>
  <si>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</si>
  <si>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</si>
  <si>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</si>
  <si>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</si>
  <si>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</si>
  <si>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</si>
  <si>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</si>
  <si>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</si>
  <si>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</si>
  <si>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</si>
  <si>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</si>
  <si>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</si>
  <si>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</si>
  <si>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</si>
  <si>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</si>
  <si>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</si>
  <si>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</si>
  <si>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</si>
  <si>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</si>
  <si>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</si>
  <si>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</si>
  <si>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</si>
  <si>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</si>
  <si>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</si>
  <si>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</si>
  <si>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</si>
  <si>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</si>
  <si>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</si>
  <si>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</si>
  <si>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</si>
  <si>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</si>
  <si>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</si>
  <si>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</si>
  <si>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</si>
  <si>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</si>
  <si>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</si>
  <si>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</si>
  <si>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</si>
  <si>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</si>
  <si>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</si>
  <si>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</si>
  <si>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</si>
  <si>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</si>
  <si>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</si>
  <si>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</si>
  <si>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</si>
  <si>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</si>
  <si>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</si>
  <si>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</si>
  <si>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</si>
  <si>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</si>
  <si>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</si>
  <si>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</si>
  <si>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</si>
  <si>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</si>
  <si>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</si>
  <si>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</si>
  <si>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</si>
  <si>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</si>
  <si>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</si>
  <si>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</si>
  <si>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</si>
  <si>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</si>
  <si>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</si>
  <si>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</si>
  <si>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</si>
  <si>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</si>
  <si>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</si>
  <si>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</si>
  <si>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</si>
  <si>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</si>
  <si>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</si>
  <si>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</si>
  <si>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</si>
  <si>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</si>
  <si>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</si>
  <si>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</si>
  <si>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</si>
  <si>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</si>
  <si>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</si>
  <si>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</si>
  <si>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</si>
  <si>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</si>
  <si>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</si>
  <si>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</si>
  <si>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</si>
  <si>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</si>
  <si>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</si>
  <si>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</si>
  <si>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</si>
  <si>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</si>
  <si>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</si>
  <si>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</si>
  <si>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</si>
  <si>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</si>
  <si>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</si>
  <si>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</si>
  <si>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</si>
  <si>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</si>
  <si>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</si>
  <si>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</si>
  <si>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</si>
  <si>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</si>
  <si>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</si>
  <si>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</si>
  <si>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</si>
  <si>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</si>
  <si>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</si>
  <si>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</si>
  <si>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</si>
  <si>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</si>
  <si>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</si>
  <si>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</si>
  <si>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</si>
  <si>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</si>
  <si>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</si>
  <si>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</si>
  <si>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</si>
  <si>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</si>
  <si>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</si>
  <si>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</si>
  <si>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</si>
  <si>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</si>
  <si>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</si>
  <si>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</si>
  <si>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</si>
  <si>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</si>
  <si>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</si>
  <si>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</si>
  <si>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</si>
  <si>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</si>
  <si>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</si>
  <si>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</si>
  <si>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</si>
  <si>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</si>
  <si>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</si>
  <si>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</si>
  <si>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</si>
  <si>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</si>
  <si>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</si>
  <si>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</si>
  <si>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</si>
  <si>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</si>
  <si>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</si>
  <si>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</si>
  <si>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</si>
  <si>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</si>
  <si>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</si>
  <si>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</si>
  <si>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</si>
  <si>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</si>
  <si>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</si>
  <si>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</si>
  <si>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</si>
  <si>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</si>
  <si>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</si>
  <si>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</si>
  <si>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</si>
  <si>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</si>
  <si>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</si>
  <si>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</si>
  <si>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</si>
  <si>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</si>
  <si>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</si>
  <si>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</si>
  <si>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</si>
  <si>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</si>
  <si>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</si>
  <si>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</si>
  <si>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</si>
  <si>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</si>
  <si>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</si>
  <si>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</si>
  <si>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</si>
  <si>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</si>
  <si>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</si>
  <si>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</si>
  <si>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</si>
  <si>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</si>
  <si>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</si>
  <si>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</si>
  <si>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</si>
  <si>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</si>
  <si>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</si>
  <si>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</si>
  <si>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</si>
  <si>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</si>
  <si>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</si>
  <si>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</si>
  <si>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</si>
  <si>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</si>
  <si>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</si>
  <si>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</si>
  <si>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</si>
  <si>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</si>
  <si>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</si>
  <si>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</si>
  <si>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</si>
  <si>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</si>
  <si>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</si>
  <si>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</si>
  <si>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</si>
  <si>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</si>
  <si>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</si>
  <si>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</si>
  <si>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</si>
  <si>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</si>
  <si>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</si>
  <si>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</si>
  <si>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</si>
  <si>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</si>
  <si>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</si>
  <si>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</si>
  <si>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</si>
  <si>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</si>
  <si>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</si>
  <si>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</si>
  <si>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</si>
  <si>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</si>
  <si>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</si>
  <si>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</si>
  <si>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</si>
  <si>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</si>
  <si>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</si>
  <si>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</si>
  <si>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</si>
  <si>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</si>
  <si>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</si>
  <si>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</si>
  <si>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</si>
  <si>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</si>
  <si>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</si>
  <si>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</si>
  <si>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</si>
  <si>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</si>
  <si>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</si>
  <si>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</si>
  <si>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</si>
  <si>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</si>
  <si>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</si>
  <si>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</si>
  <si>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</si>
  <si>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</si>
  <si>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</si>
  <si>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</si>
  <si>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</si>
  <si>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</si>
  <si>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</si>
  <si>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</si>
  <si>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</si>
  <si>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</si>
  <si>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</si>
  <si>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</si>
  <si>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</si>
  <si>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</si>
  <si>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</si>
  <si>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</si>
  <si>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</si>
  <si>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</si>
  <si>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</si>
  <si>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</si>
  <si>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</si>
  <si>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</si>
  <si>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</si>
  <si>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</si>
  <si>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</si>
  <si>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</si>
  <si>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</si>
  <si>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</si>
  <si>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</si>
  <si>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</si>
  <si>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</si>
  <si>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</si>
  <si>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</si>
  <si>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</si>
  <si>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</si>
  <si>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</si>
  <si>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</si>
  <si>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</si>
  <si>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</si>
  <si>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</si>
  <si>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</si>
  <si>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</si>
  <si>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</si>
  <si>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</si>
  <si>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</si>
  <si>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</si>
  <si>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</si>
  <si>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</si>
  <si>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</si>
  <si>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</si>
  <si>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</si>
  <si>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</si>
  <si>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</si>
  <si>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</si>
  <si>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</si>
  <si>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</si>
  <si>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</si>
  <si>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</si>
  <si>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</si>
  <si>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</si>
  <si>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</si>
  <si>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</si>
  <si>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</si>
  <si>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</si>
  <si>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</si>
  <si>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</si>
  <si>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</si>
  <si>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</si>
  <si>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</si>
  <si>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</si>
  <si>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</si>
  <si>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</si>
  <si>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</si>
  <si>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</si>
  <si>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</si>
  <si>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</si>
  <si>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</si>
  <si>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</si>
  <si>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</si>
  <si>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</si>
  <si>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</si>
  <si>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</si>
  <si>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</si>
  <si>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</si>
  <si>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</si>
  <si>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</si>
  <si>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</si>
  <si>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</si>
  <si>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</si>
  <si>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</si>
  <si>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</si>
  <si>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</si>
  <si>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</si>
  <si>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</si>
  <si>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</si>
  <si>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</si>
  <si>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</si>
  <si>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</si>
  <si>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</si>
  <si>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</si>
  <si>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</si>
  <si>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</si>
  <si>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</si>
  <si>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</si>
  <si>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</si>
  <si>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</si>
  <si>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</si>
  <si>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</si>
  <si>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</si>
  <si>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</si>
  <si>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</si>
  <si>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</si>
  <si>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</si>
  <si>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</si>
  <si>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</si>
  <si>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</si>
  <si>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</si>
  <si>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</si>
  <si>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</si>
  <si>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</si>
  <si>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</si>
  <si>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</si>
  <si>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</si>
  <si>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</si>
  <si>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</si>
  <si>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</si>
  <si>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</si>
  <si>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</si>
  <si>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</si>
  <si>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</si>
  <si>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</si>
  <si>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</si>
  <si>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</si>
  <si>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</si>
  <si>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</si>
  <si>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</si>
  <si>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</si>
  <si>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</si>
  <si>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</si>
  <si>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</si>
  <si>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</si>
  <si>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</si>
  <si>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</si>
  <si>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</si>
  <si>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</si>
  <si>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</si>
  <si>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</si>
  <si>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</si>
  <si>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</si>
  <si>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</si>
  <si>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</si>
  <si>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</si>
  <si>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</si>
  <si>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</si>
  <si>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</si>
  <si>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</si>
  <si>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</si>
  <si>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</si>
  <si>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</si>
  <si>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</si>
  <si>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</si>
  <si>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</si>
  <si>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</si>
  <si>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</si>
  <si>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</si>
  <si>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</si>
  <si>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</si>
  <si>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</si>
  <si>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</si>
  <si>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</si>
  <si>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</si>
  <si>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</si>
  <si>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</si>
  <si>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</si>
  <si>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</si>
  <si>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</si>
  <si>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</si>
  <si>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</si>
  <si>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</si>
  <si>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</si>
  <si>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</si>
  <si>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</si>
  <si>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</si>
  <si>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</si>
  <si>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</si>
  <si>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</si>
  <si>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</si>
  <si>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</si>
  <si>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</si>
  <si>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</si>
  <si>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</si>
  <si>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</si>
  <si>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</si>
  <si>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</si>
  <si>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</si>
  <si>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</si>
  <si>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</si>
  <si>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</si>
  <si>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</si>
  <si>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</si>
  <si>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</si>
  <si>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</si>
  <si>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</si>
  <si>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</si>
  <si>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</si>
  <si>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</si>
  <si>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</si>
  <si>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</si>
  <si>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</si>
  <si>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</si>
  <si>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</si>
  <si>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</si>
  <si>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</si>
  <si>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</si>
  <si>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</si>
  <si>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</si>
  <si>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</si>
  <si>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</si>
  <si>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</si>
  <si>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</si>
  <si>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</si>
  <si>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</si>
  <si>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</si>
  <si>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</si>
  <si>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</si>
  <si>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</si>
  <si>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</si>
  <si>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</si>
  <si>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</si>
  <si>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</si>
  <si>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</si>
  <si>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</si>
  <si>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</si>
  <si>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</si>
  <si>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</si>
  <si>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</si>
  <si>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</si>
  <si>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</si>
  <si>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</si>
  <si>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</si>
  <si>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</si>
  <si>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</si>
  <si>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</si>
  <si>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</si>
  <si>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</si>
  <si>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</si>
  <si>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</si>
  <si>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</si>
  <si>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</si>
  <si>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</si>
  <si>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</si>
  <si>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</si>
  <si>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</si>
  <si>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</si>
  <si>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</si>
  <si>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</si>
  <si>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</si>
  <si>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</si>
  <si>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</si>
  <si>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</si>
  <si>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</si>
  <si>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</si>
  <si>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</si>
  <si>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</si>
  <si>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</si>
  <si>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</si>
  <si>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</si>
  <si>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</si>
  <si>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</si>
  <si>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</si>
  <si>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</si>
  <si>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</si>
  <si>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</si>
  <si>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</si>
  <si>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</si>
  <si>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</si>
  <si>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</si>
  <si>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</si>
  <si>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</si>
  <si>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</si>
  <si>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</si>
  <si>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</si>
  <si>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</si>
  <si>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</si>
  <si>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</si>
  <si>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</si>
  <si>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</si>
  <si>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</si>
  <si>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</si>
  <si>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</si>
  <si>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</si>
  <si>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</si>
  <si>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</si>
  <si>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</si>
  <si>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</si>
  <si>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</si>
  <si>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</si>
  <si>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</si>
  <si>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</si>
  <si>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</si>
  <si>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</si>
  <si>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</si>
  <si>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</si>
  <si>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</si>
  <si>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</si>
  <si>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</si>
  <si>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</si>
  <si>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</si>
  <si>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</si>
  <si>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</si>
  <si>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</si>
  <si>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</si>
  <si>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</si>
  <si>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</si>
  <si>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</si>
  <si>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</si>
  <si>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</si>
  <si>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</si>
  <si>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</si>
  <si>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</si>
  <si>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</si>
  <si>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</si>
  <si>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</si>
  <si>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</si>
  <si>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</si>
  <si>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</si>
  <si>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</si>
  <si>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</si>
  <si>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</si>
  <si>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</si>
  <si>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</si>
  <si>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</si>
  <si>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</si>
  <si>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</si>
  <si>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</si>
  <si>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</si>
  <si>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</si>
  <si>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</si>
  <si>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</si>
  <si>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</si>
  <si>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</si>
  <si>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</si>
  <si>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</si>
  <si>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</si>
  <si>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</si>
  <si>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</si>
  <si>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</si>
  <si>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</si>
  <si>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</si>
  <si>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</si>
  <si>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</si>
  <si>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</si>
  <si>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</si>
  <si>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</si>
  <si>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</si>
  <si>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</si>
  <si>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</si>
  <si>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</si>
  <si>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</si>
  <si>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</si>
  <si>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</si>
  <si>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</si>
  <si>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</si>
  <si>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</si>
  <si>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</si>
  <si>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</si>
  <si>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</si>
  <si>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</si>
  <si>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</si>
  <si>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</si>
  <si>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</si>
  <si>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</si>
  <si>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</si>
  <si>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</si>
  <si>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</si>
  <si>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</si>
  <si>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</si>
  <si>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</si>
  <si>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</si>
  <si>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</si>
  <si>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</si>
  <si>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</si>
  <si>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</si>
  <si>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</si>
  <si>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</si>
  <si>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</si>
  <si>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</si>
  <si>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</si>
  <si>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</si>
  <si>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</si>
  <si>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</si>
  <si>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</si>
  <si>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</si>
  <si>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</si>
  <si>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</si>
  <si>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</si>
  <si>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</si>
  <si>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</si>
  <si>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</si>
  <si>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</si>
  <si>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</si>
  <si>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</si>
  <si>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</si>
  <si>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</si>
  <si>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</si>
  <si>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</si>
  <si>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</si>
  <si>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</si>
  <si>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</si>
  <si>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</si>
  <si>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</si>
  <si>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</si>
  <si>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</si>
  <si>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</si>
  <si>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</si>
  <si>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</si>
  <si>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</si>
  <si>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</si>
  <si>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</si>
  <si>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</si>
  <si>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</si>
  <si>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</si>
  <si>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</si>
  <si>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</si>
  <si>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</si>
  <si>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</si>
  <si>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</si>
  <si>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</si>
  <si>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</si>
  <si>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</si>
  <si>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</si>
  <si>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</si>
  <si>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</si>
  <si>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</si>
  <si>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</si>
  <si>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</si>
  <si>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</si>
  <si>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</si>
  <si>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</si>
  <si>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</si>
  <si>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</si>
  <si>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</si>
  <si>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</si>
  <si>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</si>
  <si>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</si>
  <si>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</si>
  <si>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</si>
  <si>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</si>
  <si>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</si>
  <si>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</si>
  <si>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</si>
  <si>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</si>
  <si>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</si>
  <si>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</si>
  <si>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</si>
  <si>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</si>
  <si>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</si>
  <si>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</si>
  <si>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</si>
  <si>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</si>
  <si>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</si>
  <si>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</si>
  <si>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</si>
  <si>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</si>
  <si>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</si>
  <si>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</si>
  <si>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</si>
  <si>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</si>
  <si>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</si>
  <si>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</si>
  <si>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</si>
  <si>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</si>
  <si>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</si>
  <si>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</si>
  <si>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</si>
  <si>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</si>
  <si>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</si>
  <si>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</si>
  <si>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</si>
  <si>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</si>
  <si>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</si>
  <si>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</si>
  <si>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</si>
  <si>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</si>
  <si>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</si>
  <si>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</si>
  <si>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</si>
  <si>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</si>
  <si>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</si>
  <si>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</si>
  <si>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</si>
  <si>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</si>
  <si>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</si>
  <si>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</si>
  <si>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</si>
  <si>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</si>
  <si>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</si>
  <si>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</si>
  <si>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</si>
  <si>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</si>
  <si>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</si>
  <si>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</si>
  <si>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</si>
  <si>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</si>
  <si>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</si>
  <si>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</si>
  <si>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</si>
  <si>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</si>
  <si>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</si>
  <si>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</si>
  <si>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</si>
  <si>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</si>
  <si>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</si>
  <si>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</si>
  <si>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</si>
  <si>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</si>
  <si>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</si>
  <si>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</si>
  <si>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</si>
  <si>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</si>
  <si>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</si>
  <si>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</si>
  <si>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</si>
  <si>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</si>
  <si>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</si>
  <si>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</si>
  <si>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</si>
  <si>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</si>
  <si>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</si>
  <si>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</si>
  <si>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</si>
  <si>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</si>
  <si>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</si>
  <si>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</si>
  <si>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</si>
  <si>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</si>
  <si>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</si>
  <si>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</si>
  <si>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</si>
  <si>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</si>
  <si>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</si>
  <si>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</si>
  <si>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</si>
  <si>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</si>
  <si>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</si>
  <si>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</si>
  <si>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</si>
  <si>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</si>
  <si>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</si>
  <si>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</si>
  <si>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</si>
  <si>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</si>
  <si>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</si>
  <si>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</si>
  <si>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</si>
  <si>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</si>
  <si>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</si>
  <si>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</si>
  <si>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</si>
  <si>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</si>
  <si>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</si>
  <si>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</si>
  <si>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</si>
  <si>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</si>
  <si>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</si>
  <si>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</si>
  <si>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</si>
  <si>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</si>
  <si>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</si>
  <si>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</si>
  <si>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</si>
  <si>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</si>
  <si>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</si>
  <si>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</si>
  <si>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</si>
  <si>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</si>
  <si>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</si>
  <si>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</si>
  <si>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</si>
  <si>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</si>
  <si>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</si>
  <si>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</si>
  <si>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</si>
  <si>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</si>
  <si>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</si>
  <si>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</si>
  <si>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</si>
  <si>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</si>
  <si>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</si>
  <si>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</si>
  <si>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</si>
  <si>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</si>
  <si>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</si>
  <si>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</si>
  <si>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</si>
  <si>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</si>
  <si>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</si>
  <si>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</si>
  <si>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</si>
  <si>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</si>
  <si>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</si>
  <si>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</si>
  <si>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</si>
  <si>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</si>
  <si>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</si>
  <si>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</si>
  <si>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</si>
  <si>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</si>
  <si>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</si>
  <si>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</si>
  <si>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</si>
  <si>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</si>
  <si>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</si>
  <si>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</si>
  <si>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</si>
  <si>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</si>
  <si>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</si>
  <si>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</si>
  <si>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</si>
  <si>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</si>
  <si>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</si>
  <si>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</si>
  <si>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</si>
  <si>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</si>
  <si>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</si>
  <si>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</si>
  <si>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</si>
  <si>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</si>
  <si>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</si>
  <si>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</si>
  <si>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</si>
  <si>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</si>
  <si>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</si>
  <si>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</si>
  <si>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</si>
  <si>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</si>
  <si>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</si>
  <si>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</si>
  <si>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</si>
  <si>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</si>
  <si>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</si>
  <si>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</si>
  <si>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</si>
  <si>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</si>
  <si>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</si>
  <si>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</si>
  <si>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</si>
  <si>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</si>
  <si>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</si>
  <si>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</si>
  <si>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</si>
  <si>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</si>
  <si>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</si>
  <si>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</si>
  <si>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</si>
  <si>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</si>
  <si>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</si>
  <si>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</si>
  <si>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</si>
  <si>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</si>
  <si>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</si>
  <si>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</si>
  <si>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</si>
  <si>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</si>
  <si>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</si>
  <si>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</si>
  <si>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</si>
  <si>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</si>
  <si>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</si>
  <si>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</si>
  <si>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</si>
  <si>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</si>
  <si>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</si>
  <si>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</si>
  <si>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</si>
  <si>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</si>
  <si>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</si>
  <si>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</si>
  <si>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</si>
  <si>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</si>
  <si>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</si>
  <si>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</si>
  <si>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</si>
  <si>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</si>
  <si>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</si>
  <si>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</si>
  <si>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</si>
  <si>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</si>
  <si>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</si>
  <si>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</si>
  <si>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</si>
  <si>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</si>
  <si>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</si>
  <si>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</si>
  <si>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</si>
  <si>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</si>
  <si>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</si>
  <si>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</si>
  <si>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</si>
  <si>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</si>
  <si>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</si>
  <si>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</si>
  <si>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</si>
  <si>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</si>
  <si>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</si>
  <si>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</si>
  <si>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</si>
  <si>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</si>
  <si>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</si>
  <si>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</si>
  <si>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</si>
  <si>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</si>
  <si>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</si>
  <si>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</si>
  <si>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</si>
  <si>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</si>
  <si>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</si>
  <si>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</si>
  <si>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</si>
  <si>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</si>
  <si>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</si>
  <si>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</si>
  <si>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</si>
  <si>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</si>
  <si>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</si>
  <si>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</si>
  <si>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</si>
  <si>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</si>
  <si>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</si>
  <si>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</si>
  <si>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</si>
  <si>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</si>
  <si>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</si>
  <si>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</si>
  <si>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</si>
  <si>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</si>
  <si>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</si>
  <si>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</si>
  <si>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</si>
  <si>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</si>
  <si>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</si>
  <si>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</si>
  <si>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</si>
  <si>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</si>
  <si>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</si>
  <si>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</si>
  <si>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</si>
  <si>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</si>
  <si>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</si>
  <si>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</si>
  <si>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</si>
  <si>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</si>
  <si>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</si>
  <si>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</si>
  <si>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</si>
  <si>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</si>
  <si>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</si>
  <si>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</si>
  <si>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</si>
  <si>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</si>
  <si>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</si>
  <si>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</si>
  <si>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</si>
  <si>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</si>
  <si>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</si>
  <si>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</si>
  <si>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</si>
  <si>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</si>
  <si>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</si>
  <si>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</si>
  <si>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</si>
  <si>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</si>
  <si>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</si>
  <si>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</si>
  <si>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</si>
  <si>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</si>
  <si>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</si>
  <si>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</si>
  <si>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</si>
  <si>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</si>
  <si>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</si>
  <si>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</si>
  <si>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</si>
  <si>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</si>
  <si>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</si>
  <si>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</si>
  <si>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</si>
  <si>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</si>
  <si>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</si>
  <si>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</si>
  <si>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</si>
  <si>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</si>
  <si>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</si>
  <si>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</si>
  <si>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</si>
  <si>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</si>
  <si>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</si>
  <si>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</si>
  <si>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</si>
  <si>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</si>
  <si>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</si>
  <si>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</si>
  <si>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</si>
  <si>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</si>
  <si>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</si>
  <si>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</si>
  <si>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</si>
  <si>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</si>
  <si>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</si>
  <si>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</si>
  <si>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</si>
  <si>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</si>
  <si>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</si>
  <si>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</si>
  <si>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</si>
  <si>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</si>
  <si>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</si>
  <si>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</si>
  <si>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</si>
  <si>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</si>
  <si>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</si>
  <si>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</si>
  <si>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</si>
  <si>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</si>
  <si>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</si>
  <si>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</si>
  <si>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</si>
  <si>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</si>
  <si>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</si>
  <si>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</si>
  <si>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</si>
  <si>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</si>
  <si>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</si>
  <si>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</si>
  <si>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</si>
  <si>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</si>
  <si>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</si>
  <si>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</si>
  <si>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</si>
  <si>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</si>
  <si>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</si>
  <si>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</si>
  <si>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</si>
  <si>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</si>
  <si>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</si>
  <si>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</si>
  <si>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</si>
  <si>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</si>
  <si>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</si>
  <si>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</si>
  <si>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</si>
  <si>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</si>
  <si>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</si>
  <si>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</si>
  <si>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</si>
  <si>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</si>
  <si>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</si>
  <si>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</si>
  <si>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</si>
  <si>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</si>
  <si>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</si>
  <si>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</si>
  <si>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</si>
  <si>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</si>
  <si>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</si>
  <si>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</si>
  <si>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</si>
  <si>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</si>
  <si>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</si>
  <si>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</si>
  <si>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</si>
  <si>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</si>
  <si>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</si>
  <si>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</si>
  <si>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</si>
  <si>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</si>
  <si>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</si>
  <si>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</si>
  <si>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</si>
  <si>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</si>
  <si>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</si>
  <si>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</si>
  <si>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</si>
  <si>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</si>
  <si>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</si>
  <si>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</si>
  <si>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</si>
  <si>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</si>
  <si>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</si>
  <si>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</si>
  <si>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</si>
  <si>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</si>
  <si>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</si>
  <si>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</si>
  <si>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</si>
  <si>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</si>
  <si>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</si>
  <si>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</si>
  <si>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</si>
  <si>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</si>
  <si>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</si>
  <si>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</si>
  <si>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</si>
  <si>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</si>
  <si>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</si>
  <si>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</si>
  <si>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</si>
  <si>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</si>
  <si>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</si>
  <si>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</si>
  <si>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</si>
  <si>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</si>
  <si>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</si>
  <si>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</si>
  <si>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</si>
  <si>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</si>
  <si>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</si>
  <si>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</si>
  <si>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</si>
  <si>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</si>
  <si>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</si>
  <si>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</si>
  <si>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</si>
  <si>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</si>
  <si>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</si>
  <si>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</si>
  <si>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</si>
  <si>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</si>
  <si>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</si>
  <si>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</si>
  <si>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</si>
  <si>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</si>
  <si>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</si>
  <si>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</si>
  <si>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</si>
  <si>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</si>
  <si>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</si>
  <si>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</si>
  <si>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</si>
  <si>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</si>
  <si>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</si>
  <si>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</si>
  <si>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</si>
  <si>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</si>
  <si>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</si>
  <si>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</si>
  <si>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</si>
  <si>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</si>
  <si>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</si>
  <si>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</si>
  <si>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</si>
  <si>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</si>
  <si>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</si>
  <si>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</si>
  <si>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</si>
  <si>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</si>
  <si>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</si>
  <si>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</si>
  <si>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</si>
  <si>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</si>
  <si>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</si>
  <si>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</si>
  <si>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</si>
  <si>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</si>
  <si>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</si>
  <si>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</si>
  <si>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</si>
  <si>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</si>
  <si>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</si>
  <si>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</si>
  <si>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</si>
  <si>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</si>
  <si>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</si>
  <si>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</si>
  <si>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</si>
  <si>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</si>
  <si>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</si>
  <si>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</si>
  <si>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</si>
  <si>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</si>
  <si>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</si>
  <si>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</si>
  <si>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</si>
  <si>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</si>
  <si>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</si>
  <si>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</si>
  <si>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</si>
  <si>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</si>
  <si>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</si>
  <si>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</si>
  <si>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</si>
  <si>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</si>
  <si>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</si>
  <si>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</si>
  <si>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</si>
  <si>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</si>
  <si>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</si>
  <si>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</si>
  <si>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</si>
  <si>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</si>
  <si>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</si>
  <si>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</si>
  <si>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</si>
  <si>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</si>
  <si>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</si>
  <si>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</si>
  <si>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</si>
  <si>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</si>
  <si>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</si>
  <si>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</si>
  <si>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</si>
  <si>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</si>
  <si>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</si>
  <si>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</si>
  <si>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</si>
  <si>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</si>
  <si>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</si>
  <si>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</si>
  <si>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</si>
  <si>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</si>
  <si>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</si>
  <si>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</si>
  <si>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</si>
  <si>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</si>
  <si>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</si>
  <si>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</si>
  <si>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</si>
  <si>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</si>
  <si>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</si>
  <si>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</si>
  <si>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</si>
  <si>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</si>
  <si>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</si>
  <si>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</si>
  <si>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</si>
  <si>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</si>
  <si>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</si>
  <si>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</si>
  <si>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</si>
  <si>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</si>
  <si>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</si>
  <si>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</si>
  <si>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</si>
  <si>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</si>
  <si>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</si>
  <si>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</si>
  <si>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</si>
  <si>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</si>
  <si>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</si>
  <si>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</si>
  <si>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</si>
  <si>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</si>
  <si>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</si>
  <si>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</si>
  <si>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</si>
  <si>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</si>
  <si>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</si>
  <si>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</si>
  <si>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</si>
  <si>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</si>
  <si>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</si>
  <si>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</si>
  <si>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</si>
  <si>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</si>
  <si>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</si>
  <si>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</si>
  <si>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</si>
  <si>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</si>
  <si>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</si>
  <si>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</si>
  <si>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</si>
  <si>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</si>
  <si>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</si>
  <si>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</si>
  <si>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</si>
  <si>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</si>
  <si>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</si>
  <si>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</si>
  <si>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</si>
  <si>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</si>
  <si>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</si>
  <si>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</si>
  <si>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</si>
  <si>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</si>
  <si>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</si>
  <si>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</si>
  <si>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</si>
  <si>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</si>
  <si>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</si>
  <si>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</si>
  <si>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</si>
  <si>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</si>
  <si>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</si>
  <si>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</si>
  <si>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</si>
  <si>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</si>
  <si>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</si>
  <si>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</si>
  <si>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</si>
  <si>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</si>
  <si>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</si>
  <si>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</si>
  <si>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</si>
  <si>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</si>
  <si>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</si>
  <si>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</si>
  <si>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</si>
  <si>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</si>
  <si>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</si>
  <si>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</si>
  <si>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</si>
  <si>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</si>
  <si>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</si>
  <si>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</si>
  <si>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</si>
  <si>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</si>
  <si>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</si>
  <si>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</si>
  <si>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</si>
  <si>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</si>
  <si>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</si>
  <si>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</si>
  <si>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</si>
  <si>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</si>
  <si>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</si>
  <si>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</si>
  <si>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</si>
  <si>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</si>
  <si>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</si>
  <si>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</si>
  <si>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</si>
  <si>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</si>
  <si>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</si>
  <si>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</si>
  <si>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</si>
  <si>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</si>
  <si>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</si>
  <si>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</si>
  <si>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</si>
  <si>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</si>
  <si>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</si>
  <si>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</si>
  <si>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</si>
  <si>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</si>
  <si>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</si>
  <si>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</si>
  <si>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</si>
  <si>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</si>
  <si>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</si>
  <si>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</si>
  <si>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</si>
  <si>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</si>
  <si>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</si>
  <si>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</si>
  <si>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</si>
  <si>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</si>
  <si>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</si>
  <si>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</si>
  <si>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</si>
  <si>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</si>
  <si>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</si>
  <si>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</si>
  <si>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</si>
  <si>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</si>
  <si>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</si>
  <si>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</si>
  <si>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</si>
  <si>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</si>
  <si>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</si>
  <si>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</si>
  <si>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</si>
  <si>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</si>
  <si>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</si>
  <si>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</si>
  <si>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</si>
  <si>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</si>
  <si>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</si>
  <si>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</si>
  <si>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</si>
  <si>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</si>
  <si>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</si>
  <si>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</si>
  <si>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</si>
  <si>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</si>
  <si>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</si>
  <si>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</si>
  <si>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</si>
  <si>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</si>
  <si>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</si>
  <si>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</si>
  <si>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</si>
  <si>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</si>
  <si>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</si>
  <si>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</si>
  <si>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</si>
  <si>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</si>
  <si>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</si>
  <si>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</si>
  <si>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</si>
  <si>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</si>
  <si>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</si>
  <si>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</si>
  <si>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</si>
  <si>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</si>
  <si>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</si>
  <si>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</si>
  <si>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</si>
  <si>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</si>
  <si>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</si>
  <si>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</si>
  <si>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</si>
  <si>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</si>
  <si>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</si>
  <si>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</si>
  <si>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</si>
  <si>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</si>
  <si>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</si>
  <si>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</si>
  <si>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</si>
  <si>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</si>
  <si>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</si>
  <si>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</si>
  <si>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</si>
  <si>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</si>
  <si>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</si>
  <si>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</si>
  <si>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</si>
  <si>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</si>
  <si>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</si>
  <si>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</si>
  <si>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</si>
  <si>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</si>
  <si>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</si>
  <si>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</si>
  <si>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</si>
  <si>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</si>
  <si>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</si>
  <si>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</si>
  <si>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</si>
  <si>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</si>
  <si>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</si>
  <si>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</si>
  <si>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</si>
  <si>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</si>
  <si>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</si>
  <si>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</si>
  <si>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</si>
  <si>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</si>
  <si>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</si>
  <si>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</si>
  <si>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</si>
  <si>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</si>
  <si>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</si>
  <si>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</si>
  <si>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</si>
  <si>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</si>
  <si>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</si>
  <si>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</si>
  <si>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</si>
  <si>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</si>
  <si>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</si>
  <si>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</si>
  <si>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</si>
  <si>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</si>
  <si>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</si>
  <si>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</si>
  <si>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</si>
  <si>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</si>
  <si>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</si>
  <si>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</si>
  <si>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</si>
  <si>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</si>
  <si>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</si>
  <si>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</si>
  <si>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</si>
  <si>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</si>
  <si>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</si>
  <si>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</si>
  <si>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</si>
  <si>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</si>
  <si>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</si>
  <si>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</si>
  <si>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</si>
  <si>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</si>
  <si>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</si>
  <si>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</si>
  <si>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</si>
  <si>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</si>
  <si>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</si>
  <si>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</si>
  <si>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</si>
  <si>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</si>
  <si>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</si>
  <si>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</si>
  <si>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</si>
  <si>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</si>
  <si>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</si>
  <si>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</si>
  <si>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</si>
  <si>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</si>
  <si>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</si>
  <si>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</si>
  <si>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</si>
  <si>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</si>
  <si>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</si>
  <si>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</si>
  <si>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</si>
  <si>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</si>
  <si>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</si>
  <si>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</si>
  <si>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</si>
  <si>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</si>
  <si>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</si>
  <si>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</si>
  <si>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</si>
  <si>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</si>
  <si>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</si>
  <si>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</si>
  <si>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</si>
  <si>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</si>
  <si>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</si>
  <si>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</si>
  <si>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</si>
  <si>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</si>
  <si>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</si>
  <si>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</si>
  <si>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</si>
  <si>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</si>
  <si>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</si>
  <si>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</si>
  <si>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</si>
  <si>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</si>
  <si>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</si>
  <si>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</si>
  <si>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</si>
  <si>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</si>
  <si>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</si>
  <si>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</si>
  <si>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</si>
  <si>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</si>
  <si>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</si>
  <si>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</si>
  <si>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</si>
  <si>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</si>
  <si>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</si>
  <si>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</si>
  <si>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</si>
  <si>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</si>
  <si>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</si>
  <si>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</si>
  <si>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</si>
  <si>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</si>
  <si>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</si>
  <si>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</si>
  <si>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</si>
  <si>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</si>
  <si>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</si>
  <si>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</si>
  <si>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</si>
  <si>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</si>
  <si>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</si>
  <si>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</si>
  <si>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</si>
  <si>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</si>
  <si>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</si>
  <si>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</si>
  <si>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</si>
  <si>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</si>
  <si>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</si>
  <si>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</si>
  <si>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</si>
  <si>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</si>
  <si>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</si>
  <si>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</si>
  <si>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</si>
  <si>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</si>
  <si>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</si>
  <si>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</si>
  <si>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</si>
  <si>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</si>
  <si>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</si>
  <si>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</si>
  <si>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</si>
  <si>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</si>
  <si>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</si>
  <si>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</si>
  <si>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</si>
  <si>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</si>
  <si>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</si>
  <si>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</si>
  <si>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</si>
  <si>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</si>
  <si>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</si>
  <si>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</si>
  <si>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</si>
  <si>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</si>
  <si>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</si>
  <si>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</si>
  <si>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</si>
  <si>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</si>
  <si>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</si>
  <si>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</si>
  <si>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</si>
  <si>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</si>
  <si>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</si>
  <si>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</si>
  <si>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</si>
  <si>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</si>
  <si>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</si>
  <si>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</si>
  <si>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</si>
  <si>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</si>
  <si>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</si>
  <si>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</si>
  <si>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</si>
  <si>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</si>
  <si>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</si>
  <si>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</si>
  <si>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</si>
  <si>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</si>
  <si>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</si>
  <si>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</si>
  <si>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</si>
  <si>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</si>
  <si>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</si>
  <si>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</si>
  <si>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</si>
  <si>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</si>
  <si>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</si>
  <si>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</si>
  <si>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</si>
  <si>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</si>
  <si>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</si>
  <si>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</si>
  <si>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</si>
  <si>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</si>
  <si>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</si>
  <si>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</si>
  <si>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</si>
  <si>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</si>
  <si>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</si>
  <si>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</si>
  <si>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</si>
  <si>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</si>
  <si>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</si>
  <si>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</si>
  <si>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</si>
  <si>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</si>
  <si>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</si>
  <si>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</si>
  <si>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</si>
  <si>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</si>
  <si>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</si>
  <si>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</si>
  <si>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</si>
  <si>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</si>
  <si>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</si>
  <si>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</si>
  <si>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</si>
  <si>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</si>
  <si>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</si>
  <si>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</si>
  <si>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</si>
  <si>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</si>
  <si>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</si>
  <si>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</si>
  <si>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</si>
  <si>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</si>
  <si>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</si>
  <si>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</si>
  <si>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</si>
  <si>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</si>
  <si>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</si>
  <si>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</si>
  <si>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</si>
  <si>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</si>
  <si>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</si>
  <si>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</si>
  <si>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</si>
  <si>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</si>
  <si>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</si>
  <si>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</si>
  <si>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</si>
  <si>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</si>
  <si>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</si>
  <si>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</si>
  <si>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</si>
  <si>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</si>
  <si>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</si>
  <si>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</si>
  <si>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</si>
  <si>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</si>
  <si>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</si>
  <si>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</si>
  <si>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</si>
  <si>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</si>
  <si>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</si>
  <si>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</si>
  <si>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</si>
  <si>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</si>
  <si>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</si>
  <si>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</si>
  <si>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</si>
  <si>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</si>
  <si>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</si>
  <si>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</si>
  <si>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</si>
  <si>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</si>
  <si>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</si>
  <si>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</si>
  <si>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</si>
  <si>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</si>
  <si>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</si>
  <si>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</si>
  <si>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</si>
  <si>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</si>
  <si>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</si>
  <si>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</si>
  <si>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</si>
  <si>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</si>
  <si>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</si>
  <si>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</si>
  <si>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</si>
  <si>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</si>
  <si>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</si>
  <si>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</si>
  <si>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</si>
  <si>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</si>
  <si>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</si>
  <si>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</si>
  <si>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</si>
  <si>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</si>
  <si>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</si>
  <si>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</si>
  <si>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</si>
  <si>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</si>
  <si>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</si>
  <si>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</si>
  <si>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</si>
  <si>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</si>
  <si>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</si>
  <si>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</si>
  <si>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</si>
  <si>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</si>
  <si>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</si>
  <si>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</si>
  <si>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</si>
  <si>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</si>
  <si>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</si>
  <si>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</si>
  <si>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</si>
  <si>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</si>
  <si>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</si>
  <si>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</si>
  <si>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</si>
  <si>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</si>
  <si>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</si>
  <si>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</si>
  <si>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</si>
  <si>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</si>
  <si>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</si>
  <si>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</si>
  <si>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</si>
  <si>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</si>
  <si>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</si>
  <si>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</si>
  <si>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</si>
  <si>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</si>
  <si>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</si>
  <si>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</si>
  <si>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</si>
  <si>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</si>
  <si>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</si>
  <si>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</si>
  <si>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</si>
  <si>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</si>
  <si>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</si>
  <si>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</si>
  <si>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</si>
  <si>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</si>
  <si>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</si>
  <si>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</si>
  <si>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</si>
  <si>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</si>
  <si>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</si>
  <si>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</si>
  <si>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</si>
  <si>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</si>
  <si>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</si>
  <si>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</si>
  <si>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</si>
  <si>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</si>
  <si>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</si>
  <si>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</si>
  <si>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</si>
  <si>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</si>
  <si>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</si>
  <si>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</si>
  <si>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</si>
  <si>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</si>
  <si>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</si>
  <si>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</si>
  <si>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</si>
  <si>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</si>
  <si>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</si>
  <si>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</si>
  <si>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</si>
  <si>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</si>
  <si>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</si>
  <si>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</si>
  <si>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</si>
  <si>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</si>
  <si>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</si>
  <si>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</si>
  <si>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</si>
  <si>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</si>
  <si>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</si>
  <si>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</si>
  <si>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</si>
  <si>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</si>
  <si>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</si>
  <si>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</si>
  <si>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</si>
  <si>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</si>
  <si>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</si>
  <si>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</si>
  <si>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</si>
  <si>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</si>
  <si>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</si>
  <si>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</si>
  <si>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</si>
  <si>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</si>
  <si>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</si>
  <si>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</si>
  <si>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</si>
  <si>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</si>
  <si>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</si>
  <si>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</si>
  <si>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</si>
  <si>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</si>
  <si>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</si>
  <si>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</si>
  <si>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</si>
  <si>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</si>
  <si>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</si>
  <si>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</si>
  <si>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</si>
  <si>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</si>
  <si>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</si>
  <si>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</si>
  <si>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</si>
  <si>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</si>
  <si>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</si>
  <si>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</si>
  <si>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</si>
  <si>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</si>
  <si>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</si>
  <si>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</si>
  <si>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</si>
  <si>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</si>
  <si>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</si>
  <si>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</si>
  <si>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</si>
  <si>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</si>
  <si>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</si>
  <si>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</si>
  <si>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</si>
  <si>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</si>
  <si>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</si>
  <si>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</si>
  <si>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</si>
  <si>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</si>
  <si>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</si>
  <si>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</si>
  <si>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</si>
  <si>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</si>
  <si>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</si>
  <si>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</si>
  <si>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</si>
  <si>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</si>
  <si>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</si>
  <si>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</si>
  <si>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</si>
  <si>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</si>
  <si>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</si>
  <si>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</si>
  <si>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</si>
  <si>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</si>
  <si>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</si>
  <si>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</si>
  <si>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</si>
  <si>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</si>
  <si>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</si>
  <si>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</si>
  <si>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</si>
  <si>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</si>
  <si>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</si>
  <si>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</si>
  <si>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</si>
  <si>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</si>
  <si>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</si>
  <si>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</si>
  <si>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</si>
  <si>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</si>
  <si>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</si>
  <si>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</si>
  <si>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</si>
  <si>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</si>
  <si>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</si>
  <si>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</si>
  <si>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</si>
  <si>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</si>
  <si>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</si>
  <si>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</si>
  <si>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</si>
  <si>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</si>
  <si>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</si>
  <si>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</si>
  <si>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</si>
  <si>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</si>
  <si>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</si>
  <si>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</si>
  <si>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</si>
  <si>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</si>
  <si>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</si>
  <si>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</si>
  <si>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</si>
  <si>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</si>
  <si>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</si>
  <si>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</si>
  <si>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</si>
  <si>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</si>
  <si>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</si>
  <si>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</si>
  <si>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</si>
  <si>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</si>
  <si>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</si>
  <si>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</si>
  <si>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</si>
  <si>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</si>
  <si>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</si>
  <si>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</si>
  <si>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</si>
  <si>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</si>
  <si>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</si>
  <si>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</si>
  <si>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</si>
  <si>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</si>
  <si>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</si>
  <si>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</si>
  <si>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</si>
  <si>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</si>
  <si>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</si>
  <si>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</si>
  <si>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</si>
  <si>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</si>
  <si>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</si>
  <si>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</si>
  <si>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</si>
  <si>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</si>
  <si>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</si>
  <si>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</si>
  <si>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</si>
  <si>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</si>
  <si>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</si>
  <si>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</si>
  <si>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</si>
  <si>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</si>
  <si>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</si>
  <si>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</si>
  <si>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</si>
  <si>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</si>
  <si>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</si>
  <si>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</si>
  <si>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</si>
  <si>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</si>
  <si>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</si>
  <si>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</si>
  <si>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</si>
  <si>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</si>
  <si>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</si>
  <si>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</si>
  <si>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</si>
  <si>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</si>
  <si>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</si>
  <si>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</si>
  <si>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</si>
  <si>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</si>
  <si>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</si>
  <si>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</si>
  <si>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</si>
  <si>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</si>
  <si>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</si>
  <si>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</si>
  <si>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</si>
  <si>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</si>
  <si>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</si>
  <si>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</si>
  <si>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</si>
  <si>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</si>
  <si>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</si>
  <si>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</si>
  <si>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</si>
  <si>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</si>
  <si>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</si>
  <si>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</si>
  <si>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</si>
  <si>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</si>
  <si>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</si>
  <si>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</si>
  <si>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</si>
  <si>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</si>
  <si>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</si>
  <si>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</si>
  <si>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</si>
  <si>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</si>
  <si>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</si>
  <si>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</si>
  <si>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</si>
  <si>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</si>
  <si>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</si>
  <si>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</si>
  <si>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</si>
  <si>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</si>
  <si>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</si>
  <si>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</si>
  <si>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</si>
  <si>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</si>
  <si>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</si>
  <si>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</si>
  <si>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</si>
  <si>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</si>
  <si>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</si>
  <si>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</si>
  <si>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</si>
  <si>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</si>
  <si>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</si>
  <si>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</si>
  <si>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</si>
  <si>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</si>
  <si>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</si>
  <si>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</si>
  <si>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</si>
  <si>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</si>
  <si>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</si>
  <si>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</si>
  <si>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</si>
  <si>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</si>
  <si>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</si>
  <si>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</si>
  <si>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</si>
  <si>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</si>
  <si>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</si>
  <si>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</si>
  <si>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</si>
  <si>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</si>
  <si>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</si>
  <si>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</si>
  <si>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</si>
  <si>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</si>
  <si>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</si>
  <si>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</si>
  <si>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</si>
  <si>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</si>
  <si>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</si>
  <si>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</si>
  <si>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</si>
  <si>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</si>
  <si>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</si>
  <si>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</si>
  <si>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</si>
  <si>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</si>
  <si>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</si>
  <si>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</si>
  <si>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</si>
  <si>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</si>
  <si>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</si>
  <si>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</si>
  <si>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</si>
  <si>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</si>
  <si>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</si>
  <si>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</si>
  <si>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</si>
  <si>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</si>
  <si>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</si>
  <si>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</si>
  <si>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</si>
  <si>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</si>
  <si>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</si>
  <si>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</si>
  <si>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</si>
  <si>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</si>
  <si>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</si>
  <si>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</si>
  <si>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</si>
  <si>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</si>
  <si>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</si>
  <si>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</si>
  <si>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</si>
  <si>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</si>
  <si>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</si>
  <si>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</si>
  <si>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</si>
  <si>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</si>
  <si>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</si>
  <si>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</si>
  <si>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</si>
  <si>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</si>
  <si>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</si>
  <si>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</si>
  <si>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</si>
  <si>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</si>
  <si>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</si>
  <si>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</si>
  <si>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</si>
  <si>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</si>
  <si>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</si>
  <si>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</si>
  <si>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</si>
  <si>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</si>
  <si>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</si>
  <si>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</si>
  <si>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</si>
  <si>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</si>
  <si>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</si>
  <si>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</si>
  <si>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</si>
  <si>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</si>
  <si>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</si>
  <si>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</si>
  <si>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</si>
  <si>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</si>
  <si>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</si>
  <si>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</si>
  <si>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</si>
  <si>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</si>
  <si>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</si>
  <si>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</si>
  <si>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</si>
  <si>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</si>
  <si>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</si>
  <si>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</si>
  <si>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</si>
  <si>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</si>
  <si>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</si>
  <si>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</si>
  <si>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</si>
  <si>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</si>
  <si>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</si>
  <si>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</si>
  <si>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</si>
  <si>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</si>
  <si>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</si>
  <si>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</si>
  <si>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</si>
  <si>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</si>
  <si>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</si>
  <si>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</si>
  <si>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</si>
  <si>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</si>
  <si>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</si>
  <si>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</si>
  <si>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</si>
  <si>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</si>
  <si>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</si>
  <si>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</si>
  <si>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</si>
  <si>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</si>
  <si>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</si>
  <si>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</si>
  <si>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</si>
  <si>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</si>
  <si>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</si>
  <si>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</si>
  <si>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</si>
  <si>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</si>
  <si>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</si>
  <si>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</si>
  <si>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</si>
  <si>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</si>
  <si>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</si>
  <si>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</si>
  <si>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</si>
  <si>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</si>
  <si>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</si>
  <si>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</si>
  <si>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</si>
  <si>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</si>
  <si>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</si>
  <si>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</si>
  <si>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</si>
  <si>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</si>
  <si>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</si>
  <si>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</si>
  <si>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</si>
  <si>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</si>
  <si>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</si>
  <si>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</si>
  <si>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</si>
  <si>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</si>
  <si>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</si>
  <si>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</si>
  <si>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</si>
  <si>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</si>
  <si>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</si>
  <si>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</si>
  <si>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</si>
  <si>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</si>
  <si>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</si>
  <si>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</si>
  <si>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</si>
  <si>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</si>
  <si>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</si>
  <si>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</si>
  <si>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</si>
  <si>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</si>
  <si>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</si>
  <si>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</si>
  <si>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</si>
  <si>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</si>
  <si>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</si>
  <si>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</si>
  <si>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</si>
  <si>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</si>
  <si>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</si>
  <si>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</si>
  <si>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</si>
  <si>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</si>
  <si>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</si>
  <si>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</si>
  <si>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</si>
  <si>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</si>
  <si>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</si>
  <si>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</si>
  <si>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</si>
  <si>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</si>
  <si>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</si>
  <si>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</si>
  <si>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</si>
  <si>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</si>
  <si>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</si>
  <si>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</si>
  <si>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</si>
  <si>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</si>
  <si>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</si>
  <si>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</si>
  <si>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</si>
  <si>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</si>
  <si>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</si>
  <si>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</si>
  <si>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</si>
  <si>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</si>
  <si>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</si>
  <si>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</si>
  <si>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</si>
  <si>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</si>
  <si>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</si>
  <si>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</si>
  <si>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</si>
  <si>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</si>
  <si>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</si>
  <si>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</si>
  <si>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</si>
  <si>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</si>
  <si>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</si>
  <si>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</si>
  <si>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</si>
  <si>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</si>
  <si>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</si>
  <si>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</si>
  <si>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</si>
  <si>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</si>
  <si>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</si>
  <si>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</si>
  <si>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</si>
  <si>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</si>
  <si>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</si>
  <si>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</si>
  <si>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</si>
  <si>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</si>
  <si>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</si>
  <si>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</si>
  <si>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</si>
  <si>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</si>
  <si>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</si>
  <si>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</si>
  <si>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</si>
  <si>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</si>
  <si>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</si>
  <si>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</si>
  <si>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</si>
  <si>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</si>
  <si>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</si>
  <si>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</si>
  <si>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</si>
  <si>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</si>
  <si>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</si>
  <si>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</si>
  <si>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</si>
  <si>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</si>
  <si>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</si>
  <si>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</si>
  <si>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</si>
  <si>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</si>
  <si>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</si>
  <si>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</si>
  <si>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</si>
  <si>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</si>
  <si>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</si>
  <si>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</si>
  <si>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</si>
  <si>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</si>
  <si>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</si>
  <si>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</si>
  <si>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</si>
  <si>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</si>
  <si>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</si>
  <si>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</si>
  <si>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</si>
  <si>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</si>
  <si>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</si>
  <si>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</si>
  <si>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</si>
  <si>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</si>
  <si>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</si>
  <si>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</si>
  <si>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</si>
  <si>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</si>
  <si>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</si>
  <si>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</si>
  <si>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</si>
  <si>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</si>
  <si>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</si>
  <si>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</si>
  <si>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</si>
  <si>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</si>
  <si>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</si>
  <si>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</si>
  <si>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</si>
  <si>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</si>
  <si>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</si>
  <si>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</si>
  <si>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</si>
  <si>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</si>
  <si>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</si>
  <si>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</si>
  <si>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</si>
  <si>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</si>
  <si>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</si>
  <si>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</si>
  <si>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</si>
  <si>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</si>
  <si>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</si>
  <si>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</si>
  <si>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</si>
  <si>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</si>
  <si>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</si>
  <si>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</si>
  <si>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</si>
  <si>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</si>
  <si>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</si>
  <si>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</si>
  <si>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</si>
  <si>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</si>
  <si>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</si>
  <si>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</si>
  <si>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</si>
  <si>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</si>
  <si>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</si>
  <si>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</si>
  <si>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</si>
  <si>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</si>
  <si>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</si>
  <si>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</si>
  <si>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</si>
  <si>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</si>
  <si>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</si>
  <si>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</si>
  <si>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</si>
  <si>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</si>
  <si>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</si>
  <si>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</si>
  <si>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</si>
  <si>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</si>
  <si>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</si>
  <si>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</si>
  <si>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</si>
  <si>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</si>
  <si>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</si>
  <si>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</si>
  <si>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</si>
  <si>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</si>
  <si>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</si>
  <si>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</si>
  <si>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</si>
  <si>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</si>
  <si>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</si>
  <si>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</si>
  <si>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</si>
  <si>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</si>
  <si>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</si>
  <si>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</si>
  <si>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</si>
  <si>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</si>
  <si>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</si>
  <si>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</si>
  <si>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</si>
  <si>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</si>
  <si>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</si>
  <si>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</si>
  <si>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</si>
  <si>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</si>
  <si>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</si>
  <si>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</si>
  <si>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</si>
  <si>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</si>
  <si>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</si>
  <si>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</si>
  <si>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</si>
  <si>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</si>
  <si>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</si>
  <si>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</si>
  <si>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</si>
  <si>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</si>
  <si>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</si>
  <si>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</si>
  <si>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</si>
  <si>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</si>
  <si>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</si>
  <si>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</si>
  <si>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</si>
  <si>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</si>
  <si>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</si>
  <si>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</si>
  <si>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</si>
  <si>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</si>
  <si>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</si>
  <si>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</si>
  <si>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</si>
  <si>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</si>
  <si>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</si>
  <si>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</si>
  <si>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</si>
  <si>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</si>
  <si>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</si>
  <si>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</si>
  <si>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</si>
  <si>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</si>
  <si>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</si>
  <si>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</si>
  <si>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</si>
  <si>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</si>
  <si>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</si>
  <si>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</si>
  <si>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</si>
  <si>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</si>
  <si>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</si>
  <si>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</si>
  <si>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</si>
  <si>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</si>
  <si>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</si>
  <si>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</si>
  <si>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</si>
  <si>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</si>
  <si>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</si>
  <si>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</si>
  <si>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</si>
  <si>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</si>
  <si>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</si>
  <si>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</si>
  <si>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</si>
  <si>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</si>
  <si>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</si>
  <si>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</si>
  <si>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</si>
  <si>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</si>
  <si>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</si>
  <si>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</si>
  <si>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</si>
  <si>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</si>
  <si>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</si>
  <si>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</si>
  <si>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</si>
  <si>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</si>
  <si>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</si>
  <si>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</si>
  <si>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</si>
  <si>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</si>
  <si>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</si>
  <si>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</si>
  <si>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</si>
  <si>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</si>
  <si>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</si>
  <si>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</si>
  <si>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</si>
  <si>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</si>
  <si>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</si>
  <si>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</si>
  <si>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</si>
  <si>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</si>
  <si>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</si>
  <si>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</si>
  <si>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</si>
  <si>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</si>
  <si>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</si>
  <si>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</si>
  <si>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</si>
  <si>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</si>
  <si>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</si>
  <si>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</si>
  <si>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</si>
  <si>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</si>
  <si>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</si>
  <si>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</si>
  <si>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</si>
  <si>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</si>
  <si>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</si>
  <si>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</si>
  <si>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</si>
  <si>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</si>
  <si>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</si>
  <si>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</si>
  <si>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</si>
  <si>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</si>
  <si>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</si>
  <si>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</si>
  <si>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</si>
  <si>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</si>
  <si>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</si>
  <si>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</si>
  <si>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</si>
  <si>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</si>
  <si>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</si>
  <si>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</si>
  <si>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</si>
  <si>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</si>
  <si>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</si>
  <si>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</si>
  <si>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</si>
  <si>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</si>
  <si>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</si>
  <si>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</si>
  <si>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</si>
  <si>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</si>
  <si>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</si>
  <si>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</si>
  <si>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</si>
  <si>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</si>
  <si>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</si>
  <si>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</si>
  <si>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</si>
  <si>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</si>
  <si>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</si>
  <si>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</si>
  <si>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</si>
  <si>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</si>
  <si>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</si>
  <si>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</si>
  <si>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</si>
  <si>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</si>
  <si>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</si>
  <si>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</si>
  <si>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</si>
  <si>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</si>
  <si>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</si>
  <si>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</si>
  <si>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</si>
  <si>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</si>
  <si>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</si>
  <si>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</si>
  <si>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</si>
  <si>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</si>
  <si>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</si>
  <si>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</si>
  <si>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</si>
  <si>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</si>
  <si>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</si>
  <si>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</si>
  <si>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</si>
  <si>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</si>
  <si>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</si>
  <si>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</si>
  <si>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</si>
  <si>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</si>
  <si>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</si>
  <si>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</si>
  <si>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</si>
  <si>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</si>
  <si>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</si>
  <si>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</si>
  <si>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</si>
  <si>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</si>
  <si>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</si>
  <si>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</si>
  <si>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</si>
  <si>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</si>
  <si>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</si>
  <si>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</si>
  <si>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</si>
  <si>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</si>
  <si>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</si>
  <si>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</si>
  <si>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</si>
  <si>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</si>
  <si>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</si>
  <si>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</si>
  <si>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</si>
  <si>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</si>
  <si>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</si>
  <si>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</si>
  <si>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</si>
  <si>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</si>
  <si>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</si>
  <si>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</si>
  <si>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</si>
  <si>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</si>
  <si>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</si>
  <si>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</si>
  <si>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</si>
  <si>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</si>
  <si>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</si>
  <si>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</si>
  <si>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</si>
  <si>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</si>
  <si>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</si>
  <si>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</si>
  <si>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</si>
  <si>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</si>
  <si>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</si>
  <si>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</si>
  <si>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</si>
  <si>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</si>
  <si>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</si>
  <si>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</si>
  <si>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</si>
  <si>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</si>
  <si>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</si>
  <si>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</si>
  <si>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</si>
  <si>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</si>
  <si>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</si>
  <si>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</si>
  <si>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</si>
  <si>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</si>
  <si>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</si>
  <si>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</si>
  <si>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</si>
  <si>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</si>
  <si>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</si>
  <si>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</si>
  <si>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</si>
  <si>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</si>
  <si>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</si>
  <si>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</si>
  <si>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</si>
  <si>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</si>
  <si>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</si>
  <si>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</si>
  <si>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</si>
  <si>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</si>
  <si>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</si>
  <si>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</si>
  <si>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</si>
  <si>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</si>
  <si>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</si>
  <si>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</si>
  <si>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</si>
  <si>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</si>
  <si>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</si>
  <si>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</si>
  <si>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</si>
  <si>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</si>
  <si>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</si>
  <si>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</si>
  <si>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</si>
  <si>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</si>
  <si>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</si>
  <si>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</si>
  <si>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</si>
  <si>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</si>
  <si>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</si>
  <si>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</si>
  <si>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</si>
  <si>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</si>
  <si>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</si>
  <si>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</si>
  <si>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</si>
  <si>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</si>
  <si>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</si>
  <si>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</si>
  <si>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</si>
  <si>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</si>
  <si>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</si>
  <si>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</si>
  <si>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</si>
  <si>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</si>
  <si>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</si>
  <si>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</si>
  <si>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</si>
  <si>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</si>
  <si>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</si>
  <si>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</si>
  <si>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</si>
  <si>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</si>
  <si>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</si>
  <si>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</si>
  <si>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</si>
  <si>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</si>
  <si>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</si>
  <si>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</si>
  <si>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</si>
  <si>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</si>
  <si>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</si>
  <si>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</si>
  <si>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</si>
  <si>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</si>
  <si>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</si>
  <si>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</si>
  <si>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</si>
  <si>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</si>
  <si>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</si>
  <si>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</si>
  <si>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</si>
  <si>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</si>
  <si>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</si>
  <si>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</si>
  <si>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</si>
  <si>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</si>
  <si>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</si>
  <si>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</si>
  <si>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</si>
  <si>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</si>
  <si>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</si>
  <si>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</si>
  <si>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</si>
  <si>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</si>
  <si>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</si>
  <si>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</si>
  <si>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</si>
  <si>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</si>
  <si>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</si>
  <si>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</si>
  <si>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</si>
  <si>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</si>
  <si>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</si>
  <si>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</si>
  <si>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</si>
  <si>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</si>
  <si>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</si>
  <si>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</si>
  <si>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</si>
  <si>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</si>
  <si>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</si>
  <si>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</si>
  <si>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</si>
  <si>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</si>
  <si>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</si>
  <si>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</si>
  <si>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</si>
  <si>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</si>
  <si>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</si>
  <si>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</si>
  <si>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</si>
  <si>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</si>
  <si>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</si>
  <si>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</si>
  <si>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</si>
  <si>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</si>
  <si>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</si>
  <si>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</si>
  <si>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</si>
  <si>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</si>
  <si>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</si>
  <si>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</si>
  <si>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</si>
  <si>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</si>
  <si>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</si>
  <si>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</si>
  <si>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</si>
  <si>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</si>
  <si>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</si>
  <si>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</si>
  <si>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</si>
  <si>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</si>
  <si>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</si>
  <si>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</si>
  <si>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</si>
  <si>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</si>
  <si>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</si>
  <si>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</si>
  <si>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</si>
  <si>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</si>
  <si>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</si>
  <si>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</si>
  <si>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</si>
  <si>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</si>
  <si>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</si>
  <si>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</si>
  <si>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</si>
  <si>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</si>
  <si>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</si>
  <si>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</si>
  <si>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</si>
  <si>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</si>
  <si>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</si>
  <si>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</si>
  <si>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</si>
  <si>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</si>
  <si>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</si>
  <si>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</si>
  <si>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</si>
  <si>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</si>
  <si>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</si>
  <si>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</si>
  <si>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</si>
  <si>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</si>
  <si>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</si>
  <si>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</si>
  <si>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</si>
  <si>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</si>
  <si>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</si>
  <si>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</si>
  <si>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</si>
  <si>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</si>
  <si>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</si>
  <si>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</si>
  <si>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</si>
  <si>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</si>
  <si>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</si>
  <si>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</si>
  <si>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</si>
  <si>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</si>
  <si>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</si>
  <si>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</si>
  <si>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</si>
  <si>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</si>
  <si>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</si>
  <si>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</si>
  <si>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</si>
  <si>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</si>
  <si>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</si>
  <si>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</si>
  <si>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</si>
  <si>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</si>
  <si>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</si>
  <si>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</si>
  <si>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</si>
  <si>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</si>
  <si>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</si>
  <si>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</si>
  <si>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</si>
  <si>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</si>
  <si>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</si>
  <si>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</si>
  <si>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</si>
  <si>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</si>
  <si>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</si>
  <si>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</si>
  <si>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</si>
  <si>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</si>
  <si>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</si>
  <si>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</si>
  <si>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</si>
  <si>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</si>
  <si>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</si>
  <si>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</si>
  <si>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</si>
  <si>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</si>
  <si>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</si>
  <si>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</si>
  <si>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</si>
  <si>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</si>
  <si>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</si>
  <si>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</si>
  <si>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</si>
  <si>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</si>
  <si>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</si>
  <si>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</si>
  <si>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</si>
  <si>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</si>
  <si>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</si>
  <si>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</si>
  <si>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</si>
  <si>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</si>
  <si>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</si>
  <si>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</si>
  <si>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</si>
  <si>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</si>
  <si>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</si>
  <si>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</si>
  <si>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</si>
  <si>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</si>
  <si>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</si>
  <si>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</si>
  <si>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</si>
  <si>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</si>
  <si>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</si>
  <si>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</si>
  <si>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</si>
  <si>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</si>
  <si>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</si>
  <si>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</si>
  <si>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</si>
  <si>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</si>
  <si>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</si>
  <si>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</si>
  <si>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</si>
  <si>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</si>
  <si>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</si>
  <si>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</si>
  <si>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</si>
  <si>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</si>
  <si>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</si>
  <si>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</si>
  <si>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</si>
  <si>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</si>
  <si>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</si>
  <si>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</si>
  <si>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</si>
  <si>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</si>
  <si>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</si>
  <si>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</si>
  <si>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</si>
  <si>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</si>
  <si>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</si>
  <si>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</si>
  <si>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</si>
  <si>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</si>
  <si>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</si>
  <si>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</si>
  <si>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</si>
  <si>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</si>
  <si>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</si>
  <si>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</si>
  <si>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</si>
  <si>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</si>
  <si>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</si>
  <si>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</si>
  <si>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</si>
  <si>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</si>
  <si>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</si>
  <si>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</si>
  <si>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</si>
  <si>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</si>
  <si>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</si>
  <si>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</si>
  <si>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</si>
  <si>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</si>
  <si>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</si>
  <si>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</si>
  <si>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</si>
  <si>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</si>
  <si>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</si>
  <si>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</si>
  <si>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</si>
  <si>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</si>
  <si>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</si>
  <si>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</si>
  <si>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</si>
  <si>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</si>
  <si>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</si>
  <si>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</si>
  <si>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</si>
  <si>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</si>
  <si>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</si>
  <si>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</si>
  <si>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</si>
  <si>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</si>
  <si>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</si>
  <si>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</si>
  <si>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</si>
  <si>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</si>
  <si>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</si>
  <si>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</si>
  <si>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</si>
  <si>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</si>
  <si>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</si>
  <si>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</si>
  <si>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</si>
  <si>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</si>
  <si>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</si>
  <si>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</si>
  <si>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</si>
  <si>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</si>
  <si>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</si>
  <si>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</si>
  <si>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</si>
  <si>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</si>
  <si>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</si>
  <si>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</si>
  <si>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</si>
  <si>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</si>
  <si>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</si>
  <si>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</si>
  <si>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</si>
  <si>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</si>
  <si>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</si>
  <si>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</si>
  <si>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</si>
  <si>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</si>
  <si>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</si>
  <si>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</si>
  <si>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</si>
  <si>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</si>
  <si>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</si>
  <si>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</si>
  <si>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</si>
  <si>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</si>
  <si>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</si>
  <si>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</si>
  <si>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</si>
  <si>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</si>
  <si>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</si>
  <si>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</si>
  <si>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</si>
  <si>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</si>
  <si>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</si>
  <si>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</si>
  <si>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</si>
  <si>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</si>
  <si>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</si>
  <si>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</si>
  <si>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</si>
  <si>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</si>
  <si>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</si>
  <si>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</si>
  <si>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</si>
  <si>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</si>
  <si>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</si>
  <si>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</si>
  <si>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</si>
  <si>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</si>
  <si>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</si>
  <si>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</si>
  <si>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</si>
  <si>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</si>
  <si>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</si>
  <si>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</si>
  <si>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</si>
  <si>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</si>
  <si>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</si>
  <si>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</si>
  <si>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</si>
  <si>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</si>
  <si>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</si>
  <si>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</si>
  <si>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</si>
  <si>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</si>
  <si>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</si>
  <si>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</si>
  <si>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</si>
  <si>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</si>
  <si>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</si>
  <si>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</si>
  <si>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</si>
  <si>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</si>
  <si>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</si>
  <si>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</si>
  <si>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</si>
  <si>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</si>
  <si>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</si>
  <si>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</si>
  <si>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</si>
  <si>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</si>
  <si>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</si>
  <si>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</si>
  <si>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</si>
  <si>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</si>
  <si>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</si>
  <si>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</si>
  <si>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</si>
  <si>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</si>
  <si>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</si>
  <si>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</si>
  <si>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</si>
  <si>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</si>
  <si>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</si>
  <si>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</si>
  <si>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</si>
  <si>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</si>
  <si>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</si>
  <si>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</si>
  <si>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</si>
  <si>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</si>
  <si>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</si>
  <si>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</si>
  <si>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</si>
  <si>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</si>
  <si>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</si>
  <si>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</si>
  <si>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</si>
  <si>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</si>
  <si>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</si>
  <si>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</si>
  <si>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</si>
  <si>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</si>
  <si>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</si>
  <si>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</si>
  <si>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</si>
  <si>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</si>
  <si>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</si>
  <si>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</si>
  <si>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</si>
  <si>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</si>
  <si>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</si>
  <si>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</si>
  <si>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</si>
  <si>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</si>
  <si>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</si>
  <si>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</si>
  <si>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</si>
  <si>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</si>
  <si>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</si>
  <si>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</si>
  <si>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</si>
  <si>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</si>
  <si>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</si>
  <si>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</si>
  <si>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</si>
  <si>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</si>
  <si>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</si>
  <si>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</si>
  <si>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</si>
  <si>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</si>
  <si>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</si>
  <si>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</si>
  <si>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</si>
  <si>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</si>
  <si>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</si>
  <si>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</si>
  <si>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</si>
  <si>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</si>
  <si>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</si>
  <si>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</si>
  <si>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</si>
  <si>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</si>
  <si>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</si>
  <si>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</si>
  <si>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</si>
  <si>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</si>
  <si>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</si>
  <si>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</si>
  <si>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</si>
  <si>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</si>
  <si>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</si>
  <si>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</si>
  <si>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</si>
  <si>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</si>
  <si>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</si>
  <si>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</si>
  <si>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</si>
  <si>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</si>
  <si>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</si>
  <si>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</si>
  <si>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</si>
  <si>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</si>
  <si>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</si>
  <si>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</si>
  <si>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</si>
  <si>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</si>
  <si>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</si>
  <si>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</si>
  <si>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</si>
  <si>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</si>
  <si>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</si>
  <si>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</si>
  <si>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</si>
  <si>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</si>
  <si>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</si>
  <si>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</si>
  <si>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</si>
  <si>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</si>
  <si>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</si>
  <si>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</si>
  <si>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</si>
  <si>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</si>
  <si>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</si>
  <si>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</si>
  <si>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</si>
  <si>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</si>
  <si>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</si>
  <si>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</si>
  <si>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</si>
  <si>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</si>
  <si>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</si>
  <si>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</si>
  <si>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</si>
  <si>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</si>
  <si>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</si>
  <si>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</si>
  <si>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</si>
  <si>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</si>
  <si>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</si>
  <si>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</si>
  <si>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</si>
  <si>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</si>
  <si>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</si>
  <si>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</si>
  <si>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</si>
  <si>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</si>
  <si>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</si>
  <si>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</si>
  <si>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</si>
  <si>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</si>
  <si>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</si>
  <si>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</si>
  <si>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</si>
  <si>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</si>
  <si>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</si>
  <si>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</si>
  <si>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</si>
  <si>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</si>
  <si>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</si>
  <si>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</si>
  <si>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</si>
  <si>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</si>
  <si>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</si>
  <si>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</si>
  <si>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</si>
  <si>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</si>
  <si>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</si>
  <si>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</si>
  <si>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</si>
  <si>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</si>
  <si>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</si>
  <si>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</si>
  <si>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</si>
  <si>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</si>
  <si>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</si>
  <si>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</si>
  <si>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</si>
  <si>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</si>
  <si>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</si>
  <si>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</si>
  <si>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</si>
  <si>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</si>
  <si>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</si>
  <si>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</si>
  <si>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</si>
  <si>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</si>
  <si>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</si>
  <si>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</si>
  <si>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</si>
  <si>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</si>
  <si>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</si>
  <si>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</si>
  <si>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</si>
  <si>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</si>
  <si>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</si>
  <si>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</si>
  <si>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</si>
  <si>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</si>
  <si>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</si>
  <si>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</si>
  <si>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</si>
  <si>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</si>
  <si>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</si>
  <si>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</si>
  <si>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</si>
  <si>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</si>
  <si>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</si>
  <si>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</si>
  <si>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</si>
  <si>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</si>
  <si>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</si>
  <si>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</si>
  <si>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</si>
  <si>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</si>
  <si>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</si>
  <si>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</si>
  <si>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</si>
  <si>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</si>
  <si>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</si>
  <si>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</si>
  <si>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</si>
  <si>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</si>
  <si>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</si>
  <si>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</si>
  <si>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</si>
  <si>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</si>
  <si>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</si>
  <si>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</si>
  <si>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</si>
  <si>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</si>
  <si>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</si>
  <si>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</si>
  <si>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</si>
  <si>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</si>
  <si>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</si>
  <si>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</si>
  <si>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</si>
  <si>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</si>
  <si>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</si>
  <si>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</si>
  <si>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</si>
  <si>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</si>
  <si>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</si>
  <si>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</si>
  <si>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</si>
  <si>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</si>
  <si>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</si>
  <si>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</si>
  <si>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</si>
  <si>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</si>
  <si>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</si>
  <si>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</si>
  <si>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</si>
  <si>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</si>
  <si>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</si>
  <si>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</si>
  <si>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</si>
  <si>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</si>
  <si>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</si>
  <si>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</si>
  <si>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</si>
  <si>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</si>
  <si>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</si>
  <si>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</si>
  <si>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</si>
  <si>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</si>
  <si>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</si>
  <si>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</si>
  <si>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</si>
  <si>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</si>
  <si>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</si>
  <si>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</si>
  <si>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</si>
  <si>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</si>
  <si>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</si>
  <si>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</si>
  <si>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</si>
  <si>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</si>
  <si>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</si>
  <si>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</si>
  <si>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</si>
  <si>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</si>
  <si>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</si>
  <si>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</si>
  <si>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</si>
  <si>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</si>
  <si>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</si>
  <si>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</si>
  <si>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</si>
  <si>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</si>
  <si>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</si>
  <si>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</si>
  <si>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</si>
  <si>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</si>
  <si>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</si>
  <si>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</si>
  <si>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</si>
  <si>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</si>
  <si>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</si>
  <si>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</si>
  <si>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</si>
  <si>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</si>
  <si>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</si>
  <si>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</si>
  <si>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</si>
  <si>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</si>
  <si>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</si>
  <si>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</si>
  <si>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</si>
  <si>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</si>
  <si>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</si>
  <si>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</si>
  <si>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</si>
  <si>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</si>
  <si>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</si>
  <si>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</si>
  <si>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</si>
  <si>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</si>
  <si>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</si>
  <si>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</si>
  <si>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</si>
  <si>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</si>
  <si>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</si>
  <si>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</si>
  <si>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</si>
  <si>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</si>
  <si>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</si>
  <si>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</si>
  <si>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</si>
  <si>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</si>
  <si>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</si>
  <si>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</si>
  <si>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</si>
  <si>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</si>
  <si>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</si>
  <si>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</si>
  <si>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</si>
  <si>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</si>
  <si>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</si>
  <si>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</si>
  <si>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</si>
  <si>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</si>
  <si>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</si>
  <si>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</si>
  <si>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</si>
  <si>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</si>
  <si>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</si>
  <si>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</si>
  <si>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</si>
  <si>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</si>
  <si>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</si>
  <si>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</si>
  <si>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</si>
  <si>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</si>
  <si>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</si>
  <si>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</si>
  <si>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</si>
  <si>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</si>
  <si>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</si>
  <si>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</si>
  <si>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</si>
  <si>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</si>
  <si>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</si>
  <si>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</si>
  <si>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</si>
  <si>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</si>
  <si>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</si>
  <si>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</si>
  <si>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</si>
  <si>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</si>
  <si>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</si>
  <si>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</si>
  <si>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</si>
  <si>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</si>
  <si>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</si>
  <si>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</si>
  <si>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</si>
  <si>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</si>
  <si>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</si>
  <si>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</si>
  <si>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</si>
  <si>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</si>
  <si>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</si>
  <si>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</si>
  <si>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</si>
  <si>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</si>
  <si>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</si>
  <si>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</si>
  <si>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</si>
  <si>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</si>
  <si>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</si>
  <si>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</si>
  <si>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</si>
  <si>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</si>
  <si>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</si>
  <si>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</si>
  <si>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</si>
  <si>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</si>
  <si>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</si>
  <si>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</si>
  <si>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</si>
  <si>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</si>
  <si>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</si>
  <si>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</si>
  <si>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</si>
  <si>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</si>
  <si>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</si>
  <si>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</si>
  <si>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</si>
  <si>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</si>
  <si>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</si>
  <si>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</si>
  <si>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</si>
  <si>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</si>
  <si>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</si>
  <si>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</si>
  <si>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</si>
  <si>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</si>
  <si>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</si>
  <si>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</si>
  <si>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</si>
  <si>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</si>
  <si>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</si>
  <si>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</si>
  <si>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</si>
  <si>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</si>
  <si>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</si>
  <si>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</si>
  <si>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</si>
  <si>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</si>
  <si>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</si>
  <si>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</si>
  <si>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</si>
  <si>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</si>
  <si>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</si>
  <si>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</si>
  <si>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</si>
  <si>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</si>
  <si>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</si>
  <si>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</si>
  <si>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</si>
  <si>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</si>
  <si>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</si>
  <si>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</si>
  <si>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</si>
  <si>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</si>
  <si>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</si>
  <si>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</si>
  <si>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</si>
  <si>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</si>
  <si>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</si>
  <si>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</si>
  <si>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</si>
  <si>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</si>
  <si>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</si>
  <si>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</si>
  <si>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</si>
  <si>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</si>
  <si>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</si>
  <si>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</si>
  <si>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</si>
  <si>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</si>
  <si>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</si>
  <si>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</si>
  <si>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</si>
  <si>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</si>
  <si>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</si>
  <si>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</si>
  <si>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</si>
  <si>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</si>
  <si>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</si>
  <si>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</si>
  <si>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</si>
  <si>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</si>
  <si>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</si>
  <si>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</si>
  <si>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</si>
  <si>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</si>
  <si>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</si>
  <si>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</si>
  <si>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</si>
  <si>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</si>
  <si>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</si>
  <si>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</si>
  <si>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</si>
  <si>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</si>
  <si>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</si>
  <si>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</si>
  <si>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</si>
  <si>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</si>
  <si>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</si>
  <si>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</si>
  <si>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</si>
  <si>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</si>
  <si>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</si>
  <si>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</si>
  <si>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</si>
  <si>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</si>
  <si>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</si>
  <si>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</si>
  <si>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</si>
  <si>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</si>
  <si>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</si>
  <si>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</si>
  <si>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</si>
  <si>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</si>
  <si>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</si>
  <si>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</si>
  <si>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</si>
  <si>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</si>
  <si>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</si>
  <si>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</si>
  <si>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</si>
  <si>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</si>
  <si>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</si>
  <si>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</si>
  <si>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</si>
  <si>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</si>
  <si>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</si>
  <si>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</si>
  <si>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</si>
  <si>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</si>
  <si>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</si>
  <si>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</si>
  <si>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</si>
  <si>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</si>
  <si>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</si>
  <si>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</si>
  <si>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</si>
  <si>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</si>
  <si>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</si>
  <si>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</si>
  <si>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</si>
  <si>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</si>
  <si>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</si>
  <si>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</si>
  <si>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</si>
  <si>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</si>
  <si>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</si>
  <si>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</si>
  <si>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</si>
  <si>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</si>
  <si>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</si>
  <si>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</si>
  <si>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</si>
  <si>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</si>
  <si>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</si>
  <si>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</si>
  <si>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</si>
  <si>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</si>
  <si>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</si>
  <si>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</si>
  <si>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</si>
  <si>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</si>
  <si>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</si>
  <si>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</si>
  <si>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</si>
  <si>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</si>
  <si>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</si>
  <si>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</si>
  <si>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</si>
  <si>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</si>
  <si>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</si>
  <si>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</si>
  <si>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</si>
  <si>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</si>
  <si>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</si>
  <si>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</si>
  <si>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</si>
  <si>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</si>
  <si>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</si>
  <si>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</si>
  <si>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</si>
  <si>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</si>
  <si>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</si>
  <si>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</si>
  <si>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</si>
  <si>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</si>
  <si>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</si>
  <si>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</si>
  <si>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</si>
  <si>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</si>
  <si>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</si>
  <si>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</si>
  <si>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</si>
  <si>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</si>
  <si>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</si>
  <si>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</si>
  <si>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</si>
  <si>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</si>
  <si>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</si>
  <si>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</si>
  <si>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</si>
  <si>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</si>
  <si>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</si>
  <si>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</si>
  <si>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</si>
  <si>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</si>
  <si>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</si>
  <si>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</si>
  <si>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</si>
  <si>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</si>
  <si>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</si>
  <si>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</si>
  <si>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</si>
  <si>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</si>
  <si>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</si>
  <si>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</si>
  <si>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</si>
  <si>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</si>
  <si>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</si>
  <si>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</si>
  <si>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</si>
  <si>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</si>
  <si>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</si>
  <si>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</si>
  <si>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</si>
  <si>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</si>
  <si>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</si>
  <si>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</si>
  <si>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</si>
  <si>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</si>
  <si>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</si>
  <si>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</si>
  <si>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</si>
  <si>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</si>
  <si>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</si>
  <si>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</si>
  <si>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</si>
  <si>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</si>
  <si>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</si>
  <si>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</si>
  <si>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</si>
  <si>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</si>
  <si>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</si>
  <si>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</si>
  <si>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</si>
  <si>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</si>
  <si>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</si>
  <si>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</si>
  <si>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</si>
  <si>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</si>
  <si>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</si>
  <si>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</si>
  <si>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</si>
  <si>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</si>
  <si>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</si>
  <si>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</si>
  <si>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</si>
  <si>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</si>
  <si>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</si>
  <si>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</si>
  <si>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</si>
  <si>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</si>
  <si>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</si>
  <si>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</si>
  <si>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</si>
  <si>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</si>
  <si>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</si>
  <si>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</si>
  <si>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</si>
  <si>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</si>
  <si>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</si>
  <si>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</si>
  <si>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</si>
  <si>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</si>
  <si>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</si>
  <si>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</si>
  <si>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</si>
  <si>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</si>
  <si>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</si>
  <si>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</si>
  <si>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</si>
  <si>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</si>
  <si>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</si>
  <si>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</si>
  <si>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</si>
  <si>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</si>
  <si>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</si>
  <si>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</si>
  <si>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</si>
  <si>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</si>
  <si>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</si>
  <si>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</si>
  <si>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</si>
  <si>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</si>
  <si>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</si>
  <si>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</si>
  <si>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</si>
  <si>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</si>
  <si>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</si>
  <si>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</si>
  <si>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</si>
  <si>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</si>
  <si>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</si>
  <si>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</si>
  <si>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</si>
  <si>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</si>
  <si>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</si>
  <si>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</si>
  <si>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</si>
  <si>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</si>
  <si>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</si>
  <si>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</si>
  <si>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</si>
  <si>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</si>
  <si>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</si>
  <si>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</si>
  <si>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</si>
  <si>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</si>
  <si>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</si>
  <si>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</si>
  <si>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</si>
  <si>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</si>
  <si>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</si>
  <si>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</si>
  <si>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</si>
  <si>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</si>
  <si>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</si>
  <si>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</si>
  <si>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</si>
  <si>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</si>
  <si>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</si>
  <si>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</si>
  <si>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</si>
  <si>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</si>
  <si>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</si>
  <si>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</si>
  <si>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</si>
  <si>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</si>
  <si>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</si>
  <si>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</si>
  <si>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</si>
  <si>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</si>
  <si>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</si>
  <si>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</si>
  <si>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</si>
  <si>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</si>
  <si>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</si>
  <si>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</si>
  <si>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</si>
  <si>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</si>
  <si>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</si>
  <si>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</si>
  <si>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</si>
  <si>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</si>
  <si>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</si>
  <si>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</si>
  <si>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</si>
  <si>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</si>
  <si>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</si>
  <si>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</si>
  <si>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</si>
  <si>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</si>
  <si>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</si>
  <si>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</si>
  <si>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</si>
  <si>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</si>
  <si>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</si>
  <si>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</si>
  <si>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</si>
  <si>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</si>
  <si>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</si>
  <si>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</si>
  <si>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</si>
  <si>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</si>
  <si>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</si>
  <si>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</si>
  <si>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</si>
  <si>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</si>
  <si>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</si>
  <si>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</si>
  <si>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</si>
  <si>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</si>
  <si>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</si>
  <si>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</si>
  <si>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</si>
  <si>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</si>
  <si>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</si>
  <si>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</si>
  <si>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</si>
  <si>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</si>
  <si>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</si>
  <si>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</si>
  <si>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</si>
  <si>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</si>
  <si>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</si>
  <si>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</si>
  <si>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</si>
  <si>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</si>
  <si>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</si>
  <si>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</si>
  <si>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</si>
  <si>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</si>
  <si>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</si>
  <si>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</si>
  <si>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</si>
  <si>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</si>
  <si>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</si>
  <si>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</si>
  <si>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</si>
  <si>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</si>
  <si>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</si>
  <si>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</si>
  <si>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</si>
  <si>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</si>
  <si>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</si>
  <si>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</si>
  <si>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</si>
  <si>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</si>
  <si>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</si>
  <si>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</si>
  <si>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</si>
  <si>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</si>
  <si>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</si>
  <si>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</si>
  <si>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</si>
  <si>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</si>
  <si>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</si>
  <si>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</si>
  <si>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</si>
  <si>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</si>
  <si>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</si>
  <si>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</si>
  <si>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</si>
  <si>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</si>
  <si>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</si>
  <si>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</si>
  <si>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</si>
  <si>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</si>
  <si>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</si>
  <si>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</si>
  <si>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</si>
  <si>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</si>
  <si>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</si>
  <si>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</si>
  <si>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</si>
  <si>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</si>
  <si>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</si>
  <si>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</si>
  <si>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</si>
  <si>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</si>
  <si>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</si>
  <si>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</si>
  <si>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</si>
  <si>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</si>
  <si>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</si>
  <si>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</si>
  <si>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</si>
  <si>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</si>
  <si>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</si>
  <si>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</si>
  <si>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</si>
  <si>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</si>
  <si>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</si>
  <si>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</si>
  <si>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</si>
  <si>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</si>
  <si>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</si>
  <si>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</si>
  <si>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</si>
  <si>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</si>
  <si>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</si>
  <si>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</si>
  <si>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</si>
  <si>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</si>
  <si>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</si>
  <si>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</si>
  <si>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</si>
  <si>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</si>
  <si>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</si>
  <si>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</si>
  <si>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</si>
  <si>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</si>
  <si>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</si>
  <si>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</si>
  <si>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</si>
  <si>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</si>
  <si>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</si>
  <si>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</si>
  <si>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</si>
  <si>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</si>
  <si>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</si>
  <si>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</si>
  <si>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</si>
  <si>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</si>
  <si>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</si>
  <si>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</si>
  <si>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</si>
  <si>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</si>
  <si>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</si>
  <si>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</si>
  <si>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</si>
  <si>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</si>
  <si>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</si>
  <si>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</si>
  <si>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</si>
  <si>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</si>
  <si>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</si>
  <si>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</si>
  <si>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</si>
  <si>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</si>
  <si>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</si>
  <si>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</si>
  <si>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</si>
  <si>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</si>
  <si>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</si>
  <si>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</si>
  <si>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</si>
  <si>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</si>
  <si>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</si>
  <si>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</si>
  <si>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</si>
  <si>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</si>
  <si>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</si>
  <si>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</si>
  <si>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</si>
  <si>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</si>
  <si>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</si>
  <si>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</si>
  <si>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</si>
  <si>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</si>
  <si>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</si>
  <si>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</si>
  <si>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</si>
  <si>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</si>
  <si>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</si>
  <si>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</si>
  <si>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</si>
  <si>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</si>
  <si>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</si>
  <si>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</si>
  <si>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</si>
  <si>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</si>
  <si>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</si>
  <si>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</si>
  <si>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</si>
  <si>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</si>
  <si>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</si>
  <si>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</si>
  <si>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</si>
  <si>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</si>
  <si>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</si>
  <si>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</si>
  <si>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</si>
  <si>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</si>
  <si>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</si>
  <si>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</si>
  <si>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</si>
  <si>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</si>
  <si>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</si>
  <si>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</si>
  <si>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</si>
  <si>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</si>
  <si>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</si>
  <si>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</si>
  <si>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</si>
  <si>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</si>
  <si>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</si>
  <si>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</si>
  <si>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</si>
  <si>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</si>
  <si>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</si>
  <si>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</si>
  <si>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</si>
  <si>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</si>
  <si>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</si>
  <si>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</si>
  <si>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</si>
  <si>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</si>
  <si>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</si>
  <si>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</si>
  <si>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</si>
  <si>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</si>
  <si>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</si>
  <si>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</si>
  <si>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</si>
  <si>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</si>
  <si>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</si>
  <si>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</si>
  <si>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</si>
  <si>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</si>
  <si>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</si>
  <si>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</si>
  <si>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</si>
  <si>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</si>
  <si>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</si>
  <si>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</si>
  <si>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</si>
  <si>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</si>
  <si>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</si>
  <si>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</si>
  <si>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</si>
  <si>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</si>
  <si>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</si>
  <si>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</si>
  <si>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</si>
  <si>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</si>
  <si>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</si>
  <si>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</si>
  <si>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</si>
  <si>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</si>
  <si>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</si>
  <si>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</si>
  <si>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</si>
  <si>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</si>
  <si>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</si>
  <si>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</si>
  <si>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</si>
  <si>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</si>
  <si>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</si>
  <si>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</si>
  <si>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</si>
  <si>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</si>
  <si>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</si>
  <si>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</si>
  <si>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</si>
  <si>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</si>
  <si>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</si>
  <si>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</si>
  <si>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</si>
  <si>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</si>
  <si>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</si>
  <si>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</si>
  <si>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</si>
  <si>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</si>
  <si>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</si>
  <si>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</si>
  <si>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</si>
  <si>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</si>
  <si>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</si>
  <si>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</si>
  <si>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</si>
  <si>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</si>
  <si>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</si>
  <si>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</si>
  <si>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</si>
  <si>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</si>
  <si>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</si>
  <si>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</si>
  <si>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</si>
  <si>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</si>
  <si>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</si>
  <si>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</si>
  <si>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</si>
  <si>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</si>
  <si>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</si>
  <si>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</si>
  <si>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</si>
  <si>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</si>
  <si>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</si>
  <si>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</si>
  <si>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</si>
  <si>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</si>
  <si>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</si>
  <si>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</si>
  <si>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</si>
  <si>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</si>
  <si>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</si>
  <si>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</si>
  <si>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</si>
  <si>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</si>
  <si>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</si>
  <si>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</si>
  <si>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</si>
  <si>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</si>
  <si>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</si>
  <si>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</si>
  <si>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</si>
  <si>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</si>
  <si>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</si>
  <si>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</si>
  <si>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</si>
  <si>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</si>
  <si>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</si>
  <si>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</si>
  <si>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</si>
  <si>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</si>
  <si>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</si>
  <si>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</si>
  <si>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</si>
  <si>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</si>
  <si>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</si>
  <si>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</si>
  <si>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</si>
  <si>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</si>
  <si>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</si>
  <si>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</si>
  <si>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</si>
  <si>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</si>
  <si>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</si>
  <si>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</si>
  <si>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</si>
  <si>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</si>
  <si>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</si>
  <si>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</si>
  <si>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</si>
  <si>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</si>
  <si>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</si>
  <si>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</si>
  <si>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</si>
  <si>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</si>
  <si>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</si>
  <si>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</si>
  <si>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</si>
  <si>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</si>
  <si>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</si>
  <si>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</si>
  <si>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</si>
  <si>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</si>
  <si>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</si>
  <si>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</si>
  <si>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</si>
  <si>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</si>
  <si>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</si>
  <si>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</si>
  <si>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</si>
  <si>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</si>
  <si>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</si>
  <si>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</si>
  <si>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</si>
  <si>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</si>
  <si>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</si>
  <si>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</si>
  <si>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</si>
  <si>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</si>
  <si>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</si>
  <si>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</si>
  <si>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</si>
  <si>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</si>
  <si>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</si>
  <si>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</si>
  <si>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</si>
  <si>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</si>
  <si>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</si>
  <si>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</si>
  <si>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</si>
  <si>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</si>
  <si>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</si>
  <si>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</si>
  <si>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</si>
  <si>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</si>
  <si>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</si>
  <si>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</si>
  <si>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</si>
  <si>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</si>
  <si>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</si>
  <si>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</si>
  <si>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</si>
  <si>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</si>
  <si>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</si>
  <si>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</si>
  <si>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</si>
  <si>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</si>
  <si>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</si>
  <si>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</si>
  <si>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</si>
  <si>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</si>
  <si>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</si>
  <si>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</si>
  <si>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</si>
  <si>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</si>
  <si>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</si>
  <si>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</si>
  <si>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</si>
  <si>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</si>
  <si>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</si>
  <si>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</si>
  <si>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</si>
  <si>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</si>
  <si>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</si>
  <si>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</si>
  <si>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</si>
  <si>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</si>
  <si>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</si>
  <si>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</si>
  <si>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</si>
  <si>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</si>
  <si>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</si>
  <si>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</si>
  <si>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</si>
  <si>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</si>
  <si>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</si>
  <si>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</si>
  <si>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</si>
  <si>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</si>
  <si>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</si>
  <si>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</si>
  <si>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</si>
  <si>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</si>
  <si>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</si>
  <si>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</si>
  <si>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</si>
  <si>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</si>
  <si>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</si>
  <si>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</si>
  <si>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</si>
  <si>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</si>
  <si>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</si>
  <si>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</si>
  <si>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</si>
  <si>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</si>
  <si>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</si>
  <si>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</si>
  <si>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</si>
  <si>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</si>
  <si>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</si>
  <si>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</si>
  <si>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</si>
  <si>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</si>
  <si>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</si>
  <si>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</si>
  <si>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</si>
  <si>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</si>
  <si>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</si>
  <si>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</si>
  <si>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</si>
  <si>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</si>
  <si>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</si>
  <si>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</si>
  <si>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</si>
  <si>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</si>
  <si>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</si>
  <si>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</si>
  <si>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</si>
  <si>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</si>
  <si>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</si>
  <si>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</si>
  <si>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</si>
  <si>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</si>
  <si>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</si>
  <si>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</si>
  <si>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</si>
  <si>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</si>
  <si>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</si>
  <si>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</si>
  <si>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</si>
  <si>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</si>
  <si>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</si>
  <si>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</si>
  <si>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</si>
  <si>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</si>
  <si>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</si>
  <si>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</si>
  <si>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</si>
  <si>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</si>
  <si>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</si>
  <si>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</si>
  <si>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</si>
  <si>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</si>
  <si>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</si>
  <si>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</si>
  <si>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</si>
  <si>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</si>
  <si>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</si>
  <si>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</si>
  <si>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</si>
  <si>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</si>
  <si>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</si>
  <si>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</si>
  <si>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</si>
  <si>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</si>
  <si>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</si>
  <si>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</si>
  <si>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</si>
  <si>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</si>
  <si>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</si>
  <si>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</si>
  <si>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</si>
  <si>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</si>
  <si>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</si>
  <si>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</si>
  <si>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</si>
  <si>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</si>
  <si>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</si>
  <si>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</si>
  <si>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</si>
  <si>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</si>
  <si>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</si>
  <si>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</si>
  <si>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</si>
  <si>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</si>
  <si>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</si>
  <si>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</si>
  <si>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</si>
  <si>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</si>
  <si>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</si>
  <si>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</si>
  <si>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</si>
  <si>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</si>
  <si>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</si>
  <si>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</si>
  <si>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</si>
  <si>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</si>
  <si>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</si>
  <si>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</si>
  <si>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</si>
  <si>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</si>
  <si>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</si>
  <si>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</si>
  <si>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</si>
  <si>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</si>
  <si>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</si>
  <si>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</si>
  <si>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</si>
  <si>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</si>
  <si>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</si>
  <si>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</si>
  <si>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</si>
  <si>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</si>
  <si>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</si>
  <si>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</si>
  <si>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</si>
  <si>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</si>
  <si>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</si>
  <si>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</si>
  <si>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</si>
  <si>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</si>
  <si>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</si>
  <si>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</si>
  <si>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</si>
  <si>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</si>
  <si>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</si>
  <si>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</si>
  <si>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</si>
  <si>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</si>
  <si>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</si>
  <si>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</si>
  <si>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</si>
  <si>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</si>
  <si>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</si>
  <si>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</si>
  <si>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</si>
  <si>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</si>
  <si>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</si>
  <si>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</si>
  <si>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</si>
  <si>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</si>
  <si>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</si>
  <si>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</si>
  <si>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</si>
  <si>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</si>
  <si>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</si>
  <si>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</si>
  <si>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</si>
  <si>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</si>
  <si>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</si>
  <si>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</si>
  <si>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</si>
  <si>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</si>
  <si>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</si>
  <si>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</si>
  <si>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</si>
  <si>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</si>
  <si>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</si>
  <si>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</si>
  <si>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</si>
  <si>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</si>
  <si>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</si>
  <si>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</si>
  <si>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</si>
  <si>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</si>
  <si>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</si>
  <si>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</si>
  <si>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</si>
  <si>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</si>
  <si>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</si>
  <si>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</si>
  <si>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</si>
  <si>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</si>
  <si>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</si>
  <si>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</si>
  <si>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</si>
  <si>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</si>
  <si>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</si>
  <si>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</si>
  <si>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</si>
  <si>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</si>
  <si>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</si>
  <si>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</si>
  <si>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</si>
  <si>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</si>
  <si>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</si>
  <si>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</si>
  <si>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</si>
  <si>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</si>
  <si>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</si>
  <si>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</si>
  <si>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</si>
  <si>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</si>
  <si>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</si>
  <si>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</si>
  <si>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</si>
  <si>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</si>
  <si>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</si>
  <si>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</si>
  <si>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</si>
  <si>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</si>
  <si>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</si>
  <si>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</si>
  <si>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</si>
  <si>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</si>
  <si>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</si>
  <si>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</si>
  <si>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</si>
  <si>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</si>
  <si>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</si>
  <si>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</si>
  <si>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</si>
  <si>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</si>
  <si>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</si>
  <si>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</si>
  <si>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</si>
  <si>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</si>
  <si>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</si>
  <si>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</si>
  <si>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</si>
  <si>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</si>
  <si>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</si>
  <si>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</si>
  <si>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</si>
  <si>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</si>
  <si>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</si>
  <si>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</si>
  <si>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</si>
  <si>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</si>
  <si>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</si>
  <si>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</si>
  <si>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</si>
  <si>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</si>
  <si>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</si>
  <si>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</si>
  <si>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</si>
  <si>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</si>
  <si>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</si>
  <si>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</si>
  <si>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</si>
  <si>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</si>
  <si>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</si>
  <si>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</si>
  <si>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</si>
  <si>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</si>
  <si>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</si>
  <si>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</si>
  <si>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</si>
  <si>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</si>
  <si>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</si>
  <si>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</si>
  <si>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</si>
  <si>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</si>
  <si>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</si>
  <si>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</si>
  <si>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</si>
  <si>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</si>
  <si>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</si>
  <si>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</si>
  <si>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</si>
  <si>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</si>
  <si>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</si>
  <si>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</si>
  <si>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</si>
  <si>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</si>
  <si>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</si>
  <si>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</si>
  <si>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</si>
  <si>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</si>
  <si>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</si>
  <si>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</si>
  <si>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</si>
  <si>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</si>
  <si>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</si>
  <si>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</si>
  <si>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</si>
  <si>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</si>
  <si>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</si>
  <si>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</si>
  <si>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</si>
  <si>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</si>
  <si>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</si>
  <si>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</si>
  <si>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</si>
  <si>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</si>
  <si>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</si>
  <si>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</si>
  <si>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</si>
  <si>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</si>
  <si>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</si>
  <si>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</si>
  <si>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</si>
  <si>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</si>
  <si>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</si>
  <si>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</si>
  <si>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</si>
  <si>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</si>
  <si>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</si>
  <si>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</si>
  <si>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</si>
  <si>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</si>
  <si>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</si>
  <si>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</si>
  <si>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</si>
  <si>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</si>
  <si>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</si>
  <si>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</si>
  <si>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</si>
  <si>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</si>
  <si>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</si>
  <si>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</si>
  <si>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</si>
  <si>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</si>
  <si>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</si>
  <si>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</si>
  <si>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</si>
  <si>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</si>
  <si>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</si>
  <si>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</si>
  <si>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</si>
  <si>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</si>
  <si>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</si>
  <si>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</si>
  <si>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</si>
  <si>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</si>
  <si>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</si>
  <si>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</si>
  <si>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</si>
  <si>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</si>
  <si>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</si>
  <si>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</si>
  <si>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</si>
  <si>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</si>
  <si>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</si>
  <si>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</si>
  <si>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</si>
  <si>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</si>
  <si>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</si>
  <si>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</si>
  <si>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</si>
  <si>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</si>
  <si>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</si>
  <si>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</si>
  <si>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</si>
  <si>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</si>
  <si>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</si>
  <si>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</si>
  <si>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</si>
  <si>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</si>
  <si>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</si>
  <si>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</si>
  <si>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</si>
  <si>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</si>
  <si>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</si>
  <si>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</si>
  <si>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</si>
  <si>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</si>
  <si>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</si>
  <si>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</si>
  <si>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</si>
  <si>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</si>
  <si>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</si>
  <si>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</si>
  <si>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</si>
  <si>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</si>
  <si>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</si>
  <si>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</si>
  <si>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</si>
  <si>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</si>
  <si>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</si>
  <si>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</si>
  <si>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</si>
  <si>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</si>
  <si>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</si>
  <si>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</si>
  <si>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</si>
  <si>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</si>
  <si>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</si>
  <si>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</si>
  <si>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</si>
  <si>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</si>
  <si>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</si>
  <si>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</si>
  <si>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</si>
  <si>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</si>
  <si>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</si>
  <si>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</si>
  <si>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</si>
  <si>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</si>
  <si>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</si>
  <si>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</si>
  <si>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</si>
  <si>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</si>
  <si>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</si>
  <si>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</si>
  <si>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</si>
  <si>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</si>
  <si>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</si>
  <si>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</si>
  <si>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</si>
  <si>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</si>
  <si>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</si>
  <si>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</si>
  <si>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</si>
  <si>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</si>
  <si>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</si>
  <si>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</si>
  <si>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</si>
  <si>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</si>
  <si>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</si>
  <si>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</si>
  <si>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</si>
  <si>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</si>
  <si>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</si>
  <si>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</si>
  <si>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</si>
  <si>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</si>
  <si>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</si>
  <si>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</si>
  <si>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</si>
  <si>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</si>
  <si>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</si>
  <si>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</si>
  <si>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</si>
  <si>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</si>
  <si>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</si>
  <si>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</si>
  <si>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</si>
  <si>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</si>
  <si>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</si>
  <si>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</si>
  <si>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</si>
  <si>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</si>
  <si>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</si>
  <si>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</si>
  <si>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</si>
  <si>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</si>
  <si>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</si>
  <si>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</si>
  <si>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</si>
  <si>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</si>
  <si>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</si>
  <si>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</si>
  <si>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</si>
  <si>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</si>
  <si>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</si>
  <si>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</si>
  <si>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</si>
  <si>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</si>
  <si>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</si>
  <si>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</si>
  <si>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</si>
  <si>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</si>
  <si>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</si>
  <si>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</si>
  <si>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</si>
  <si>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</si>
  <si>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</si>
  <si>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</si>
  <si>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</si>
  <si>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</si>
  <si>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</si>
  <si>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</si>
  <si>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</si>
  <si>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</si>
  <si>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</si>
  <si>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</si>
  <si>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</si>
  <si>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</si>
  <si>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</si>
  <si>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</si>
  <si>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</si>
  <si>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</si>
  <si>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</si>
  <si>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</si>
  <si>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</si>
  <si>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</si>
  <si>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</si>
  <si>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</si>
  <si>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</si>
  <si>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</si>
  <si>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</si>
  <si>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</si>
  <si>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</si>
  <si>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</si>
  <si>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</si>
  <si>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</si>
  <si>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</si>
  <si>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</si>
  <si>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</si>
  <si>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</si>
  <si>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</si>
  <si>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</si>
  <si>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</si>
  <si>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</si>
  <si>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</si>
  <si>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</si>
  <si>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</si>
  <si>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</si>
  <si>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</si>
  <si>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</si>
  <si>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</si>
  <si>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</si>
  <si>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</si>
  <si>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</si>
  <si>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</si>
  <si>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</si>
  <si>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</si>
  <si>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</si>
  <si>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</si>
  <si>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</si>
  <si>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</si>
  <si>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</si>
  <si>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</si>
  <si>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</si>
  <si>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</si>
  <si>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</si>
  <si>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</si>
  <si>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</si>
  <si>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</si>
  <si>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</si>
  <si>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</si>
  <si>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</si>
  <si>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</si>
  <si>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</si>
  <si>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</si>
  <si>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</si>
  <si>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</si>
  <si>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</si>
  <si>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</si>
  <si>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</si>
  <si>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</si>
  <si>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</si>
  <si>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</si>
  <si>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</si>
  <si>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</si>
  <si>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</si>
  <si>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</si>
  <si>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</si>
  <si>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</si>
  <si>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</si>
  <si>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</si>
  <si>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</si>
  <si>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</si>
  <si>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</si>
  <si>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</si>
  <si>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</si>
  <si>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</si>
  <si>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</si>
  <si>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</si>
  <si>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</si>
  <si>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</si>
  <si>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</si>
  <si>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</si>
  <si>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</si>
  <si>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</si>
  <si>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</si>
  <si>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</si>
  <si>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</si>
  <si>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</si>
  <si>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</si>
  <si>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</si>
  <si>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</si>
  <si>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</si>
  <si>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</si>
  <si>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</si>
  <si>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</si>
  <si>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</si>
  <si>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</si>
  <si>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</si>
  <si>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</si>
  <si>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</si>
  <si>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</si>
  <si>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</si>
  <si>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</si>
  <si>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</si>
  <si>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</si>
  <si>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</si>
  <si>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</si>
  <si>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</si>
  <si>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</si>
  <si>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</si>
  <si>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</si>
  <si>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</si>
  <si>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</si>
  <si>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</si>
  <si>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</si>
  <si>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</si>
  <si>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</si>
  <si>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</si>
  <si>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</si>
  <si>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</si>
  <si>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</si>
  <si>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</si>
  <si>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</si>
  <si>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</si>
  <si>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</si>
  <si>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</si>
  <si>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</si>
  <si>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</si>
  <si>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</si>
  <si>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</si>
  <si>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</si>
  <si>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</si>
  <si>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</si>
  <si>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</si>
  <si>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</si>
  <si>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</si>
  <si>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</si>
  <si>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</si>
  <si>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</si>
  <si>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</si>
  <si>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</si>
  <si>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</si>
  <si>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</si>
  <si>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</si>
  <si>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</si>
  <si>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</si>
  <si>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</si>
  <si>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</si>
  <si>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</si>
  <si>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</si>
  <si>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</si>
  <si>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</si>
  <si>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</si>
  <si>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</si>
  <si>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</si>
  <si>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</si>
  <si>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</si>
  <si>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</si>
  <si>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</si>
  <si>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</si>
  <si>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</si>
  <si>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</si>
  <si>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</si>
  <si>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</si>
  <si>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</si>
  <si>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</si>
  <si>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</si>
  <si>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</si>
  <si>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</si>
  <si>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</si>
  <si>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</si>
  <si>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</si>
  <si>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</si>
  <si>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</si>
  <si>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</si>
  <si>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</si>
  <si>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</si>
  <si>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</si>
  <si>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</si>
  <si>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</si>
  <si>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</si>
  <si>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</si>
  <si>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</si>
  <si>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</si>
  <si>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</si>
  <si>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</si>
  <si>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</si>
  <si>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</si>
  <si>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</si>
  <si>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</si>
  <si>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</si>
  <si>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</si>
  <si>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</si>
  <si>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</si>
  <si>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</si>
  <si>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</si>
  <si>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</si>
  <si>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</si>
  <si>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</si>
  <si>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</si>
  <si>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</si>
  <si>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</si>
  <si>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</si>
  <si>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</si>
  <si>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</si>
  <si>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</si>
  <si>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</si>
  <si>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</si>
  <si>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</si>
  <si>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</si>
  <si>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</si>
  <si>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</si>
  <si>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</si>
  <si>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</si>
  <si>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</si>
  <si>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</si>
  <si>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</si>
  <si>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</si>
  <si>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</si>
  <si>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</si>
  <si>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</si>
  <si>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</si>
  <si>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</si>
  <si>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</si>
  <si>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</si>
  <si>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</si>
  <si>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</si>
  <si>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</si>
  <si>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</si>
  <si>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</si>
  <si>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</si>
  <si>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</si>
  <si>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</si>
  <si>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</si>
  <si>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</si>
  <si>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</si>
  <si>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</si>
  <si>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</si>
  <si>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</si>
  <si>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</si>
  <si>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</si>
  <si>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</si>
  <si>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</si>
  <si>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</si>
  <si>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</si>
  <si>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</si>
  <si>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</si>
  <si>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</si>
  <si>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</si>
  <si>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</si>
  <si>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</si>
  <si>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</si>
  <si>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</si>
  <si>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</si>
  <si>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</si>
  <si>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</si>
  <si>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</si>
  <si>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</si>
  <si>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</si>
  <si>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</si>
  <si>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</si>
  <si>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</si>
  <si>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</si>
  <si>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</si>
  <si>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</si>
  <si>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</si>
  <si>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</si>
  <si>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</si>
  <si>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</si>
  <si>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</si>
  <si>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</si>
  <si>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</si>
  <si>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</si>
  <si>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</si>
  <si>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</si>
  <si>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</si>
  <si>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</si>
  <si>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</si>
  <si>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</si>
  <si>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</si>
  <si>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</si>
  <si>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</si>
  <si>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</si>
  <si>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</si>
  <si>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</si>
  <si>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</si>
  <si>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</si>
  <si>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</si>
  <si>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</si>
  <si>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</si>
  <si>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</si>
  <si>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</si>
  <si>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</si>
  <si>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</si>
  <si>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</si>
  <si>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</si>
  <si>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</si>
  <si>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</si>
  <si>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</si>
  <si>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</si>
  <si>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</si>
  <si>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</si>
  <si>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</si>
  <si>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</si>
  <si>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</si>
  <si>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</si>
  <si>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</si>
  <si>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</si>
  <si>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</si>
  <si>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</si>
  <si>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</si>
  <si>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</si>
  <si>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</si>
  <si>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</si>
  <si>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</si>
  <si>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</si>
  <si>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</si>
  <si>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</si>
  <si>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</si>
  <si>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</si>
  <si>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</si>
  <si>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</si>
  <si>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</si>
  <si>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</si>
  <si>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</si>
  <si>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</si>
  <si>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</si>
  <si>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</si>
  <si>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</si>
  <si>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</si>
  <si>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</si>
  <si>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</si>
  <si>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</si>
  <si>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</si>
  <si>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</si>
  <si>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</si>
  <si>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</si>
  <si>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</si>
  <si>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</si>
  <si>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</si>
  <si>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</si>
  <si>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</si>
  <si>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</si>
  <si>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</si>
  <si>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</si>
  <si>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</si>
  <si>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</si>
  <si>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</si>
  <si>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</si>
  <si>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</si>
  <si>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</si>
  <si>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</si>
  <si>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</si>
  <si>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</si>
  <si>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</si>
  <si>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</si>
  <si>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</si>
  <si>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</si>
  <si>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</si>
  <si>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</si>
  <si>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</si>
  <si>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</si>
  <si>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</si>
  <si>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</si>
  <si>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</si>
  <si>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</si>
  <si>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</si>
  <si>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</si>
  <si>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</si>
  <si>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</si>
  <si>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</si>
  <si>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</si>
  <si>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</si>
  <si>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</si>
  <si>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</si>
  <si>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</si>
  <si>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</si>
  <si>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</si>
  <si>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</si>
  <si>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</si>
  <si>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</si>
  <si>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</si>
  <si>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</si>
  <si>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</si>
  <si>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</si>
  <si>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</si>
  <si>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</si>
  <si>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</si>
  <si>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</si>
  <si>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</si>
  <si>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</si>
  <si>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</si>
  <si>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</si>
  <si>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</si>
  <si>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</si>
  <si>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</si>
  <si>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</si>
  <si>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</si>
  <si>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</si>
  <si>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</si>
  <si>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</si>
  <si>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</si>
  <si>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</si>
  <si>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</si>
  <si>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</si>
  <si>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</si>
  <si>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</si>
  <si>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</si>
  <si>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</si>
  <si>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</si>
  <si>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</si>
  <si>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</si>
  <si>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</si>
  <si>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</si>
  <si>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</si>
  <si>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</si>
  <si>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</si>
  <si>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</si>
  <si>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</si>
  <si>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</si>
  <si>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</si>
  <si>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</si>
  <si>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</si>
  <si>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</si>
  <si>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</si>
  <si>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</si>
  <si>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</si>
  <si>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</si>
  <si>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</si>
  <si>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</si>
  <si>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</si>
  <si>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</si>
  <si>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</si>
  <si>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</si>
  <si>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</si>
  <si>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</si>
  <si>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</si>
  <si>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</si>
  <si>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</si>
  <si>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</si>
  <si>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</si>
  <si>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</si>
  <si>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</si>
  <si>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</si>
  <si>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</si>
  <si>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</si>
  <si>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</si>
  <si>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</si>
  <si>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</si>
  <si>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</si>
  <si>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</si>
  <si>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</si>
  <si>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</si>
  <si>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</si>
  <si>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</si>
  <si>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</si>
  <si>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</si>
  <si>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</si>
  <si>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</si>
  <si>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</si>
  <si>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</si>
  <si>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</si>
  <si>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</si>
  <si>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</si>
  <si>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</si>
  <si>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</si>
  <si>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</si>
  <si>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</si>
  <si>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</si>
  <si>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</si>
  <si>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</si>
  <si>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</si>
  <si>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</si>
  <si>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</si>
  <si>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</si>
  <si>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</si>
  <si>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</si>
  <si>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</si>
  <si>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</si>
  <si>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</si>
  <si>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</si>
  <si>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</si>
  <si>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</si>
  <si>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</si>
  <si>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</si>
  <si>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</si>
  <si>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</si>
  <si>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</si>
  <si>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</si>
  <si>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</si>
  <si>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</si>
  <si>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</si>
  <si>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</si>
  <si>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</si>
  <si>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</si>
  <si>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</si>
  <si>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</si>
  <si>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</si>
  <si>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</si>
  <si>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</si>
  <si>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</si>
  <si>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</si>
  <si>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</si>
  <si>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</si>
  <si>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</si>
  <si>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</si>
  <si>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</si>
  <si>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</si>
  <si>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</si>
  <si>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</si>
  <si>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</si>
  <si>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</si>
  <si>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</si>
  <si>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</si>
  <si>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</si>
  <si>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</si>
  <si>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</si>
  <si>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</si>
  <si>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</si>
  <si>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</si>
  <si>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</si>
  <si>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</si>
  <si>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</si>
  <si>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</si>
  <si>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</si>
  <si>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</si>
  <si>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</si>
  <si>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</si>
  <si>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</si>
  <si>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</si>
  <si>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</si>
  <si>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</si>
  <si>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</si>
  <si>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</si>
  <si>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</si>
  <si>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</si>
  <si>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</si>
  <si>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</si>
  <si>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</si>
  <si>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</si>
  <si>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</si>
  <si>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</si>
  <si>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</si>
  <si>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</si>
  <si>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</si>
  <si>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</si>
  <si>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</si>
  <si>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</si>
  <si>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</si>
  <si>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</si>
  <si>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</si>
  <si>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</si>
  <si>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</si>
  <si>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</si>
  <si>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</si>
  <si>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</si>
  <si>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</si>
  <si>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</si>
  <si>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</si>
  <si>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</si>
  <si>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</si>
  <si>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</si>
  <si>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</si>
  <si>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</si>
  <si>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</si>
  <si>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</si>
  <si>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</si>
  <si>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</si>
  <si>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</si>
  <si>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</si>
  <si>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</si>
  <si>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</si>
  <si>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</si>
  <si>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</si>
  <si>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</si>
  <si>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</si>
  <si>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</si>
  <si>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</si>
  <si>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</si>
  <si>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</si>
  <si>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</si>
  <si>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</si>
  <si>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</si>
  <si>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</si>
  <si>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</si>
  <si>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</si>
  <si>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</si>
  <si>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</si>
  <si>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</si>
  <si>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</si>
  <si>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</si>
  <si>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</si>
  <si>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</si>
  <si>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</si>
  <si>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</si>
  <si>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</si>
  <si>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</si>
  <si>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</si>
  <si>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</si>
  <si>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</si>
  <si>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</si>
  <si>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</si>
  <si>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</si>
  <si>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</si>
  <si>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</si>
  <si>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</si>
  <si>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</si>
  <si>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</si>
  <si>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</si>
  <si>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</si>
  <si>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</si>
  <si>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</si>
  <si>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</si>
  <si>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</si>
  <si>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</si>
  <si>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</si>
  <si>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</si>
  <si>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</si>
  <si>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</si>
  <si>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</si>
  <si>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</si>
  <si>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</si>
  <si>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</si>
  <si>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</si>
  <si>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</si>
  <si>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</si>
  <si>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</si>
  <si>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</si>
  <si>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</si>
  <si>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</si>
  <si>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</si>
  <si>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</si>
  <si>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</si>
  <si>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</si>
  <si>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</si>
  <si>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</si>
  <si>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</si>
  <si>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</si>
  <si>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</si>
  <si>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</si>
  <si>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</si>
  <si>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</si>
  <si>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</si>
  <si>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</si>
  <si>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</si>
  <si>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</si>
  <si>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</si>
  <si>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</si>
  <si>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</si>
  <si>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</si>
  <si>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</si>
  <si>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</si>
  <si>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</si>
  <si>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</si>
  <si>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</si>
  <si>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</si>
  <si>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</si>
  <si>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</si>
  <si>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</si>
  <si>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</si>
  <si>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</si>
  <si>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</si>
  <si>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</si>
  <si>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</si>
  <si>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</si>
  <si>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</si>
  <si>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</si>
  <si>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</si>
  <si>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</si>
  <si>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</si>
  <si>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</si>
  <si>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</si>
  <si>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</si>
  <si>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</si>
  <si>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</si>
  <si>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</si>
  <si>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</si>
  <si>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</si>
  <si>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</si>
  <si>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</si>
  <si>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</si>
  <si>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</si>
  <si>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</si>
  <si>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</si>
  <si>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</si>
  <si>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</si>
  <si>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</si>
  <si>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</si>
  <si>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</si>
  <si>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</si>
  <si>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</si>
  <si>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</si>
  <si>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</si>
  <si>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</si>
  <si>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</si>
  <si>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</si>
  <si>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</si>
  <si>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</si>
  <si>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</si>
  <si>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</si>
  <si>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</si>
  <si>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</si>
  <si>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</si>
  <si>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</si>
  <si>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</si>
  <si>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</si>
  <si>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</si>
  <si>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</si>
  <si>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</si>
  <si>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</si>
  <si>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</si>
  <si>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</si>
  <si>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</si>
  <si>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</si>
  <si>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</si>
  <si>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</si>
  <si>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</si>
  <si>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</si>
  <si>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</si>
  <si>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</si>
  <si>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</si>
  <si>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</si>
  <si>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</si>
  <si>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</si>
  <si>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</si>
  <si>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</si>
  <si>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</si>
  <si>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</si>
  <si>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</si>
  <si>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</si>
  <si>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</si>
  <si>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</si>
  <si>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</si>
  <si>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</si>
  <si>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</si>
  <si>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</si>
  <si>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</si>
  <si>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</si>
  <si>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</si>
  <si>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</si>
  <si>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</si>
  <si>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</si>
  <si>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</si>
  <si>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</si>
  <si>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</si>
  <si>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</si>
  <si>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</si>
  <si>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</si>
  <si>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</si>
  <si>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</si>
  <si>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</si>
  <si>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</si>
  <si>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</si>
  <si>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</si>
  <si>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</si>
  <si>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</si>
  <si>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</si>
  <si>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</si>
  <si>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</si>
  <si>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</si>
  <si>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</si>
  <si>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</si>
  <si>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</si>
  <si>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</si>
  <si>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</si>
  <si>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</si>
  <si>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</si>
  <si>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</si>
  <si>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</si>
  <si>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</si>
  <si>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</si>
  <si>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</si>
  <si>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</si>
  <si>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</si>
  <si>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</si>
  <si>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</si>
  <si>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</si>
  <si>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</si>
  <si>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</si>
  <si>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</si>
  <si>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</si>
  <si>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</si>
  <si>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</si>
  <si>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</si>
  <si>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</si>
  <si>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</si>
  <si>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</si>
  <si>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</si>
  <si>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</si>
  <si>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</si>
  <si>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</si>
  <si>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</si>
  <si>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</si>
  <si>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</si>
  <si>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</si>
  <si>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</si>
  <si>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</si>
  <si>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</si>
  <si>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</si>
  <si>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</si>
  <si>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</si>
  <si>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</si>
  <si>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</si>
  <si>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</si>
  <si>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</si>
  <si>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</si>
  <si>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</si>
  <si>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</si>
  <si>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</si>
  <si>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</si>
  <si>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</si>
  <si>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</si>
  <si>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</si>
  <si>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</si>
  <si>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</si>
  <si>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</si>
  <si>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</si>
  <si>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</si>
  <si>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</si>
  <si>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</si>
  <si>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</si>
  <si>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</si>
  <si>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</si>
  <si>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</si>
  <si>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</si>
  <si>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</si>
  <si>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</si>
  <si>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</si>
  <si>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</si>
  <si>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</si>
  <si>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</si>
  <si>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</si>
  <si>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</si>
  <si>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</si>
  <si>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</si>
  <si>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</si>
  <si>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</si>
  <si>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</si>
  <si>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</si>
  <si>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</si>
  <si>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</si>
  <si>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</si>
  <si>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</si>
  <si>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</si>
  <si>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</si>
  <si>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</si>
  <si>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</si>
  <si>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</si>
  <si>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</si>
  <si>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</si>
  <si>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</si>
  <si>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</si>
  <si>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</si>
  <si>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</si>
  <si>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</si>
  <si>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</si>
  <si>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</si>
  <si>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</si>
  <si>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</si>
  <si>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</si>
  <si>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</si>
  <si>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</si>
  <si>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</si>
  <si>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</si>
  <si>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</si>
  <si>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</si>
  <si>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</si>
  <si>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</si>
  <si>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</si>
  <si>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</si>
  <si>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</si>
  <si>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</si>
  <si>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</si>
  <si>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</si>
  <si>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</si>
  <si>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</si>
  <si>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</si>
  <si>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</si>
  <si>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</si>
  <si>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</si>
  <si>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</si>
  <si>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</si>
  <si>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</si>
  <si>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</si>
  <si>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</si>
  <si>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</si>
  <si>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</si>
  <si>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</si>
  <si>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</si>
  <si>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</si>
  <si>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</si>
  <si>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</si>
  <si>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</si>
  <si>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</si>
  <si>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</si>
  <si>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</si>
  <si>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</si>
  <si>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</si>
  <si>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</si>
  <si>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</si>
  <si>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</si>
  <si>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</si>
  <si>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</si>
  <si>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</si>
  <si>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</si>
  <si>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</si>
  <si>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</si>
  <si>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</si>
  <si>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</si>
  <si>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</si>
  <si>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</si>
  <si>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</si>
  <si>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</si>
  <si>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</si>
  <si>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</si>
  <si>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</si>
  <si>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</si>
  <si>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</si>
  <si>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</si>
  <si>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</si>
  <si>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</si>
  <si>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</si>
  <si>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</si>
  <si>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</si>
  <si>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</si>
  <si>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</si>
  <si>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</si>
  <si>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</si>
  <si>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</si>
  <si>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</si>
  <si>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</si>
  <si>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</si>
  <si>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</si>
  <si>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</si>
  <si>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</si>
  <si>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</si>
  <si>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</si>
  <si>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</si>
  <si>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</si>
  <si>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</si>
  <si>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</si>
  <si>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</si>
  <si>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</si>
  <si>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</si>
  <si>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</si>
  <si>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</si>
  <si>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</si>
  <si>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</si>
  <si>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</si>
  <si>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</si>
  <si>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</si>
  <si>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</si>
  <si>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</si>
  <si>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</si>
  <si>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</si>
  <si>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</si>
  <si>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</si>
  <si>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</si>
  <si>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</si>
  <si>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</si>
  <si>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</si>
  <si>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</si>
  <si>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</si>
  <si>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</si>
  <si>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</si>
  <si>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</si>
  <si>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</si>
  <si>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</si>
  <si>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</si>
  <si>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</si>
  <si>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</si>
  <si>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</si>
  <si>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</si>
  <si>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</si>
  <si>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</si>
  <si>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</si>
  <si>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</si>
  <si>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</si>
  <si>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</si>
  <si>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</si>
  <si>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</si>
  <si>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</si>
  <si>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</si>
  <si>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</si>
  <si>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</si>
  <si>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</si>
  <si>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</si>
  <si>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</si>
  <si>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</si>
  <si>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</si>
  <si>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</si>
  <si>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</si>
  <si>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</si>
  <si>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</si>
  <si>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</si>
  <si>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</si>
  <si>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</si>
  <si>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</si>
  <si>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</si>
  <si>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</si>
  <si>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</si>
  <si>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</si>
  <si>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</si>
  <si>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</si>
  <si>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</si>
  <si>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</si>
  <si>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</si>
  <si>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</si>
  <si>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</si>
  <si>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</si>
  <si>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</si>
  <si>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</si>
  <si>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</si>
  <si>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</si>
  <si>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</si>
  <si>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</si>
  <si>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</si>
  <si>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</si>
  <si>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</si>
  <si>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</si>
  <si>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</si>
  <si>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</si>
  <si>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</si>
  <si>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</si>
  <si>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</si>
  <si>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</si>
  <si>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</si>
  <si>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</si>
  <si>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</si>
  <si>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</si>
  <si>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</si>
  <si>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</si>
  <si>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</si>
  <si>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</si>
  <si>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</si>
  <si>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</si>
  <si>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</si>
  <si>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</si>
  <si>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</si>
  <si>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</si>
  <si>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</si>
  <si>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</si>
  <si>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</si>
  <si>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</si>
  <si>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</si>
  <si>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</si>
  <si>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</si>
  <si>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</si>
  <si>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</si>
  <si>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</si>
  <si>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</si>
  <si>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</si>
  <si>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</si>
  <si>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</si>
  <si>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</si>
  <si>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</si>
  <si>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</si>
  <si>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</si>
  <si>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</si>
  <si>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</si>
  <si>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</si>
  <si>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</si>
  <si>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</si>
  <si>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</si>
  <si>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</si>
  <si>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</si>
  <si>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</si>
  <si>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</si>
  <si>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</si>
  <si>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</si>
  <si>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</si>
  <si>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</si>
  <si>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</si>
  <si>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</si>
  <si>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</si>
  <si>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</si>
  <si>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</si>
  <si>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</si>
  <si>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</si>
  <si>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</si>
  <si>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</si>
  <si>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</si>
  <si>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</si>
  <si>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</si>
  <si>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</si>
  <si>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</si>
  <si>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</si>
  <si>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</si>
  <si>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</si>
  <si>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</si>
  <si>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</si>
  <si>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</si>
  <si>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</si>
  <si>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</si>
  <si>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</si>
  <si>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</si>
  <si>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</si>
  <si>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</si>
  <si>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</si>
  <si>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</si>
  <si>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</si>
  <si>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</si>
  <si>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</si>
  <si>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</si>
  <si>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</si>
  <si>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</si>
  <si>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</si>
  <si>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</si>
  <si>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</si>
  <si>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</si>
  <si>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</si>
  <si>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</si>
  <si>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</si>
  <si>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</si>
  <si>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</si>
  <si>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</si>
  <si>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</si>
  <si>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</si>
  <si>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</si>
  <si>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</si>
  <si>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</si>
  <si>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</si>
  <si>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</si>
  <si>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</si>
  <si>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</si>
  <si>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</si>
  <si>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</si>
  <si>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</si>
  <si>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</si>
  <si>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</si>
  <si>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</si>
  <si>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</si>
  <si>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</si>
  <si>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</si>
  <si>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</si>
  <si>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</si>
  <si>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</si>
  <si>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</si>
  <si>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</si>
  <si>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</si>
  <si>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</si>
  <si>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</si>
  <si>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</si>
  <si>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</si>
  <si>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</si>
  <si>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</si>
  <si>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</si>
  <si>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</si>
  <si>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</si>
  <si>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</si>
  <si>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</si>
  <si>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</si>
  <si>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</si>
  <si>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</si>
  <si>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</si>
  <si>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</si>
  <si>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</si>
  <si>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</si>
  <si>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</si>
  <si>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</si>
  <si>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</si>
  <si>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</si>
  <si>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</si>
  <si>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</si>
  <si>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</si>
  <si>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</si>
  <si>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</si>
  <si>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</si>
  <si>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</si>
  <si>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</si>
  <si>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</si>
  <si>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</si>
  <si>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</si>
  <si>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</si>
  <si>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</si>
  <si>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</si>
  <si>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</si>
  <si>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</si>
  <si>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</si>
  <si>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</si>
  <si>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</si>
  <si>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</si>
  <si>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</si>
  <si>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</si>
  <si>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</si>
  <si>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</si>
  <si>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</si>
  <si>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</si>
  <si>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</si>
  <si>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</si>
  <si>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</si>
  <si>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</si>
  <si>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</si>
  <si>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</si>
  <si>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</si>
  <si>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</si>
  <si>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</si>
  <si>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</si>
  <si>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</si>
  <si>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</si>
  <si>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</si>
  <si>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</si>
  <si>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</si>
  <si>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</si>
  <si>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</si>
  <si>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</si>
  <si>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</si>
  <si>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</si>
  <si>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</si>
  <si>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</si>
  <si>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</si>
  <si>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</si>
  <si>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</si>
  <si>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</si>
  <si>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</si>
  <si>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</si>
  <si>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</si>
  <si>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</si>
  <si>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</si>
  <si>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</si>
  <si>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</si>
  <si>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</si>
  <si>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</si>
  <si>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</si>
  <si>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</si>
  <si>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</si>
  <si>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</si>
  <si>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</si>
  <si>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</si>
  <si>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</si>
  <si>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</si>
  <si>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</si>
  <si>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</si>
  <si>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</si>
  <si>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</si>
  <si>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</si>
  <si>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</si>
  <si>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</si>
  <si>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</si>
  <si>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</si>
  <si>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</si>
  <si>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</si>
  <si>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</si>
  <si>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</si>
  <si>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</si>
  <si>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</si>
  <si>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</si>
  <si>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</si>
  <si>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</si>
  <si>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</si>
  <si>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</si>
  <si>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</si>
  <si>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</si>
  <si>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</si>
  <si>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</si>
  <si>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</si>
  <si>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</si>
  <si>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</si>
  <si>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</si>
  <si>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</si>
  <si>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</si>
  <si>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</si>
  <si>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</si>
  <si>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</si>
  <si>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</si>
  <si>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</si>
  <si>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</si>
  <si>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</si>
  <si>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</si>
  <si>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</si>
  <si>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</si>
  <si>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</si>
  <si>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</si>
  <si>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</si>
  <si>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</si>
  <si>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</si>
  <si>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</si>
  <si>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</si>
  <si>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</si>
  <si>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</si>
  <si>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</si>
  <si>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</si>
  <si>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</si>
  <si>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</si>
  <si>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</si>
  <si>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</si>
  <si>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</si>
  <si>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</si>
  <si>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</si>
  <si>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</si>
  <si>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</si>
  <si>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</si>
  <si>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</si>
  <si>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</si>
  <si>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</si>
  <si>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</si>
  <si>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</si>
  <si>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</si>
  <si>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</si>
  <si>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</si>
  <si>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</si>
  <si>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</si>
  <si>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</si>
  <si>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</si>
  <si>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</si>
  <si>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</si>
  <si>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</si>
  <si>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</si>
  <si>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</si>
  <si>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</si>
  <si>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</si>
  <si>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</si>
  <si>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</si>
  <si>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</si>
  <si>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</si>
  <si>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</si>
  <si>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</si>
  <si>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</si>
  <si>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</si>
  <si>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</si>
  <si>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</si>
  <si>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</si>
  <si>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</si>
  <si>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</si>
  <si>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</si>
  <si>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</si>
  <si>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</si>
  <si>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</si>
  <si>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</si>
  <si>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</si>
  <si>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</si>
  <si>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</si>
  <si>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</si>
  <si>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</si>
  <si>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</si>
  <si>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</si>
  <si>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</si>
  <si>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</si>
  <si>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</si>
  <si>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</si>
  <si>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</si>
  <si>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</si>
  <si>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</si>
  <si>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</si>
  <si>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</si>
  <si>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</si>
  <si>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</si>
  <si>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</si>
  <si>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</si>
  <si>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</si>
  <si>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</si>
  <si>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</si>
  <si>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</si>
  <si>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</si>
  <si>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</si>
  <si>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</si>
  <si>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</si>
  <si>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</si>
  <si>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</si>
  <si>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</si>
  <si>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</si>
  <si>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</si>
  <si>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</si>
  <si>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</si>
  <si>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</si>
  <si>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</si>
  <si>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</si>
  <si>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</si>
  <si>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</si>
  <si>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</si>
  <si>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</si>
  <si>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</si>
  <si>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</si>
  <si>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</si>
  <si>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</si>
  <si>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</si>
  <si>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</si>
  <si>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</si>
  <si>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</si>
  <si>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</si>
  <si>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</si>
  <si>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</si>
  <si>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</si>
  <si>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</si>
  <si>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</si>
  <si>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</si>
  <si>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</si>
  <si>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</si>
  <si>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</si>
  <si>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</si>
  <si>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</si>
  <si>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</si>
  <si>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</si>
  <si>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</si>
  <si>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</si>
  <si>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</si>
  <si>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</si>
  <si>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</si>
  <si>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</si>
  <si>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</si>
  <si>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</si>
  <si>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</si>
  <si>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</si>
  <si>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</si>
  <si>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</si>
  <si>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</si>
  <si>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</si>
  <si>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</si>
  <si>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</si>
  <si>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</si>
  <si>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</si>
  <si>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</si>
  <si>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</si>
  <si>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</si>
  <si>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</si>
  <si>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</si>
  <si>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</si>
  <si>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</si>
  <si>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</si>
  <si>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</si>
  <si>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</si>
  <si>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</si>
  <si>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</si>
  <si>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</si>
  <si>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</si>
  <si>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</si>
  <si>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</si>
  <si>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</si>
  <si>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</si>
  <si>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</si>
  <si>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</si>
  <si>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</si>
  <si>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</si>
  <si>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</si>
  <si>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</si>
  <si>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</si>
  <si>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</si>
  <si>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</si>
  <si>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</si>
  <si>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</si>
  <si>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</si>
  <si>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</si>
  <si>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</si>
  <si>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</si>
  <si>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</si>
  <si>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</si>
  <si>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</si>
  <si>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</si>
  <si>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</si>
  <si>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</si>
  <si>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</si>
  <si>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</si>
  <si>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</si>
  <si>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</si>
  <si>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</si>
  <si>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</si>
  <si>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</si>
  <si>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</si>
  <si>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</si>
  <si>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</si>
  <si>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</si>
  <si>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</si>
  <si>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</si>
  <si>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</si>
  <si>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</si>
  <si>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</si>
  <si>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</si>
  <si>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</si>
  <si>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</si>
  <si>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</si>
  <si>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</si>
  <si>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</si>
  <si>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</si>
  <si>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</si>
  <si>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</si>
  <si>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</si>
  <si>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</si>
  <si>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</si>
  <si>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</si>
  <si>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</si>
  <si>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</si>
  <si>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</si>
  <si>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</si>
  <si>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</si>
  <si>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</si>
  <si>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</si>
  <si>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</si>
  <si>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</si>
  <si>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</si>
  <si>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</si>
  <si>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</si>
  <si>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</si>
  <si>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</si>
  <si>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</si>
  <si>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</si>
  <si>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</si>
  <si>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</si>
  <si>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</si>
  <si>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</si>
  <si>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</si>
  <si>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</si>
  <si>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</si>
  <si>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</si>
  <si>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</si>
  <si>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</si>
  <si>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</si>
  <si>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</si>
  <si>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</si>
  <si>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</si>
  <si>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</si>
  <si>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</si>
  <si>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</si>
  <si>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</si>
  <si>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</si>
  <si>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</si>
  <si>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</si>
  <si>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</si>
  <si>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</si>
  <si>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</si>
  <si>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</si>
  <si>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</si>
  <si>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</si>
  <si>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</si>
  <si>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</si>
  <si>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</si>
  <si>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</si>
  <si>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</si>
  <si>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</si>
  <si>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</si>
  <si>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</si>
  <si>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</si>
  <si>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</si>
  <si>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</si>
  <si>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</si>
  <si>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</si>
  <si>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</si>
  <si>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</si>
  <si>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</si>
  <si>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</si>
  <si>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</si>
  <si>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</si>
  <si>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</si>
  <si>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</si>
  <si>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</si>
  <si>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</si>
  <si>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</si>
  <si>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</si>
  <si>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</si>
  <si>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</si>
  <si>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</si>
  <si>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</si>
  <si>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</si>
  <si>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</si>
  <si>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</si>
  <si>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</si>
  <si>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</si>
  <si>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</si>
  <si>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</si>
  <si>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</si>
  <si>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</si>
  <si>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</si>
  <si>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</si>
  <si>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</si>
  <si>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</si>
  <si>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</si>
  <si>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</si>
  <si>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</si>
  <si>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</si>
  <si>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</si>
  <si>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</si>
  <si>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</si>
  <si>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</si>
  <si>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</si>
  <si>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</si>
  <si>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</si>
  <si>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</si>
  <si>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</si>
  <si>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</si>
  <si>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</si>
  <si>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</si>
  <si>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</si>
  <si>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</si>
  <si>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</si>
  <si>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</si>
  <si>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</si>
  <si>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</si>
  <si>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</si>
  <si>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</si>
  <si>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</si>
  <si>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</si>
  <si>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</si>
  <si>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</si>
  <si>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</si>
  <si>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</si>
  <si>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</si>
  <si>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</si>
  <si>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</si>
  <si>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</si>
  <si>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</si>
  <si>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</si>
  <si>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</si>
  <si>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</si>
  <si>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</si>
  <si>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</si>
  <si>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</si>
  <si>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</si>
  <si>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</si>
  <si>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</si>
  <si>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</si>
  <si>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</si>
  <si>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</si>
  <si>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</si>
  <si>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</si>
  <si>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</si>
  <si>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</si>
  <si>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</si>
  <si>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</si>
  <si>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</si>
  <si>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</si>
  <si>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</si>
  <si>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</si>
  <si>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</si>
  <si>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</si>
  <si>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</si>
  <si>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</si>
  <si>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</si>
  <si>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</si>
  <si>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</si>
  <si>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</si>
  <si>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</si>
  <si>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</si>
  <si>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</si>
  <si>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</si>
  <si>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</si>
  <si>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</si>
  <si>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</si>
  <si>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</si>
  <si>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</si>
  <si>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</si>
  <si>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</si>
  <si>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</si>
  <si>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</si>
  <si>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</si>
  <si>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</si>
  <si>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</si>
  <si>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</si>
  <si>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</si>
  <si>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</si>
  <si>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</si>
  <si>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</si>
  <si>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</si>
  <si>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</si>
  <si>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</si>
  <si>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</si>
  <si>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</si>
  <si>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</si>
  <si>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</si>
  <si>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</si>
  <si>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</si>
  <si>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</si>
  <si>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</si>
  <si>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</si>
  <si>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</si>
  <si>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</si>
  <si>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</si>
  <si>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</si>
  <si>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</si>
  <si>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</si>
  <si>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</si>
  <si>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</si>
  <si>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</si>
  <si>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</si>
  <si>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</si>
  <si>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</si>
  <si>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</si>
  <si>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</si>
  <si>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</si>
  <si>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</si>
  <si>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</si>
  <si>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</si>
  <si>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</si>
  <si>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</si>
  <si>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</si>
  <si>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</si>
  <si>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</si>
  <si>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</si>
  <si>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</si>
  <si>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</si>
  <si>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</si>
  <si>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</si>
  <si>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</si>
  <si>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</si>
  <si>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</si>
  <si>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</si>
  <si>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</si>
  <si>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</si>
  <si>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</si>
  <si>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</si>
  <si>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</si>
  <si>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</si>
  <si>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</si>
  <si>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</si>
  <si>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</si>
  <si>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</si>
  <si>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</si>
  <si>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</si>
  <si>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</si>
  <si>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</si>
  <si>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</si>
  <si>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</si>
  <si>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</si>
  <si>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</si>
  <si>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</si>
  <si>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</si>
  <si>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</si>
  <si>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</si>
  <si>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</si>
  <si>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</si>
  <si>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</si>
  <si>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</si>
  <si>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</si>
  <si>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</si>
  <si>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</si>
  <si>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</si>
  <si>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</si>
  <si>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</si>
  <si>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</si>
  <si>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</si>
  <si>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</si>
  <si>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</si>
  <si>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</si>
  <si>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</si>
  <si>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</si>
  <si>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</si>
  <si>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</si>
  <si>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</si>
  <si>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</si>
  <si>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</si>
  <si>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</si>
  <si>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</si>
  <si>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</si>
  <si>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</si>
  <si>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</si>
  <si>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</si>
  <si>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</si>
  <si>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</si>
  <si>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</si>
  <si>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</si>
  <si>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</si>
  <si>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</si>
  <si>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</si>
  <si>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</si>
  <si>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</si>
  <si>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</si>
  <si>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</si>
  <si>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</si>
  <si>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</si>
  <si>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</si>
  <si>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</si>
  <si>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</si>
  <si>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</si>
  <si>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</si>
  <si>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</si>
  <si>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</si>
  <si>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</si>
  <si>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</si>
  <si>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</si>
  <si>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 xml:space="preserve"> </t>
  </si>
  <si>
    <t>Sum of Total Sales</t>
  </si>
  <si>
    <t>Sum of Discount Amount</t>
  </si>
  <si>
    <t>Sum of Profit Amount</t>
  </si>
  <si>
    <t>Sum of Net Sales</t>
  </si>
  <si>
    <t>Row Labels</t>
  </si>
  <si>
    <t>Grand Total</t>
  </si>
  <si>
    <t>Average of Profit Margin %</t>
  </si>
  <si>
    <t>Sum of Net Sales2</t>
  </si>
  <si>
    <t>Sum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</si>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</sst>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36"/>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2" fillId="2" borderId="2" xfId="0" applyFont="1" applyFill="1" applyBorder="1"/>
    <xf numFmtId="0" fontId="0" fillId="0" borderId="0" xfId="0" pivotButton="1"/>
    <xf numFmtId="0" fontId="0" fillId="0" borderId="0" xfId="0" applyAlignment="1">
      <alignment horizontal="left"/>
    </xf>
    <xf numFmtId="0" fontId="2" fillId="2" borderId="3" xfId="0" applyFont="1" applyFill="1" applyBorder="1" applyAlignment="1">
      <alignment horizontal="left"/>
    </xf>
    <xf numFmtId="9" fontId="0" fillId="0" borderId="0" xfId="0" applyNumberFormat="1"/>
    <xf numFmtId="0" fontId="0" fillId="0" borderId="0" xfId="0" applyAlignment="1">
      <alignment horizontal="center"/>
    </xf>
    <xf numFmtId="9" fontId="0" fillId="0" borderId="0" xfId="0" applyNumberFormat="1" applyAlignment="1">
      <alignment horizontal="center"/>
    </xf>
    <xf numFmtId="10" fontId="0" fillId="0" borderId="0" xfId="0" applyNumberFormat="1"/>
    <xf numFmtId="9" fontId="0" fillId="0" borderId="0" xfId="1" applyFont="1"/>
    <xf numFmtId="0" fontId="2" fillId="2" borderId="3" xfId="0" applyFont="1" applyFill="1" applyBorder="1" applyAlignment="1">
      <alignment horizontal="center"/>
    </xf>
    <xf numFmtId="0" fontId="2" fillId="0" borderId="0" xfId="0" applyFont="1"/>
    <xf numFmtId="0" fontId="3" fillId="0" borderId="0" xfId="0" applyFont="1"/>
    <xf numFmtId="0" fontId="0" fillId="0" borderId="0" xfId="0" applyNumberFormat="1"/>
    <xf numFmtId="0" fontId="0" fillId="0" borderId="0" xfId="0" applyNumberFormat="1" applyAlignment="1">
      <alignment horizontal="center"/>
    </xf>
  </cellXfs>
  <cellStyles count="2">
    <cellStyle name="Normal" xfId="0" builtinId="0"/>
    <cellStyle name="Percent" xfId="1" builtinId="5"/>
  </cellStyles>
  <dxfs count="24">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numFmt numFmtId="14" formatCode="0.00%"/>
    </dxf>
    <dxf>
      <numFmt numFmtId="13" formatCode="0%"/>
    </dxf>
    <dxf>
      <numFmt numFmtId="13" formatCode="0%"/>
    </dxf>
    <dxf>
      <numFmt numFmtId="13" formatCode="0%"/>
    </dxf>
    <dxf>
      <alignment horizontal="center"/>
    </dxf>
    <dxf>
      <alignment horizontal="center"/>
    </dxf>
    <dxf>
      <alignment horizontal="center"/>
    </dxf>
    <dxf>
      <numFmt numFmtId="13" formatCode="0%"/>
    </dxf>
    <dxf>
      <alignment horizontal="center"/>
    </dxf>
    <dxf>
      <alignment horizontal="center"/>
    </dxf>
    <dxf>
      <alignment horizontal="center"/>
    </dxf>
    <dxf>
      <numFmt numFmtId="13" formatCode="0%"/>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27889226.23</c:v>
            </c:pt>
          </c:strCache>
        </c:strRef>
      </c:tx>
      <c:layout>
        <c:manualLayout>
          <c:xMode val="edge"/>
          <c:yMode val="edge"/>
          <c:x val="0.41227077865266848"/>
          <c:y val="1.8518518518518517E-2"/>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dLbls>
            <c:delete val="1"/>
          </c:dLbls>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B8D2-4FE2-B561-2B0BDFBC25E4}"/>
            </c:ext>
          </c:extLst>
        </c:ser>
        <c:dLbls>
          <c:showLegendKey val="0"/>
          <c:showVal val="1"/>
          <c:showCatName val="0"/>
          <c:showSerName val="0"/>
          <c:showPercent val="0"/>
          <c:showBubbleSize val="0"/>
        </c:dLbls>
        <c:gapWidth val="150"/>
        <c:overlap val="100"/>
        <c:axId val="370510415"/>
        <c:axId val="370510895"/>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lumMod val="95000"/>
                  <a:lumOff val="5000"/>
                </a:schemeClr>
              </a:solidFill>
              <a:ln w="9525">
                <a:solidFill>
                  <a:schemeClr val="dk1">
                    <a:tint val="55000"/>
                  </a:schemeClr>
                </a:solidFill>
              </a:ln>
              <a:effectLst/>
            </c:spPr>
          </c:marker>
          <c:dLbls>
            <c:dLbl>
              <c:idx val="0"/>
              <c:layout>
                <c:manualLayout>
                  <c:x val="-4.7392264139583189E-2"/>
                  <c:y val="-0.10215875412673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D2-4FE2-B561-2B0BDFBC25E4}"/>
                </c:ext>
              </c:extLst>
            </c:dLbl>
            <c:dLbl>
              <c:idx val="1"/>
              <c:layout>
                <c:manualLayout>
                  <c:x val="-4.7392264139583189E-2"/>
                  <c:y val="-0.10185188172650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D2-4FE2-B561-2B0BDFBC25E4}"/>
                </c:ext>
              </c:extLst>
            </c:dLbl>
            <c:dLbl>
              <c:idx val="2"/>
              <c:layout>
                <c:manualLayout>
                  <c:x val="-4.7392264139583189E-2"/>
                  <c:y val="-7.4227629772788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D2-4FE2-B561-2B0BDFBC25E4}"/>
                </c:ext>
              </c:extLst>
            </c:dLbl>
            <c:dLbl>
              <c:idx val="3"/>
              <c:layout>
                <c:manualLayout>
                  <c:x val="-6.1333311066215625E-2"/>
                  <c:y val="-7.9470989265560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D2-4FE2-B561-2B0BDFBC25E4}"/>
                </c:ext>
              </c:extLst>
            </c:dLbl>
            <c:dLbl>
              <c:idx val="4"/>
              <c:layout>
                <c:manualLayout>
                  <c:x val="-4.8801244756839862E-2"/>
                  <c:y val="-8.3162064211261003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754941683335428E-2"/>
                      <c:h val="5.5236615979587865E-2"/>
                    </c:manualLayout>
                  </c15:layout>
                </c:ext>
                <c:ext xmlns:c16="http://schemas.microsoft.com/office/drawing/2014/chart" uri="{C3380CC4-5D6E-409C-BE32-E72D297353CC}">
                  <c16:uniqueId val="{00000002-B8D2-4FE2-B561-2B0BDFBC25E4}"/>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B8D2-4FE2-B561-2B0BDFBC25E4}"/>
            </c:ext>
          </c:extLst>
        </c:ser>
        <c:dLbls>
          <c:showLegendKey val="0"/>
          <c:showVal val="1"/>
          <c:showCatName val="0"/>
          <c:showSerName val="0"/>
          <c:showPercent val="0"/>
          <c:showBubbleSize val="0"/>
        </c:dLbls>
        <c:marker val="1"/>
        <c:smooth val="0"/>
        <c:axId val="270887071"/>
        <c:axId val="270885631"/>
      </c:lineChart>
      <c:catAx>
        <c:axId val="3705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895"/>
        <c:crosses val="autoZero"/>
        <c:auto val="1"/>
        <c:lblAlgn val="ctr"/>
        <c:lblOffset val="100"/>
        <c:noMultiLvlLbl val="0"/>
      </c:catAx>
      <c:valAx>
        <c:axId val="37051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415"/>
        <c:crosses val="autoZero"/>
        <c:crossBetween val="between"/>
      </c:valAx>
      <c:valAx>
        <c:axId val="2708856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887071"/>
        <c:crosses val="max"/>
        <c:crossBetween val="between"/>
      </c:valAx>
      <c:catAx>
        <c:axId val="270887071"/>
        <c:scaling>
          <c:orientation val="minMax"/>
        </c:scaling>
        <c:delete val="1"/>
        <c:axPos val="b"/>
        <c:numFmt formatCode="General" sourceLinked="1"/>
        <c:majorTickMark val="out"/>
        <c:minorTickMark val="none"/>
        <c:tickLblPos val="nextTo"/>
        <c:crossAx val="270885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creation(AutoRecovered).xlsx]KPI!CitySales</c:name>
    <c:fmtId val="5"/>
  </c:pivotSource>
  <c:chart>
    <c:autoTitleDeleted val="1"/>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74E-2"/>
              <c:y val="-6.93789291102366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2967011572848766E-2"/>
              <c:y val="-6.044676390445330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39E-2"/>
              <c:y val="-5.57517395950066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0219760608444703E-2"/>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8.2417528932121915E-3"/>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5.0365685852040337E-17"/>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1144E-3"/>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91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373625482202032E-2"/>
              <c:y val="-7.3550916635537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9450517359273152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6483505786424383E-2"/>
              <c:y val="-5.9760119766374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08935868150249E-2"/>
          <c:y val="0.25028625426188966"/>
          <c:w val="0.89236054630714134"/>
          <c:h val="0.51887823800747168"/>
        </c:manualLayout>
      </c:layout>
      <c:areaChart>
        <c:grouping val="stacked"/>
        <c:varyColors val="0"/>
        <c:ser>
          <c:idx val="0"/>
          <c:order val="0"/>
          <c:tx>
            <c:strRef>
              <c:f>KPI!$J$3</c:f>
              <c:strCache>
                <c:ptCount val="1"/>
                <c:pt idx="0">
                  <c:v>Sum of Net Sales</c:v>
                </c:pt>
              </c:strCache>
            </c:strRef>
          </c:tx>
          <c:spPr>
            <a:solidFill>
              <a:schemeClr val="bg2">
                <a:lumMod val="2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1574-40B9-8AD0-D0DEEF8EB94C}"/>
            </c:ext>
          </c:extLst>
        </c:ser>
        <c:dLbls>
          <c:showLegendKey val="0"/>
          <c:showVal val="1"/>
          <c:showCatName val="0"/>
          <c:showSerName val="0"/>
          <c:showPercent val="0"/>
          <c:showBubbleSize val="0"/>
        </c:dLbls>
        <c:axId val="423183839"/>
        <c:axId val="423188159"/>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Pt>
            <c:idx val="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E-1574-40B9-8AD0-D0DEEF8EB94C}"/>
              </c:ext>
            </c:extLst>
          </c:dPt>
          <c:dPt>
            <c:idx val="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D-1574-40B9-8AD0-D0DEEF8EB94C}"/>
              </c:ext>
            </c:extLst>
          </c:dPt>
          <c:dPt>
            <c:idx val="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C-1574-40B9-8AD0-D0DEEF8EB94C}"/>
              </c:ext>
            </c:extLst>
          </c:dPt>
          <c:dPt>
            <c:idx val="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B-1574-40B9-8AD0-D0DEEF8EB94C}"/>
              </c:ext>
            </c:extLst>
          </c:dPt>
          <c:dPt>
            <c:idx val="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A-1574-40B9-8AD0-D0DEEF8EB94C}"/>
              </c:ext>
            </c:extLst>
          </c:dPt>
          <c:dPt>
            <c:idx val="5"/>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9-1574-40B9-8AD0-D0DEEF8EB94C}"/>
              </c:ext>
            </c:extLst>
          </c:dPt>
          <c:dPt>
            <c:idx val="6"/>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8-1574-40B9-8AD0-D0DEEF8EB94C}"/>
              </c:ext>
            </c:extLst>
          </c:dPt>
          <c:dPt>
            <c:idx val="7"/>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7-1574-40B9-8AD0-D0DEEF8EB94C}"/>
              </c:ext>
            </c:extLst>
          </c:dPt>
          <c:dPt>
            <c:idx val="8"/>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5-1574-40B9-8AD0-D0DEEF8EB94C}"/>
              </c:ext>
            </c:extLst>
          </c:dPt>
          <c:dPt>
            <c:idx val="9"/>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6-1574-40B9-8AD0-D0DEEF8EB94C}"/>
              </c:ext>
            </c:extLst>
          </c:dPt>
          <c:dPt>
            <c:idx val="1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4-1574-40B9-8AD0-D0DEEF8EB94C}"/>
              </c:ext>
            </c:extLst>
          </c:dPt>
          <c:dPt>
            <c:idx val="1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F-1574-40B9-8AD0-D0DEEF8EB94C}"/>
              </c:ext>
            </c:extLst>
          </c:dPt>
          <c:dPt>
            <c:idx val="1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3-1574-40B9-8AD0-D0DEEF8EB94C}"/>
              </c:ext>
            </c:extLst>
          </c:dPt>
          <c:dPt>
            <c:idx val="1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0-1574-40B9-8AD0-D0DEEF8EB94C}"/>
              </c:ext>
            </c:extLst>
          </c:dPt>
          <c:dPt>
            <c:idx val="1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1-1574-40B9-8AD0-D0DEEF8EB94C}"/>
              </c:ext>
            </c:extLst>
          </c:dPt>
          <c:dLbls>
            <c:dLbl>
              <c:idx val="0"/>
              <c:layout>
                <c:manualLayout>
                  <c:x val="-1.9230756750828446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574-40B9-8AD0-D0DEEF8EB94C}"/>
                </c:ext>
              </c:extLst>
            </c:dLbl>
            <c:dLbl>
              <c:idx val="1"/>
              <c:layout>
                <c:manualLayout>
                  <c:x val="-1.373625482202032E-2"/>
                  <c:y val="-7.3550916635537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74-40B9-8AD0-D0DEEF8EB94C}"/>
                </c:ext>
              </c:extLst>
            </c:dLbl>
            <c:dLbl>
              <c:idx val="2"/>
              <c:layout>
                <c:manualLayout>
                  <c:x val="-2.7472509644040691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74-40B9-8AD0-D0DEEF8EB94C}"/>
                </c:ext>
              </c:extLst>
            </c:dLbl>
            <c:dLbl>
              <c:idx val="3"/>
              <c:layout>
                <c:manualLayout>
                  <c:x val="-2.7472509644041144E-3"/>
                  <c:y val="-5.5163187476653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574-40B9-8AD0-D0DEEF8EB94C}"/>
                </c:ext>
              </c:extLst>
            </c:dLbl>
            <c:dLbl>
              <c:idx val="4"/>
              <c:layout>
                <c:manualLayout>
                  <c:x val="-5.0365685852040337E-17"/>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574-40B9-8AD0-D0DEEF8EB94C}"/>
                </c:ext>
              </c:extLst>
            </c:dLbl>
            <c:dLbl>
              <c:idx val="5"/>
              <c:layout>
                <c:manualLayout>
                  <c:x val="-8.2417528932121915E-3"/>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574-40B9-8AD0-D0DEEF8EB94C}"/>
                </c:ext>
              </c:extLst>
            </c:dLbl>
            <c:dLbl>
              <c:idx val="6"/>
              <c:layout>
                <c:manualLayout>
                  <c:x val="-3.0219760608444703E-2"/>
                  <c:y val="5.5163187476653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74-40B9-8AD0-D0DEEF8EB94C}"/>
                </c:ext>
              </c:extLst>
            </c:dLbl>
            <c:dLbl>
              <c:idx val="7"/>
              <c:layout>
                <c:manualLayout>
                  <c:x val="-1.9230756750828446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74-40B9-8AD0-D0DEEF8EB94C}"/>
                </c:ext>
              </c:extLst>
            </c:dLbl>
            <c:dLbl>
              <c:idx val="8"/>
              <c:layout>
                <c:manualLayout>
                  <c:x val="-3.2967011572848766E-2"/>
                  <c:y val="-6.0446763904453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74-40B9-8AD0-D0DEEF8EB94C}"/>
                </c:ext>
              </c:extLst>
            </c:dLbl>
            <c:dLbl>
              <c:idx val="9"/>
              <c:layout>
                <c:manualLayout>
                  <c:x val="-2.7472509644040639E-2"/>
                  <c:y val="-5.5751739595006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574-40B9-8AD0-D0DEEF8EB94C}"/>
                </c:ext>
              </c:extLst>
            </c:dLbl>
            <c:dLbl>
              <c:idx val="10"/>
              <c:layout>
                <c:manualLayout>
                  <c:x val="-2.747250964404074E-2"/>
                  <c:y val="-6.9378929110236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74-40B9-8AD0-D0DEEF8EB94C}"/>
                </c:ext>
              </c:extLst>
            </c:dLbl>
            <c:dLbl>
              <c:idx val="11"/>
              <c:layout>
                <c:manualLayout>
                  <c:x val="-4.3956015430465026E-2"/>
                  <c:y val="6.4357052056095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574-40B9-8AD0-D0DEEF8EB94C}"/>
                </c:ext>
              </c:extLst>
            </c:dLbl>
            <c:dLbl>
              <c:idx val="12"/>
              <c:layout>
                <c:manualLayout>
                  <c:x val="-4.3956015430465026E-2"/>
                  <c:y val="-6.43570520560955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74-40B9-8AD0-D0DEEF8EB94C}"/>
                </c:ext>
              </c:extLst>
            </c:dLbl>
            <c:dLbl>
              <c:idx val="13"/>
              <c:layout>
                <c:manualLayout>
                  <c:x val="-4.9450517359273152E-2"/>
                  <c:y val="-5.0566255186932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574-40B9-8AD0-D0DEEF8EB94C}"/>
                </c:ext>
              </c:extLst>
            </c:dLbl>
            <c:dLbl>
              <c:idx val="14"/>
              <c:layout>
                <c:manualLayout>
                  <c:x val="-1.6483505786424383E-2"/>
                  <c:y val="-5.9760119766374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574-40B9-8AD0-D0DEEF8EB94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1574-40B9-8AD0-D0DEEF8EB94C}"/>
            </c:ext>
          </c:extLst>
        </c:ser>
        <c:dLbls>
          <c:showLegendKey val="0"/>
          <c:showVal val="1"/>
          <c:showCatName val="0"/>
          <c:showSerName val="0"/>
          <c:showPercent val="0"/>
          <c:showBubbleSize val="0"/>
        </c:dLbls>
        <c:marker val="1"/>
        <c:smooth val="0"/>
        <c:axId val="397491903"/>
        <c:axId val="397489983"/>
      </c:lineChart>
      <c:catAx>
        <c:axId val="42318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8159"/>
        <c:crosses val="autoZero"/>
        <c:auto val="1"/>
        <c:lblAlgn val="ctr"/>
        <c:lblOffset val="100"/>
        <c:noMultiLvlLbl val="0"/>
      </c:catAx>
      <c:valAx>
        <c:axId val="4231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3839"/>
        <c:crosses val="autoZero"/>
        <c:crossBetween val="between"/>
      </c:valAx>
      <c:valAx>
        <c:axId val="3974899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491903"/>
        <c:crosses val="max"/>
        <c:crossBetween val="between"/>
      </c:valAx>
      <c:catAx>
        <c:axId val="397491903"/>
        <c:scaling>
          <c:orientation val="minMax"/>
        </c:scaling>
        <c:delete val="1"/>
        <c:axPos val="b"/>
        <c:numFmt formatCode="General" sourceLinked="1"/>
        <c:majorTickMark val="out"/>
        <c:minorTickMark val="none"/>
        <c:tickLblPos val="nextTo"/>
        <c:crossAx val="39748998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creation(AutoRecovered).xlsx]KPI!ChannelSales</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Online / Offline</a:t>
            </a:r>
          </a:p>
        </c:rich>
      </c:tx>
      <c:layout>
        <c:manualLayout>
          <c:xMode val="edge"/>
          <c:yMode val="edge"/>
          <c:x val="4.5184389363364989E-2"/>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317500" algn="ctr" rotWithShape="0">
              <a:prstClr val="black">
                <a:alpha val="25000"/>
              </a:prstClr>
            </a:outerShdw>
          </a:effectLst>
        </c:spPr>
      </c:pivotFmt>
      <c:pivotFmt>
        <c:idx val="3"/>
        <c:spPr>
          <a:solidFill>
            <a:schemeClr val="accent1">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1142174626760918"/>
          <c:y val="0.23550707203266255"/>
          <c:w val="0.60236441650340611"/>
          <c:h val="0.69143955963837855"/>
        </c:manualLayout>
      </c:layout>
      <c:pieChart>
        <c:varyColors val="1"/>
        <c:ser>
          <c:idx val="0"/>
          <c:order val="0"/>
          <c:tx>
            <c:strRef>
              <c:f>KPI!$N$3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A98-4D5D-BDFF-62D0CB831553}"/>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98-4D5D-BDFF-62D0CB83155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13988129.739999978</c:v>
                </c:pt>
                <c:pt idx="1">
                  <c:v>13901096.49000006</c:v>
                </c:pt>
              </c:numCache>
            </c:numRef>
          </c:val>
          <c:extLst>
            <c:ext xmlns:c16="http://schemas.microsoft.com/office/drawing/2014/chart" uri="{C3380CC4-5D6E-409C-BE32-E72D297353CC}">
              <c16:uniqueId val="{00000000-C1E1-4ED4-8E3F-90E489D00DA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creation(AutoRecovered).xlsx]KPI!ProductSales</c:name>
    <c:fmtId val="2"/>
  </c:pivotSource>
  <c:chart>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dLbl>
          <c:idx val="0"/>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Lst>
        </c:dLbl>
      </c:pivotFmt>
      <c:pivotFmt>
        <c:idx val="3"/>
        <c:spPr>
          <a:solidFill>
            <a:schemeClr val="tx1"/>
          </a:solidFill>
          <a:ln>
            <a:noFill/>
          </a:ln>
          <a:effectLst/>
        </c:spPr>
        <c:dLbl>
          <c:idx val="0"/>
          <c:layout>
            <c:manualLayout>
              <c:x val="-1.3905509916098755E-3"/>
              <c:y val="-7.2702822514713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4"/>
        <c:spPr>
          <a:solidFill>
            <a:schemeClr val="tx1"/>
          </a:solidFill>
          <a:ln>
            <a:noFill/>
          </a:ln>
          <a:effectLst/>
        </c:spPr>
        <c:dLbl>
          <c:idx val="0"/>
          <c:layout>
            <c:manualLayout>
              <c:x val="-1.0187630031782693E-16"/>
              <c:y val="-0.1135955997293660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Lst>
        </c:dLbl>
      </c:pivotFmt>
      <c:pivotFmt>
        <c:idx val="5"/>
        <c:spPr>
          <a:solidFill>
            <a:schemeClr val="tx1"/>
          </a:solidFill>
          <a:ln>
            <a:noFill/>
          </a:ln>
          <a:effectLst/>
        </c:spPr>
        <c:dLbl>
          <c:idx val="0"/>
          <c:layout>
            <c:manualLayout>
              <c:x val="-5.4694422273005263E-7"/>
              <c:y val="-9.539954467374546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Lst>
        </c:dLbl>
      </c:pivotFmt>
      <c:pivotFmt>
        <c:idx val="6"/>
        <c:spPr>
          <a:solidFill>
            <a:schemeClr val="tx1"/>
          </a:solidFill>
          <a:ln>
            <a:noFill/>
          </a:ln>
          <a:effectLst/>
        </c:spPr>
        <c:dLbl>
          <c:idx val="0"/>
          <c:layout>
            <c:manualLayout>
              <c:x val="1.3895013266952978E-3"/>
              <c:y val="-9.542949694276783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7"/>
        <c:spPr>
          <a:solidFill>
            <a:schemeClr val="tx1"/>
          </a:solidFill>
          <a:ln>
            <a:noFill/>
          </a:ln>
          <a:effectLst/>
        </c:spPr>
        <c:dLbl>
          <c:idx val="0"/>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Lst>
        </c:dLbl>
      </c:pivotFmt>
      <c:pivotFmt>
        <c:idx val="8"/>
        <c:spPr>
          <a:solidFill>
            <a:schemeClr val="tx1"/>
          </a:solidFill>
          <a:ln>
            <a:noFill/>
          </a:ln>
          <a:effectLst/>
        </c:spPr>
        <c:dLbl>
          <c:idx val="0"/>
          <c:layout>
            <c:manualLayout>
              <c:x val="-5.0951805378749817E-17"/>
              <c:y val="-0.1862917458666378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9"/>
        <c:spPr>
          <a:solidFill>
            <a:schemeClr val="tx1"/>
          </a:solidFill>
          <a:ln>
            <a:noFill/>
          </a:ln>
          <a:effectLst/>
        </c:spPr>
        <c:dLbl>
          <c:idx val="0"/>
          <c:layout>
            <c:manualLayout>
              <c:x val="0"/>
              <c:y val="-0.1226782813111437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0"/>
        <c:spPr>
          <a:solidFill>
            <a:schemeClr val="tx1"/>
          </a:solidFill>
          <a:ln>
            <a:noFill/>
          </a:ln>
          <a:effectLst/>
        </c:spPr>
        <c:dLbl>
          <c:idx val="0"/>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Lst>
        </c:dLbl>
      </c:pivotFmt>
      <c:pivotFmt>
        <c:idx val="11"/>
        <c:spPr>
          <a:solidFill>
            <a:schemeClr val="tx1"/>
          </a:solidFill>
          <a:ln>
            <a:noFill/>
          </a:ln>
          <a:effectLst/>
        </c:spPr>
        <c:dLbl>
          <c:idx val="0"/>
          <c:layout>
            <c:manualLayout>
              <c:x val="-6.565090133216621E-7"/>
              <c:y val="-4.54297830999840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2"/>
        <c:spPr>
          <a:solidFill>
            <a:schemeClr val="tx1"/>
          </a:solidFill>
          <a:ln>
            <a:noFill/>
          </a:ln>
          <a:effectLst/>
        </c:spPr>
        <c:dLbl>
          <c:idx val="0"/>
          <c:layout>
            <c:manualLayout>
              <c:x val="0"/>
              <c:y val="-3.181138233251039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6.565090133216621E-7"/>
              <c:y val="-8.63350629152409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2352516490369"/>
          <c:y val="0.13987417882235587"/>
          <c:w val="0.76670024173172113"/>
          <c:h val="0.54227675964412081"/>
        </c:manualLayout>
      </c:layout>
      <c:barChart>
        <c:barDir val="col"/>
        <c:grouping val="clustered"/>
        <c:varyColors val="0"/>
        <c:ser>
          <c:idx val="0"/>
          <c:order val="0"/>
          <c:tx>
            <c:strRef>
              <c:f>KPI!$V$3</c:f>
              <c:strCache>
                <c:ptCount val="1"/>
                <c:pt idx="0">
                  <c:v>Sum of Net Sales</c:v>
                </c:pt>
              </c:strCache>
            </c:strRef>
          </c:tx>
          <c:spPr>
            <a:solidFill>
              <a:schemeClr val="bg2">
                <a:lumMod val="500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81CF-4448-BEC4-B0873C5E371C}"/>
            </c:ext>
          </c:extLst>
        </c:ser>
        <c:dLbls>
          <c:showLegendKey val="0"/>
          <c:showVal val="0"/>
          <c:showCatName val="0"/>
          <c:showSerName val="0"/>
          <c:showPercent val="0"/>
          <c:showBubbleSize val="0"/>
        </c:dLbls>
        <c:gapWidth val="29"/>
        <c:overlap val="-27"/>
        <c:axId val="688073391"/>
        <c:axId val="688068111"/>
      </c:barChart>
      <c:barChart>
        <c:barDir val="col"/>
        <c:grouping val="clustered"/>
        <c:varyColors val="0"/>
        <c:ser>
          <c:idx val="1"/>
          <c:order val="1"/>
          <c:tx>
            <c:strRef>
              <c:f>KPI!$W$3</c:f>
              <c:strCache>
                <c:ptCount val="1"/>
                <c:pt idx="0">
                  <c:v>Sum of Quantity Sold</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3-81CF-4448-BEC4-B0873C5E371C}"/>
              </c:ext>
            </c:extLst>
          </c:dPt>
          <c:dPt>
            <c:idx val="1"/>
            <c:invertIfNegative val="0"/>
            <c:bubble3D val="0"/>
            <c:spPr>
              <a:solidFill>
                <a:schemeClr val="tx1"/>
              </a:solidFill>
              <a:ln>
                <a:noFill/>
              </a:ln>
              <a:effectLst/>
            </c:spPr>
            <c:extLst>
              <c:ext xmlns:c16="http://schemas.microsoft.com/office/drawing/2014/chart" uri="{C3380CC4-5D6E-409C-BE32-E72D297353CC}">
                <c16:uniqueId val="{0000000C-81CF-4448-BEC4-B0873C5E371C}"/>
              </c:ext>
            </c:extLst>
          </c:dPt>
          <c:dPt>
            <c:idx val="2"/>
            <c:invertIfNegative val="0"/>
            <c:bubble3D val="0"/>
            <c:spPr>
              <a:solidFill>
                <a:schemeClr val="tx1"/>
              </a:solidFill>
              <a:ln>
                <a:noFill/>
              </a:ln>
              <a:effectLst/>
            </c:spPr>
            <c:extLst>
              <c:ext xmlns:c16="http://schemas.microsoft.com/office/drawing/2014/chart" uri="{C3380CC4-5D6E-409C-BE32-E72D297353CC}">
                <c16:uniqueId val="{0000000B-81CF-4448-BEC4-B0873C5E371C}"/>
              </c:ext>
            </c:extLst>
          </c:dPt>
          <c:dPt>
            <c:idx val="3"/>
            <c:invertIfNegative val="0"/>
            <c:bubble3D val="0"/>
            <c:spPr>
              <a:solidFill>
                <a:schemeClr val="tx1"/>
              </a:solidFill>
              <a:ln>
                <a:noFill/>
              </a:ln>
              <a:effectLst/>
            </c:spPr>
            <c:extLst>
              <c:ext xmlns:c16="http://schemas.microsoft.com/office/drawing/2014/chart" uri="{C3380CC4-5D6E-409C-BE32-E72D297353CC}">
                <c16:uniqueId val="{0000000A-81CF-4448-BEC4-B0873C5E371C}"/>
              </c:ext>
            </c:extLst>
          </c:dPt>
          <c:dPt>
            <c:idx val="4"/>
            <c:invertIfNegative val="0"/>
            <c:bubble3D val="0"/>
            <c:spPr>
              <a:solidFill>
                <a:schemeClr val="tx1"/>
              </a:solidFill>
              <a:ln>
                <a:noFill/>
              </a:ln>
              <a:effectLst/>
            </c:spPr>
            <c:extLst>
              <c:ext xmlns:c16="http://schemas.microsoft.com/office/drawing/2014/chart" uri="{C3380CC4-5D6E-409C-BE32-E72D297353CC}">
                <c16:uniqueId val="{00000009-81CF-4448-BEC4-B0873C5E371C}"/>
              </c:ext>
            </c:extLst>
          </c:dPt>
          <c:dPt>
            <c:idx val="5"/>
            <c:invertIfNegative val="0"/>
            <c:bubble3D val="0"/>
            <c:spPr>
              <a:solidFill>
                <a:schemeClr val="tx1"/>
              </a:solidFill>
              <a:ln>
                <a:noFill/>
              </a:ln>
              <a:effectLst/>
            </c:spPr>
            <c:extLst>
              <c:ext xmlns:c16="http://schemas.microsoft.com/office/drawing/2014/chart" uri="{C3380CC4-5D6E-409C-BE32-E72D297353CC}">
                <c16:uniqueId val="{0000000D-81CF-4448-BEC4-B0873C5E371C}"/>
              </c:ext>
            </c:extLst>
          </c:dPt>
          <c:dPt>
            <c:idx val="6"/>
            <c:invertIfNegative val="0"/>
            <c:bubble3D val="0"/>
            <c:spPr>
              <a:solidFill>
                <a:schemeClr val="tx1"/>
              </a:solidFill>
              <a:ln>
                <a:noFill/>
              </a:ln>
              <a:effectLst/>
            </c:spPr>
            <c:extLst>
              <c:ext xmlns:c16="http://schemas.microsoft.com/office/drawing/2014/chart" uri="{C3380CC4-5D6E-409C-BE32-E72D297353CC}">
                <c16:uniqueId val="{0000000E-81CF-4448-BEC4-B0873C5E371C}"/>
              </c:ext>
            </c:extLst>
          </c:dPt>
          <c:dPt>
            <c:idx val="7"/>
            <c:invertIfNegative val="0"/>
            <c:bubble3D val="0"/>
            <c:spPr>
              <a:solidFill>
                <a:schemeClr val="tx1"/>
              </a:solidFill>
              <a:ln>
                <a:noFill/>
              </a:ln>
              <a:effectLst/>
            </c:spPr>
            <c:extLst>
              <c:ext xmlns:c16="http://schemas.microsoft.com/office/drawing/2014/chart" uri="{C3380CC4-5D6E-409C-BE32-E72D297353CC}">
                <c16:uniqueId val="{00000008-81CF-4448-BEC4-B0873C5E371C}"/>
              </c:ext>
            </c:extLst>
          </c:dPt>
          <c:dPt>
            <c:idx val="8"/>
            <c:invertIfNegative val="0"/>
            <c:bubble3D val="0"/>
            <c:spPr>
              <a:solidFill>
                <a:schemeClr val="tx1"/>
              </a:solidFill>
              <a:ln>
                <a:noFill/>
              </a:ln>
              <a:effectLst/>
            </c:spPr>
            <c:extLst>
              <c:ext xmlns:c16="http://schemas.microsoft.com/office/drawing/2014/chart" uri="{C3380CC4-5D6E-409C-BE32-E72D297353CC}">
                <c16:uniqueId val="{00000006-81CF-4448-BEC4-B0873C5E371C}"/>
              </c:ext>
            </c:extLst>
          </c:dPt>
          <c:dPt>
            <c:idx val="9"/>
            <c:invertIfNegative val="0"/>
            <c:bubble3D val="0"/>
            <c:spPr>
              <a:solidFill>
                <a:schemeClr val="tx1"/>
              </a:solidFill>
              <a:ln>
                <a:noFill/>
              </a:ln>
              <a:effectLst/>
            </c:spPr>
            <c:extLst>
              <c:ext xmlns:c16="http://schemas.microsoft.com/office/drawing/2014/chart" uri="{C3380CC4-5D6E-409C-BE32-E72D297353CC}">
                <c16:uniqueId val="{00000007-81CF-4448-BEC4-B0873C5E371C}"/>
              </c:ext>
            </c:extLst>
          </c:dPt>
          <c:dPt>
            <c:idx val="10"/>
            <c:invertIfNegative val="0"/>
            <c:bubble3D val="0"/>
            <c:spPr>
              <a:solidFill>
                <a:schemeClr val="tx1"/>
              </a:solidFill>
              <a:ln>
                <a:noFill/>
              </a:ln>
              <a:effectLst/>
            </c:spPr>
            <c:extLst>
              <c:ext xmlns:c16="http://schemas.microsoft.com/office/drawing/2014/chart" uri="{C3380CC4-5D6E-409C-BE32-E72D297353CC}">
                <c16:uniqueId val="{00000005-81CF-4448-BEC4-B0873C5E371C}"/>
              </c:ext>
            </c:extLst>
          </c:dPt>
          <c:dPt>
            <c:idx val="11"/>
            <c:invertIfNegative val="0"/>
            <c:bubble3D val="0"/>
            <c:spPr>
              <a:solidFill>
                <a:schemeClr val="tx1"/>
              </a:solidFill>
              <a:ln>
                <a:noFill/>
              </a:ln>
              <a:effectLst/>
            </c:spPr>
            <c:extLst>
              <c:ext xmlns:c16="http://schemas.microsoft.com/office/drawing/2014/chart" uri="{C3380CC4-5D6E-409C-BE32-E72D297353CC}">
                <c16:uniqueId val="{00000004-81CF-4448-BEC4-B0873C5E371C}"/>
              </c:ext>
            </c:extLst>
          </c:dPt>
          <c:dLbls>
            <c:dLbl>
              <c:idx val="0"/>
              <c:layout>
                <c:manualLayout>
                  <c:x val="-6.565090133216621E-7"/>
                  <c:y val="-4.542978309998405E-2"/>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3-81CF-4448-BEC4-B0873C5E371C}"/>
                </c:ext>
              </c:extLst>
            </c:dLbl>
            <c:dLbl>
              <c:idx val="1"/>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 xmlns:c16="http://schemas.microsoft.com/office/drawing/2014/chart" uri="{C3380CC4-5D6E-409C-BE32-E72D297353CC}">
                  <c16:uniqueId val="{0000000C-81CF-4448-BEC4-B0873C5E371C}"/>
                </c:ext>
              </c:extLst>
            </c:dLbl>
            <c:dLbl>
              <c:idx val="2"/>
              <c:layout>
                <c:manualLayout>
                  <c:x val="0"/>
                  <c:y val="-0.12267828131114375"/>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B-81CF-4448-BEC4-B0873C5E371C}"/>
                </c:ext>
              </c:extLst>
            </c:dLbl>
            <c:dLbl>
              <c:idx val="3"/>
              <c:layout>
                <c:manualLayout>
                  <c:x val="-5.0951805378749817E-17"/>
                  <c:y val="-0.18629174586663788"/>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A-81CF-4448-BEC4-B0873C5E371C}"/>
                </c:ext>
              </c:extLst>
            </c:dLbl>
            <c:dLbl>
              <c:idx val="4"/>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 xmlns:c16="http://schemas.microsoft.com/office/drawing/2014/chart" uri="{C3380CC4-5D6E-409C-BE32-E72D297353CC}">
                  <c16:uniqueId val="{00000009-81CF-4448-BEC4-B0873C5E371C}"/>
                </c:ext>
              </c:extLst>
            </c:dLbl>
            <c:dLbl>
              <c:idx val="5"/>
              <c:layout>
                <c:manualLayout>
                  <c:x val="0"/>
                  <c:y val="-3.1811382332510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1CF-4448-BEC4-B0873C5E371C}"/>
                </c:ext>
              </c:extLst>
            </c:dLbl>
            <c:dLbl>
              <c:idx val="6"/>
              <c:layout>
                <c:manualLayout>
                  <c:x val="6.565090133216621E-7"/>
                  <c:y val="-8.633506291524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1CF-4448-BEC4-B0873C5E371C}"/>
                </c:ext>
              </c:extLst>
            </c:dLbl>
            <c:dLbl>
              <c:idx val="7"/>
              <c:layout>
                <c:manualLayout>
                  <c:x val="1.3895013266952978E-3"/>
                  <c:y val="-9.5429496942767839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08-81CF-4448-BEC4-B0873C5E371C}"/>
                </c:ext>
              </c:extLst>
            </c:dLbl>
            <c:dLbl>
              <c:idx val="8"/>
              <c:layout>
                <c:manualLayout>
                  <c:x val="-1.0187630031782693E-16"/>
                  <c:y val="-0.11359559972936605"/>
                </c:manualLayout>
              </c:layout>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 xmlns:c16="http://schemas.microsoft.com/office/drawing/2014/chart" uri="{C3380CC4-5D6E-409C-BE32-E72D297353CC}">
                  <c16:uniqueId val="{00000006-81CF-4448-BEC4-B0873C5E371C}"/>
                </c:ext>
              </c:extLst>
            </c:dLbl>
            <c:dLbl>
              <c:idx val="9"/>
              <c:layout>
                <c:manualLayout>
                  <c:x val="-5.4694422273005263E-7"/>
                  <c:y val="-9.5399544673745465E-2"/>
                </c:manualLayout>
              </c:layout>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 xmlns:c16="http://schemas.microsoft.com/office/drawing/2014/chart" uri="{C3380CC4-5D6E-409C-BE32-E72D297353CC}">
                  <c16:uniqueId val="{00000007-81CF-4448-BEC4-B0873C5E371C}"/>
                </c:ext>
              </c:extLst>
            </c:dLbl>
            <c:dLbl>
              <c:idx val="10"/>
              <c:layout>
                <c:manualLayout>
                  <c:x val="-1.3905509916098755E-3"/>
                  <c:y val="-7.27028225147133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05-81CF-4448-BEC4-B0873C5E371C}"/>
                </c:ext>
              </c:extLst>
            </c:dLbl>
            <c:dLbl>
              <c:idx val="11"/>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 xmlns:c16="http://schemas.microsoft.com/office/drawing/2014/chart" uri="{C3380CC4-5D6E-409C-BE32-E72D297353CC}">
                  <c16:uniqueId val="{00000004-81CF-4448-BEC4-B0873C5E371C}"/>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81CF-4448-BEC4-B0873C5E371C}"/>
            </c:ext>
          </c:extLst>
        </c:ser>
        <c:dLbls>
          <c:showLegendKey val="0"/>
          <c:showVal val="0"/>
          <c:showCatName val="0"/>
          <c:showSerName val="0"/>
          <c:showPercent val="0"/>
          <c:showBubbleSize val="0"/>
        </c:dLbls>
        <c:gapWidth val="219"/>
        <c:axId val="706449039"/>
        <c:axId val="706457679"/>
      </c:barChart>
      <c:catAx>
        <c:axId val="6880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68111"/>
        <c:crosses val="autoZero"/>
        <c:auto val="1"/>
        <c:lblAlgn val="ctr"/>
        <c:lblOffset val="100"/>
        <c:noMultiLvlLbl val="0"/>
      </c:catAx>
      <c:valAx>
        <c:axId val="68806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73391"/>
        <c:crosses val="autoZero"/>
        <c:crossBetween val="between"/>
      </c:valAx>
      <c:valAx>
        <c:axId val="7064576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49039"/>
        <c:crosses val="max"/>
        <c:crossBetween val="between"/>
      </c:valAx>
      <c:catAx>
        <c:axId val="706449039"/>
        <c:scaling>
          <c:orientation val="minMax"/>
        </c:scaling>
        <c:delete val="1"/>
        <c:axPos val="b"/>
        <c:numFmt formatCode="General" sourceLinked="1"/>
        <c:majorTickMark val="out"/>
        <c:minorTickMark val="none"/>
        <c:tickLblPos val="nextTo"/>
        <c:crossAx val="7064576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creation(AutoRecovered).xlsx]KPI!PaymentMode</c:name>
    <c:fmtId val="0"/>
  </c:pivotSource>
  <c:chart>
    <c:autoTitleDeleted val="1"/>
    <c:pivotFmts>
      <c:pivotFmt>
        <c:idx val="0"/>
        <c:spPr>
          <a:solidFill>
            <a:schemeClr val="accent4"/>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2"/>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3"/>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4"/>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s>
    <c:plotArea>
      <c:layout>
        <c:manualLayout>
          <c:layoutTarget val="inner"/>
          <c:xMode val="edge"/>
          <c:yMode val="edge"/>
          <c:x val="0.2100603736365963"/>
          <c:y val="0.15864423136905217"/>
          <c:w val="0.56929197664623543"/>
          <c:h val="0.6348724117818606"/>
        </c:manualLayout>
      </c:layout>
      <c:doughnutChart>
        <c:varyColors val="1"/>
        <c:ser>
          <c:idx val="0"/>
          <c:order val="0"/>
          <c:tx>
            <c:strRef>
              <c:f>KPI!$Z$3</c:f>
              <c:strCache>
                <c:ptCount val="1"/>
                <c:pt idx="0">
                  <c:v>Total</c:v>
                </c:pt>
              </c:strCache>
            </c:strRef>
          </c:tx>
          <c:spPr>
            <a:ln>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c:spPr>
          <c:explosion val="5"/>
          <c:dPt>
            <c:idx val="0"/>
            <c:bubble3D val="0"/>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2-4CC4-4275-A79D-783A64BBCDC2}"/>
              </c:ext>
            </c:extLst>
          </c:dPt>
          <c:dPt>
            <c:idx val="1"/>
            <c:bubble3D val="0"/>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3-D88D-4F07-A28D-1C6979B6031D}"/>
              </c:ext>
            </c:extLst>
          </c:dPt>
          <c:dPt>
            <c:idx val="2"/>
            <c:bubble3D val="0"/>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5-D88D-4F07-A28D-1C6979B6031D}"/>
              </c:ext>
            </c:extLst>
          </c:dPt>
          <c:dPt>
            <c:idx val="3"/>
            <c:bubble3D val="0"/>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7-D88D-4F07-A28D-1C6979B6031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KPI!$Y$4:$Y$8</c:f>
              <c:strCache>
                <c:ptCount val="4"/>
                <c:pt idx="0">
                  <c:v>Card</c:v>
                </c:pt>
                <c:pt idx="1">
                  <c:v>COD</c:v>
                </c:pt>
                <c:pt idx="2">
                  <c:v>UPI</c:v>
                </c:pt>
                <c:pt idx="3">
                  <c:v>Wallet</c:v>
                </c:pt>
              </c:strCache>
            </c:strRef>
          </c:cat>
          <c:val>
            <c:numRef>
              <c:f>KPI!$Z$4:$Z$8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4CC4-4275-A79D-783A64BBCDC2}"/>
            </c:ext>
          </c:extLst>
        </c:ser>
        <c:dLbls>
          <c:showLegendKey val="0"/>
          <c:showVal val="1"/>
          <c:showCatName val="0"/>
          <c:showSerName val="0"/>
          <c:showPercent val="0"/>
          <c:showBubbleSize val="0"/>
          <c:showLeaderLines val="1"/>
        </c:dLbls>
        <c:firstSliceAng val="5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creation(AutoRecovered).xlsx]KPI!SumSales</c:name>
    <c:fmtId val="21"/>
  </c:pivotSource>
  <c:chart>
    <c:title>
      <c:tx>
        <c:strRef>
          <c:f>KPI!$AG$2</c:f>
          <c:strCache>
            <c:ptCount val="1"/>
            <c:pt idx="0">
              <c:v>27889226.23</c:v>
            </c:pt>
          </c:strCache>
        </c:strRef>
      </c:tx>
      <c:layout>
        <c:manualLayout>
          <c:xMode val="edge"/>
          <c:yMode val="edge"/>
          <c:x val="0.40898990164624205"/>
          <c:y val="2.7393261545253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dLbl>
          <c:idx val="0"/>
          <c:layout>
            <c:manualLayout>
              <c:x val="2.5010514043742799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1.389473002430155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4.446313607776497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3.0568406053463369E-2"/>
              <c:y val="-4.2853869436930396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7.503154213122839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4.724208208262528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dLbl>
          <c:idx val="0"/>
          <c:layout>
            <c:manualLayout>
              <c:x val="2.2231568038882488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layout>
            <c:manualLayout>
              <c:x val="8.0589434140949018E-2"/>
              <c:y val="-4.6750215805622178E-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3.6126298063184042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6.6694704116647463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dLbl>
          <c:idx val="0"/>
          <c:layout>
            <c:manualLayout>
              <c:x val="2.2231568038882588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dLbl>
          <c:idx val="0"/>
          <c:layout>
            <c:manualLayout>
              <c:x val="5.557892009720611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5319444444444447"/>
          <c:w val="0.74968503937007869"/>
          <c:h val="0.72088764946048411"/>
        </c:manualLayout>
      </c:layout>
      <c:barChart>
        <c:barDir val="bar"/>
        <c:grouping val="clustered"/>
        <c:varyColors val="0"/>
        <c:ser>
          <c:idx val="0"/>
          <c:order val="0"/>
          <c:tx>
            <c:strRef>
              <c:f>KPI!$AG$2</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D-EE50-4A25-9657-F2E7502A887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C-EE50-4A25-9657-F2E7502A887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B-EE50-4A25-9657-F2E7502A887E}"/>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A-EE50-4A25-9657-F2E7502A887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EE50-4A25-9657-F2E7502A887E}"/>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8-EE50-4A25-9657-F2E7502A887E}"/>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7-EE50-4A25-9657-F2E7502A887E}"/>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6-EE50-4A25-9657-F2E7502A887E}"/>
              </c:ext>
            </c:extLst>
          </c:dPt>
          <c:dPt>
            <c:idx val="8"/>
            <c:invertIfNegative val="0"/>
            <c:bubble3D val="0"/>
            <c:spPr>
              <a:solidFill>
                <a:schemeClr val="accent1">
                  <a:lumMod val="75000"/>
                </a:schemeClr>
              </a:solidFill>
              <a:ln>
                <a:noFill/>
              </a:ln>
              <a:effectLst/>
            </c:spPr>
            <c:extLst>
              <c:ext xmlns:c16="http://schemas.microsoft.com/office/drawing/2014/chart" uri="{C3380CC4-5D6E-409C-BE32-E72D297353CC}">
                <c16:uniqueId val="{00000005-EE50-4A25-9657-F2E7502A887E}"/>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04-EE50-4A25-9657-F2E7502A887E}"/>
              </c:ext>
            </c:extLst>
          </c:dPt>
          <c:dPt>
            <c:idx val="10"/>
            <c:invertIfNegative val="0"/>
            <c:bubble3D val="0"/>
            <c:spPr>
              <a:solidFill>
                <a:schemeClr val="accent1">
                  <a:lumMod val="75000"/>
                </a:schemeClr>
              </a:solidFill>
              <a:ln>
                <a:noFill/>
              </a:ln>
              <a:effectLst/>
            </c:spPr>
            <c:extLst>
              <c:ext xmlns:c16="http://schemas.microsoft.com/office/drawing/2014/chart" uri="{C3380CC4-5D6E-409C-BE32-E72D297353CC}">
                <c16:uniqueId val="{00000003-EE50-4A25-9657-F2E7502A887E}"/>
              </c:ext>
            </c:extLst>
          </c:dPt>
          <c:dPt>
            <c:idx val="11"/>
            <c:invertIfNegative val="0"/>
            <c:bubble3D val="0"/>
            <c:spPr>
              <a:solidFill>
                <a:schemeClr val="accent1">
                  <a:lumMod val="75000"/>
                </a:schemeClr>
              </a:solidFill>
              <a:ln>
                <a:noFill/>
              </a:ln>
              <a:effectLst/>
            </c:spPr>
            <c:extLst>
              <c:ext xmlns:c16="http://schemas.microsoft.com/office/drawing/2014/chart" uri="{C3380CC4-5D6E-409C-BE32-E72D297353CC}">
                <c16:uniqueId val="{00000002-EE50-4A25-9657-F2E7502A887E}"/>
              </c:ext>
            </c:extLst>
          </c:dPt>
          <c:dLbls>
            <c:dLbl>
              <c:idx val="0"/>
              <c:layout>
                <c:manualLayout>
                  <c:x val="5.557892009720611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E50-4A25-9657-F2E7502A887E}"/>
                </c:ext>
              </c:extLst>
            </c:dLbl>
            <c:dLbl>
              <c:idx val="1"/>
              <c:layout>
                <c:manualLayout>
                  <c:x val="2.22315680388825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E50-4A25-9657-F2E7502A887E}"/>
                </c:ext>
              </c:extLst>
            </c:dLbl>
            <c:dLbl>
              <c:idx val="2"/>
              <c:layout>
                <c:manualLayout>
                  <c:x val="6.6694704116647463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50-4A25-9657-F2E7502A887E}"/>
                </c:ext>
              </c:extLst>
            </c:dLbl>
            <c:dLbl>
              <c:idx val="3"/>
              <c:layout>
                <c:manualLayout>
                  <c:x val="3.61262980631840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E50-4A25-9657-F2E7502A887E}"/>
                </c:ext>
              </c:extLst>
            </c:dLbl>
            <c:dLbl>
              <c:idx val="4"/>
              <c:layout>
                <c:manualLayout>
                  <c:x val="8.0589434140949018E-2"/>
                  <c:y val="-4.67502158056221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50-4A25-9657-F2E7502A887E}"/>
                </c:ext>
              </c:extLst>
            </c:dLbl>
            <c:dLbl>
              <c:idx val="5"/>
              <c:layout>
                <c:manualLayout>
                  <c:x val="2.2231568038882488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50-4A25-9657-F2E7502A887E}"/>
                </c:ext>
              </c:extLst>
            </c:dLbl>
            <c:dLbl>
              <c:idx val="6"/>
              <c:layout>
                <c:manualLayout>
                  <c:x val="4.72420820826252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50-4A25-9657-F2E7502A887E}"/>
                </c:ext>
              </c:extLst>
            </c:dLbl>
            <c:dLbl>
              <c:idx val="7"/>
              <c:layout>
                <c:manualLayout>
                  <c:x val="7.503154213122839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50-4A25-9657-F2E7502A887E}"/>
                </c:ext>
              </c:extLst>
            </c:dLbl>
            <c:dLbl>
              <c:idx val="8"/>
              <c:layout>
                <c:manualLayout>
                  <c:x val="3.0568406053463369E-2"/>
                  <c:y val="-4.285386943693039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50-4A25-9657-F2E7502A887E}"/>
                </c:ext>
              </c:extLst>
            </c:dLbl>
            <c:dLbl>
              <c:idx val="9"/>
              <c:layout>
                <c:manualLayout>
                  <c:x val="4.44631360777649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50-4A25-9657-F2E7502A887E}"/>
                </c:ext>
              </c:extLst>
            </c:dLbl>
            <c:dLbl>
              <c:idx val="10"/>
              <c:layout>
                <c:manualLayout>
                  <c:x val="1.38947300243015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50-4A25-9657-F2E7502A887E}"/>
                </c:ext>
              </c:extLst>
            </c:dLbl>
            <c:dLbl>
              <c:idx val="11"/>
              <c:layout>
                <c:manualLayout>
                  <c:x val="2.501051404374279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50-4A25-9657-F2E7502A887E}"/>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KPI!$AG$2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KPI!$AG$2</c:f>
              <c:numCache>
                <c:formatCode>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EE50-4A25-9657-F2E7502A887E}"/>
            </c:ext>
          </c:extLst>
        </c:ser>
        <c:dLbls>
          <c:dLblPos val="outEnd"/>
          <c:showLegendKey val="0"/>
          <c:showVal val="1"/>
          <c:showCatName val="0"/>
          <c:showSerName val="0"/>
          <c:showPercent val="0"/>
          <c:showBubbleSize val="0"/>
        </c:dLbls>
        <c:gapWidth val="182"/>
        <c:axId val="587986176"/>
        <c:axId val="587975616"/>
      </c:barChart>
      <c:catAx>
        <c:axId val="58798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75616"/>
        <c:crosses val="autoZero"/>
        <c:auto val="1"/>
        <c:lblAlgn val="ctr"/>
        <c:lblOffset val="100"/>
        <c:noMultiLvlLbl val="0"/>
      </c:catAx>
      <c:valAx>
        <c:axId val="5879756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creation(AutoRecovered).xlsx]KPI!PaymentMode</c:name>
    <c:fmtId val="15"/>
  </c:pivotSource>
  <c:chart>
    <c:autoTitleDeleted val="1"/>
    <c:pivotFmts>
      <c:pivotFmt>
        <c:idx val="0"/>
        <c:spPr>
          <a:solidFill>
            <a:schemeClr val="accent4"/>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2"/>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3"/>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4"/>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5"/>
        <c:spPr>
          <a:solidFill>
            <a:schemeClr val="accent4"/>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7"/>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8"/>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9"/>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10"/>
        <c:spPr>
          <a:solidFill>
            <a:schemeClr val="accent4"/>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12"/>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13"/>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
        <c:idx val="14"/>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ivotFmt>
    </c:pivotFmts>
    <c:plotArea>
      <c:layout>
        <c:manualLayout>
          <c:layoutTarget val="inner"/>
          <c:xMode val="edge"/>
          <c:yMode val="edge"/>
          <c:x val="0.2100603736365963"/>
          <c:y val="0.15864423136905217"/>
          <c:w val="0.56929197664623543"/>
          <c:h val="0.6348724117818606"/>
        </c:manualLayout>
      </c:layout>
      <c:doughnutChart>
        <c:varyColors val="1"/>
        <c:ser>
          <c:idx val="0"/>
          <c:order val="0"/>
          <c:tx>
            <c:strRef>
              <c:f>KPI!$Z$3</c:f>
              <c:strCache>
                <c:ptCount val="1"/>
                <c:pt idx="0">
                  <c:v>Total</c:v>
                </c:pt>
              </c:strCache>
            </c:strRef>
          </c:tx>
          <c:spPr>
            <a:ln>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c:spPr>
          <c:explosion val="5"/>
          <c:dPt>
            <c:idx val="0"/>
            <c:bubble3D val="0"/>
            <c:spPr>
              <a:solidFill>
                <a:schemeClr val="accent4">
                  <a:tint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1-128A-4831-8353-B731D7A9D678}"/>
              </c:ext>
            </c:extLst>
          </c:dPt>
          <c:dPt>
            <c:idx val="1"/>
            <c:bubble3D val="0"/>
            <c:spPr>
              <a:solidFill>
                <a:schemeClr val="accent4">
                  <a:tint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3-128A-4831-8353-B731D7A9D678}"/>
              </c:ext>
            </c:extLst>
          </c:dPt>
          <c:dPt>
            <c:idx val="2"/>
            <c:bubble3D val="0"/>
            <c:spPr>
              <a:solidFill>
                <a:schemeClr val="accent4">
                  <a:shade val="86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5-128A-4831-8353-B731D7A9D678}"/>
              </c:ext>
            </c:extLst>
          </c:dPt>
          <c:dPt>
            <c:idx val="3"/>
            <c:bubble3D val="0"/>
            <c:spPr>
              <a:solidFill>
                <a:schemeClr val="accent4">
                  <a:shade val="58000"/>
                </a:schemeClr>
              </a:solidFill>
              <a:ln w="19050">
                <a:gradFill flip="none" rotWithShape="1">
                  <a:gsLst>
                    <a:gs pos="65037">
                      <a:srgbClr val="FFE698"/>
                    </a:gs>
                    <a:gs pos="52455">
                      <a:srgbClr val="FFEAAA"/>
                    </a:gs>
                    <a:gs pos="32166">
                      <a:srgbClr val="FFF1C6"/>
                    </a:gs>
                    <a:gs pos="20978">
                      <a:srgbClr val="FFF5D5"/>
                    </a:gs>
                    <a:gs pos="9102">
                      <a:srgbClr val="FFF9E5"/>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extLst>
              <c:ext xmlns:c16="http://schemas.microsoft.com/office/drawing/2014/chart" uri="{C3380CC4-5D6E-409C-BE32-E72D297353CC}">
                <c16:uniqueId val="{00000007-128A-4831-8353-B731D7A9D67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KPI!$Y$4:$Y$8</c:f>
              <c:strCache>
                <c:ptCount val="4"/>
                <c:pt idx="0">
                  <c:v>Card</c:v>
                </c:pt>
                <c:pt idx="1">
                  <c:v>COD</c:v>
                </c:pt>
                <c:pt idx="2">
                  <c:v>UPI</c:v>
                </c:pt>
                <c:pt idx="3">
                  <c:v>Wallet</c:v>
                </c:pt>
              </c:strCache>
            </c:strRef>
          </c:cat>
          <c:val>
            <c:numRef>
              <c:f>KPI!$Z$4:$Z$8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128A-4831-8353-B731D7A9D678}"/>
            </c:ext>
          </c:extLst>
        </c:ser>
        <c:dLbls>
          <c:showLegendKey val="0"/>
          <c:showVal val="1"/>
          <c:showCatName val="0"/>
          <c:showSerName val="0"/>
          <c:showPercent val="0"/>
          <c:showBubbleSize val="0"/>
          <c:showLeaderLines val="1"/>
        </c:dLbls>
        <c:firstSliceAng val="5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creation(AutoRecovered).xlsx]KPI!ChannelSales</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Online / Offline</a:t>
            </a:r>
          </a:p>
        </c:rich>
      </c:tx>
      <c:layout>
        <c:manualLayout>
          <c:xMode val="edge"/>
          <c:yMode val="edge"/>
          <c:x val="4.5184389363364989E-2"/>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a:noFill/>
          </a:ln>
          <a:effectLst>
            <a:outerShdw blurRad="317500" algn="ctr" rotWithShape="0">
              <a:prstClr val="black">
                <a:alpha val="25000"/>
              </a:prstClr>
            </a:outerShdw>
          </a:effectLst>
        </c:spPr>
      </c:pivotFmt>
      <c:pivotFmt>
        <c:idx val="3"/>
        <c:spPr>
          <a:solidFill>
            <a:schemeClr val="accent1">
              <a:tint val="77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317500" algn="ctr" rotWithShape="0">
              <a:prstClr val="black">
                <a:alpha val="25000"/>
              </a:prstClr>
            </a:outerShdw>
          </a:effectLst>
        </c:spPr>
      </c:pivotFmt>
      <c:pivotFmt>
        <c:idx val="6"/>
        <c:spPr>
          <a:solidFill>
            <a:schemeClr val="accent1">
              <a:tint val="77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317500" algn="ctr" rotWithShape="0">
              <a:prstClr val="black">
                <a:alpha val="25000"/>
              </a:prstClr>
            </a:outerShdw>
          </a:effectLst>
        </c:spPr>
      </c:pivotFmt>
      <c:pivotFmt>
        <c:idx val="9"/>
        <c:spPr>
          <a:solidFill>
            <a:schemeClr val="accent1">
              <a:tint val="77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1142174626760918"/>
          <c:y val="0.23550707203266255"/>
          <c:w val="0.60236441650340611"/>
          <c:h val="0.69143955963837855"/>
        </c:manualLayout>
      </c:layout>
      <c:pieChart>
        <c:varyColors val="1"/>
        <c:ser>
          <c:idx val="0"/>
          <c:order val="0"/>
          <c:tx>
            <c:strRef>
              <c:f>KPI!$N$3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B2-41CD-A183-D40560A912D7}"/>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B2-41CD-A183-D40560A912D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KPI!$M$4:$M$6</c:f>
              <c:strCache>
                <c:ptCount val="2"/>
                <c:pt idx="0">
                  <c:v>Offline</c:v>
                </c:pt>
                <c:pt idx="1">
                  <c:v>Online</c:v>
                </c:pt>
              </c:strCache>
            </c:strRef>
          </c:cat>
          <c:val>
            <c:numRef>
              <c:f>KPI!$N$4:$N$6</c:f>
              <c:numCache>
                <c:formatCode>General</c:formatCode>
                <c:ptCount val="2"/>
                <c:pt idx="0">
                  <c:v>13988129.739999978</c:v>
                </c:pt>
                <c:pt idx="1">
                  <c:v>13901096.49000006</c:v>
                </c:pt>
              </c:numCache>
            </c:numRef>
          </c:val>
          <c:extLst>
            <c:ext xmlns:c16="http://schemas.microsoft.com/office/drawing/2014/chart" uri="{C3380CC4-5D6E-409C-BE32-E72D297353CC}">
              <c16:uniqueId val="{00000004-22B2-41CD-A183-D40560A912D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KPI!$F$2</c:f>
          <c:strCache>
            <c:ptCount val="1"/>
            <c:pt idx="0">
              <c:v>27889226.23</c:v>
            </c:pt>
          </c:strCache>
        </c:strRef>
      </c:tx>
      <c:layout>
        <c:manualLayout>
          <c:xMode val="edge"/>
          <c:yMode val="edge"/>
          <c:x val="0.41227068119075788"/>
          <c:y val="0.13247863247863251"/>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KPI!$F$12</c:f>
              <c:strCache>
                <c:ptCount val="1"/>
                <c:pt idx="0">
                  <c:v>Sum of Net Sales</c:v>
                </c:pt>
              </c:strCache>
            </c:strRef>
          </c:tx>
          <c:spPr>
            <a:solidFill>
              <a:schemeClr val="dk1">
                <a:tint val="88500"/>
              </a:schemeClr>
            </a:solidFill>
            <a:ln>
              <a:noFill/>
            </a:ln>
            <a:effectLst/>
          </c:spPr>
          <c:invertIfNegative val="0"/>
          <c:dLbls>
            <c:delete val="1"/>
          </c:dLbls>
          <c:cat>
            <c:strRef>
              <c:f>KPI!$E$13:$E$17</c:f>
              <c:strCache>
                <c:ptCount val="5"/>
                <c:pt idx="0">
                  <c:v>Central</c:v>
                </c:pt>
                <c:pt idx="1">
                  <c:v>East</c:v>
                </c:pt>
                <c:pt idx="2">
                  <c:v>North</c:v>
                </c:pt>
                <c:pt idx="3">
                  <c:v>South</c:v>
                </c:pt>
                <c:pt idx="4">
                  <c:v>West</c:v>
                </c:pt>
              </c:strCache>
            </c:strRef>
          </c:cat>
          <c:val>
            <c:numRef>
              <c:f>KPI!$F$13:$F$17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453B-40B1-8F1A-FAC43B50A444}"/>
            </c:ext>
          </c:extLst>
        </c:ser>
        <c:dLbls>
          <c:showLegendKey val="0"/>
          <c:showVal val="1"/>
          <c:showCatName val="0"/>
          <c:showSerName val="0"/>
          <c:showPercent val="0"/>
          <c:showBubbleSize val="0"/>
        </c:dLbls>
        <c:gapWidth val="150"/>
        <c:overlap val="100"/>
        <c:axId val="370510415"/>
        <c:axId val="370510895"/>
      </c:barChart>
      <c:lineChart>
        <c:grouping val="standard"/>
        <c:varyColors val="0"/>
        <c:ser>
          <c:idx val="1"/>
          <c:order val="1"/>
          <c:tx>
            <c:strRef>
              <c:f>KPI!$G$12</c:f>
              <c:strCache>
                <c:ptCount val="1"/>
                <c:pt idx="0">
                  <c:v>Sum of Profit Amount</c:v>
                </c:pt>
              </c:strCache>
            </c:strRef>
          </c:tx>
          <c:spPr>
            <a:ln w="28575" cap="rnd">
              <a:solidFill>
                <a:schemeClr val="dk1">
                  <a:tint val="55000"/>
                </a:schemeClr>
              </a:solidFill>
              <a:round/>
            </a:ln>
            <a:effectLst/>
          </c:spPr>
          <c:marker>
            <c:symbol val="circle"/>
            <c:size val="5"/>
            <c:spPr>
              <a:solidFill>
                <a:schemeClr val="tx1">
                  <a:lumMod val="95000"/>
                  <a:lumOff val="5000"/>
                </a:schemeClr>
              </a:solidFill>
              <a:ln w="9525">
                <a:solidFill>
                  <a:schemeClr val="dk1">
                    <a:tint val="55000"/>
                  </a:schemeClr>
                </a:solidFill>
              </a:ln>
              <a:effectLst/>
            </c:spPr>
          </c:marker>
          <c:dLbls>
            <c:dLbl>
              <c:idx val="0"/>
              <c:layout>
                <c:manualLayout>
                  <c:x val="-4.7392264139583189E-2"/>
                  <c:y val="-0.10215875412673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3B-40B1-8F1A-FAC43B50A444}"/>
                </c:ext>
              </c:extLst>
            </c:dLbl>
            <c:dLbl>
              <c:idx val="1"/>
              <c:layout>
                <c:manualLayout>
                  <c:x val="-4.7392264139583189E-2"/>
                  <c:y val="-0.10185188172650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3B-40B1-8F1A-FAC43B50A444}"/>
                </c:ext>
              </c:extLst>
            </c:dLbl>
            <c:dLbl>
              <c:idx val="2"/>
              <c:layout>
                <c:manualLayout>
                  <c:x val="-4.7392264139583189E-2"/>
                  <c:y val="-7.42276297727889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3B-40B1-8F1A-FAC43B50A444}"/>
                </c:ext>
              </c:extLst>
            </c:dLbl>
            <c:dLbl>
              <c:idx val="3"/>
              <c:layout>
                <c:manualLayout>
                  <c:x val="-6.1333311066215625E-2"/>
                  <c:y val="-7.9470989265560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3B-40B1-8F1A-FAC43B50A444}"/>
                </c:ext>
              </c:extLst>
            </c:dLbl>
            <c:dLbl>
              <c:idx val="4"/>
              <c:layout>
                <c:manualLayout>
                  <c:x val="-4.8801244756839862E-2"/>
                  <c:y val="-8.3162064211261003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754941683335428E-2"/>
                      <c:h val="5.5236615979587865E-2"/>
                    </c:manualLayout>
                  </c15:layout>
                </c:ext>
                <c:ext xmlns:c16="http://schemas.microsoft.com/office/drawing/2014/chart" uri="{C3380CC4-5D6E-409C-BE32-E72D297353CC}">
                  <c16:uniqueId val="{00000005-453B-40B1-8F1A-FAC43B50A444}"/>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KPI!$E$13:$E$17</c:f>
              <c:strCache>
                <c:ptCount val="5"/>
                <c:pt idx="0">
                  <c:v>Central</c:v>
                </c:pt>
                <c:pt idx="1">
                  <c:v>East</c:v>
                </c:pt>
                <c:pt idx="2">
                  <c:v>North</c:v>
                </c:pt>
                <c:pt idx="3">
                  <c:v>South</c:v>
                </c:pt>
                <c:pt idx="4">
                  <c:v>West</c:v>
                </c:pt>
              </c:strCache>
            </c:strRef>
          </c:cat>
          <c:val>
            <c:numRef>
              <c:f>KPI!$G$13:$G$17</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6-453B-40B1-8F1A-FAC43B50A444}"/>
            </c:ext>
          </c:extLst>
        </c:ser>
        <c:dLbls>
          <c:showLegendKey val="0"/>
          <c:showVal val="1"/>
          <c:showCatName val="0"/>
          <c:showSerName val="0"/>
          <c:showPercent val="0"/>
          <c:showBubbleSize val="0"/>
        </c:dLbls>
        <c:marker val="1"/>
        <c:smooth val="0"/>
        <c:axId val="270887071"/>
        <c:axId val="270885631"/>
      </c:lineChart>
      <c:catAx>
        <c:axId val="3705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895"/>
        <c:crosses val="autoZero"/>
        <c:auto val="1"/>
        <c:lblAlgn val="ctr"/>
        <c:lblOffset val="100"/>
        <c:noMultiLvlLbl val="0"/>
      </c:catAx>
      <c:valAx>
        <c:axId val="370510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0510415"/>
        <c:crosses val="autoZero"/>
        <c:crossBetween val="between"/>
      </c:valAx>
      <c:valAx>
        <c:axId val="27088563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0887071"/>
        <c:crosses val="max"/>
        <c:crossBetween val="between"/>
      </c:valAx>
      <c:catAx>
        <c:axId val="270887071"/>
        <c:scaling>
          <c:orientation val="minMax"/>
        </c:scaling>
        <c:delete val="1"/>
        <c:axPos val="b"/>
        <c:numFmt formatCode="General" sourceLinked="1"/>
        <c:majorTickMark val="out"/>
        <c:minorTickMark val="none"/>
        <c:tickLblPos val="nextTo"/>
        <c:crossAx val="270885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creation(AutoRecovered).xlsx]KPI!SumSales</c:name>
    <c:fmtId val="26"/>
  </c:pivotSource>
  <c:chart>
    <c:title>
      <c:tx>
        <c:strRef>
          <c:f>KPI!$AG$2</c:f>
          <c:strCache>
            <c:ptCount val="1"/>
            <c:pt idx="0">
              <c:v>27889226.23</c:v>
            </c:pt>
          </c:strCache>
        </c:strRef>
      </c:tx>
      <c:layout>
        <c:manualLayout>
          <c:xMode val="edge"/>
          <c:yMode val="edge"/>
          <c:x val="0.40898990164624205"/>
          <c:y val="2.73932615452531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dLbl>
          <c:idx val="0"/>
          <c:layout>
            <c:manualLayout>
              <c:x val="2.5010514043742799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1.389473002430155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dLbl>
          <c:idx val="0"/>
          <c:layout>
            <c:manualLayout>
              <c:x val="4.446313607776497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dLbl>
          <c:idx val="0"/>
          <c:layout>
            <c:manualLayout>
              <c:x val="3.0568406053463369E-2"/>
              <c:y val="-4.2853869436930396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dLbl>
          <c:idx val="0"/>
          <c:layout>
            <c:manualLayout>
              <c:x val="7.503154213122839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4.724208208262528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dLbl>
          <c:idx val="0"/>
          <c:layout>
            <c:manualLayout>
              <c:x val="2.2231568038882488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dLbl>
          <c:idx val="0"/>
          <c:layout>
            <c:manualLayout>
              <c:x val="8.0589434140949018E-2"/>
              <c:y val="-4.6750215805622178E-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3.6126298063184042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6.6694704116647463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dLbl>
          <c:idx val="0"/>
          <c:layout>
            <c:manualLayout>
              <c:x val="2.2231568038882588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dLbl>
          <c:idx val="0"/>
          <c:layout>
            <c:manualLayout>
              <c:x val="5.557892009720611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dLbl>
          <c:idx val="0"/>
          <c:layout>
            <c:manualLayout>
              <c:x val="5.557892009720611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dLbl>
          <c:idx val="0"/>
          <c:layout>
            <c:manualLayout>
              <c:x val="2.2231568038882588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6.6694704116647463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dLbl>
          <c:idx val="0"/>
          <c:layout>
            <c:manualLayout>
              <c:x val="3.6126298063184042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dLbl>
          <c:idx val="0"/>
          <c:layout>
            <c:manualLayout>
              <c:x val="8.0589434140949018E-2"/>
              <c:y val="-4.6750215805622178E-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75000"/>
            </a:schemeClr>
          </a:solidFill>
          <a:ln>
            <a:noFill/>
          </a:ln>
          <a:effectLst/>
        </c:spPr>
        <c:dLbl>
          <c:idx val="0"/>
          <c:layout>
            <c:manualLayout>
              <c:x val="2.2231568038882488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c:spPr>
        <c:dLbl>
          <c:idx val="0"/>
          <c:layout>
            <c:manualLayout>
              <c:x val="4.724208208262528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dLbl>
          <c:idx val="0"/>
          <c:layout>
            <c:manualLayout>
              <c:x val="7.503154213122839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75000"/>
            </a:schemeClr>
          </a:solidFill>
          <a:ln>
            <a:noFill/>
          </a:ln>
          <a:effectLst/>
        </c:spPr>
        <c:dLbl>
          <c:idx val="0"/>
          <c:layout>
            <c:manualLayout>
              <c:x val="3.0568406053463369E-2"/>
              <c:y val="-4.2853869436930396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a:noFill/>
          </a:ln>
          <a:effectLst/>
        </c:spPr>
        <c:dLbl>
          <c:idx val="0"/>
          <c:layout>
            <c:manualLayout>
              <c:x val="4.446313607776497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dLbl>
          <c:idx val="0"/>
          <c:layout>
            <c:manualLayout>
              <c:x val="1.389473002430155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dLbl>
          <c:idx val="0"/>
          <c:layout>
            <c:manualLayout>
              <c:x val="2.5010514043742799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c:spPr>
        <c:dLbl>
          <c:idx val="0"/>
          <c:layout>
            <c:manualLayout>
              <c:x val="5.557892009720611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a:noFill/>
          </a:ln>
          <a:effectLst/>
        </c:spPr>
        <c:dLbl>
          <c:idx val="0"/>
          <c:layout>
            <c:manualLayout>
              <c:x val="2.2231568038882588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75000"/>
            </a:schemeClr>
          </a:solidFill>
          <a:ln>
            <a:noFill/>
          </a:ln>
          <a:effectLst/>
        </c:spPr>
        <c:dLbl>
          <c:idx val="0"/>
          <c:layout>
            <c:manualLayout>
              <c:x val="6.6694704116647463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75000"/>
            </a:schemeClr>
          </a:solidFill>
          <a:ln>
            <a:noFill/>
          </a:ln>
          <a:effectLst/>
        </c:spPr>
        <c:dLbl>
          <c:idx val="0"/>
          <c:layout>
            <c:manualLayout>
              <c:x val="3.6126298063184042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a:noFill/>
          </a:ln>
          <a:effectLst/>
        </c:spPr>
        <c:dLbl>
          <c:idx val="0"/>
          <c:layout>
            <c:manualLayout>
              <c:x val="8.0589434140949018E-2"/>
              <c:y val="-4.6750215805622178E-3"/>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75000"/>
            </a:schemeClr>
          </a:solidFill>
          <a:ln>
            <a:noFill/>
          </a:ln>
          <a:effectLst/>
        </c:spPr>
        <c:dLbl>
          <c:idx val="0"/>
          <c:layout>
            <c:manualLayout>
              <c:x val="2.2231568038882488E-2"/>
              <c:y val="-8.5707738873860793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75000"/>
            </a:schemeClr>
          </a:solidFill>
          <a:ln>
            <a:noFill/>
          </a:ln>
          <a:effectLst/>
        </c:spPr>
        <c:dLbl>
          <c:idx val="0"/>
          <c:layout>
            <c:manualLayout>
              <c:x val="4.724208208262528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75000"/>
            </a:schemeClr>
          </a:solidFill>
          <a:ln>
            <a:noFill/>
          </a:ln>
          <a:effectLst/>
        </c:spPr>
        <c:dLbl>
          <c:idx val="0"/>
          <c:layout>
            <c:manualLayout>
              <c:x val="7.5031542131228396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75000"/>
            </a:schemeClr>
          </a:solidFill>
          <a:ln>
            <a:noFill/>
          </a:ln>
          <a:effectLst/>
        </c:spPr>
        <c:dLbl>
          <c:idx val="0"/>
          <c:layout>
            <c:manualLayout>
              <c:x val="3.0568406053463369E-2"/>
              <c:y val="-4.2853869436930396E-17"/>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75000"/>
            </a:schemeClr>
          </a:solidFill>
          <a:ln>
            <a:noFill/>
          </a:ln>
          <a:effectLst/>
        </c:spPr>
        <c:dLbl>
          <c:idx val="0"/>
          <c:layout>
            <c:manualLayout>
              <c:x val="4.446313607776497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75000"/>
            </a:schemeClr>
          </a:solidFill>
          <a:ln>
            <a:noFill/>
          </a:ln>
          <a:effectLst/>
        </c:spPr>
        <c:dLbl>
          <c:idx val="0"/>
          <c:layout>
            <c:manualLayout>
              <c:x val="1.3894730024301555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75000"/>
            </a:schemeClr>
          </a:solidFill>
          <a:ln>
            <a:noFill/>
          </a:ln>
          <a:effectLst/>
        </c:spPr>
        <c:dLbl>
          <c:idx val="0"/>
          <c:layout>
            <c:manualLayout>
              <c:x val="2.5010514043742799E-2"/>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8959040670375"/>
          <c:y val="0.15790250237165712"/>
          <c:w val="0.74968503937007869"/>
          <c:h val="0.72088764946048411"/>
        </c:manualLayout>
      </c:layout>
      <c:barChart>
        <c:barDir val="bar"/>
        <c:grouping val="clustered"/>
        <c:varyColors val="0"/>
        <c:ser>
          <c:idx val="0"/>
          <c:order val="0"/>
          <c:tx>
            <c:strRef>
              <c:f>KPI!$AG$2</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261B-4EA8-B919-6AEF8698BC47}"/>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261B-4EA8-B919-6AEF8698BC47}"/>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261B-4EA8-B919-6AEF8698BC47}"/>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261B-4EA8-B919-6AEF8698BC47}"/>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261B-4EA8-B919-6AEF8698BC47}"/>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B-261B-4EA8-B919-6AEF8698BC47}"/>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D-261B-4EA8-B919-6AEF8698BC47}"/>
              </c:ext>
            </c:extLst>
          </c:dPt>
          <c:dPt>
            <c:idx val="7"/>
            <c:invertIfNegative val="0"/>
            <c:bubble3D val="0"/>
            <c:spPr>
              <a:solidFill>
                <a:schemeClr val="accent1">
                  <a:lumMod val="75000"/>
                </a:schemeClr>
              </a:solidFill>
              <a:ln>
                <a:noFill/>
              </a:ln>
              <a:effectLst/>
            </c:spPr>
            <c:extLst>
              <c:ext xmlns:c16="http://schemas.microsoft.com/office/drawing/2014/chart" uri="{C3380CC4-5D6E-409C-BE32-E72D297353CC}">
                <c16:uniqueId val="{0000000F-261B-4EA8-B919-6AEF8698BC47}"/>
              </c:ext>
            </c:extLst>
          </c:dPt>
          <c:dPt>
            <c:idx val="8"/>
            <c:invertIfNegative val="0"/>
            <c:bubble3D val="0"/>
            <c:spPr>
              <a:solidFill>
                <a:schemeClr val="accent1">
                  <a:lumMod val="75000"/>
                </a:schemeClr>
              </a:solidFill>
              <a:ln>
                <a:noFill/>
              </a:ln>
              <a:effectLst/>
            </c:spPr>
            <c:extLst>
              <c:ext xmlns:c16="http://schemas.microsoft.com/office/drawing/2014/chart" uri="{C3380CC4-5D6E-409C-BE32-E72D297353CC}">
                <c16:uniqueId val="{00000011-261B-4EA8-B919-6AEF8698BC47}"/>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13-261B-4EA8-B919-6AEF8698BC47}"/>
              </c:ext>
            </c:extLst>
          </c:dPt>
          <c:dPt>
            <c:idx val="10"/>
            <c:invertIfNegative val="0"/>
            <c:bubble3D val="0"/>
            <c:spPr>
              <a:solidFill>
                <a:schemeClr val="accent1">
                  <a:lumMod val="75000"/>
                </a:schemeClr>
              </a:solidFill>
              <a:ln>
                <a:noFill/>
              </a:ln>
              <a:effectLst/>
            </c:spPr>
            <c:extLst>
              <c:ext xmlns:c16="http://schemas.microsoft.com/office/drawing/2014/chart" uri="{C3380CC4-5D6E-409C-BE32-E72D297353CC}">
                <c16:uniqueId val="{00000015-261B-4EA8-B919-6AEF8698BC47}"/>
              </c:ext>
            </c:extLst>
          </c:dPt>
          <c:dPt>
            <c:idx val="11"/>
            <c:invertIfNegative val="0"/>
            <c:bubble3D val="0"/>
            <c:spPr>
              <a:solidFill>
                <a:schemeClr val="accent1">
                  <a:lumMod val="75000"/>
                </a:schemeClr>
              </a:solidFill>
              <a:ln>
                <a:noFill/>
              </a:ln>
              <a:effectLst/>
            </c:spPr>
            <c:extLst>
              <c:ext xmlns:c16="http://schemas.microsoft.com/office/drawing/2014/chart" uri="{C3380CC4-5D6E-409C-BE32-E72D297353CC}">
                <c16:uniqueId val="{00000017-261B-4EA8-B919-6AEF8698BC47}"/>
              </c:ext>
            </c:extLst>
          </c:dPt>
          <c:dLbls>
            <c:dLbl>
              <c:idx val="0"/>
              <c:layout>
                <c:manualLayout>
                  <c:x val="5.557892009720611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1B-4EA8-B919-6AEF8698BC47}"/>
                </c:ext>
              </c:extLst>
            </c:dLbl>
            <c:dLbl>
              <c:idx val="1"/>
              <c:layout>
                <c:manualLayout>
                  <c:x val="2.223156803888258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1B-4EA8-B919-6AEF8698BC47}"/>
                </c:ext>
              </c:extLst>
            </c:dLbl>
            <c:dLbl>
              <c:idx val="2"/>
              <c:layout>
                <c:manualLayout>
                  <c:x val="6.6694704116647463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1B-4EA8-B919-6AEF8698BC47}"/>
                </c:ext>
              </c:extLst>
            </c:dLbl>
            <c:dLbl>
              <c:idx val="3"/>
              <c:layout>
                <c:manualLayout>
                  <c:x val="3.61262980631840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1B-4EA8-B919-6AEF8698BC47}"/>
                </c:ext>
              </c:extLst>
            </c:dLbl>
            <c:dLbl>
              <c:idx val="4"/>
              <c:layout>
                <c:manualLayout>
                  <c:x val="8.0589434140949018E-2"/>
                  <c:y val="-4.67502158056221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1B-4EA8-B919-6AEF8698BC47}"/>
                </c:ext>
              </c:extLst>
            </c:dLbl>
            <c:dLbl>
              <c:idx val="5"/>
              <c:layout>
                <c:manualLayout>
                  <c:x val="2.2231568038882488E-2"/>
                  <c:y val="-8.570773887386079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1B-4EA8-B919-6AEF8698BC47}"/>
                </c:ext>
              </c:extLst>
            </c:dLbl>
            <c:dLbl>
              <c:idx val="6"/>
              <c:layout>
                <c:manualLayout>
                  <c:x val="4.724208208262528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1B-4EA8-B919-6AEF8698BC47}"/>
                </c:ext>
              </c:extLst>
            </c:dLbl>
            <c:dLbl>
              <c:idx val="7"/>
              <c:layout>
                <c:manualLayout>
                  <c:x val="7.503154213122839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61B-4EA8-B919-6AEF8698BC47}"/>
                </c:ext>
              </c:extLst>
            </c:dLbl>
            <c:dLbl>
              <c:idx val="8"/>
              <c:layout>
                <c:manualLayout>
                  <c:x val="3.0568406053463369E-2"/>
                  <c:y val="-4.285386943693039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61B-4EA8-B919-6AEF8698BC47}"/>
                </c:ext>
              </c:extLst>
            </c:dLbl>
            <c:dLbl>
              <c:idx val="9"/>
              <c:layout>
                <c:manualLayout>
                  <c:x val="4.446313607776497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61B-4EA8-B919-6AEF8698BC47}"/>
                </c:ext>
              </c:extLst>
            </c:dLbl>
            <c:dLbl>
              <c:idx val="10"/>
              <c:layout>
                <c:manualLayout>
                  <c:x val="1.38947300243015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61B-4EA8-B919-6AEF8698BC47}"/>
                </c:ext>
              </c:extLst>
            </c:dLbl>
            <c:dLbl>
              <c:idx val="11"/>
              <c:layout>
                <c:manualLayout>
                  <c:x val="2.501051404374279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61B-4EA8-B919-6AEF8698BC47}"/>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KPI!$AG$2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KPI!$AG$2</c:f>
              <c:numCache>
                <c:formatCode>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18-261B-4EA8-B919-6AEF8698BC47}"/>
            </c:ext>
          </c:extLst>
        </c:ser>
        <c:dLbls>
          <c:dLblPos val="outEnd"/>
          <c:showLegendKey val="0"/>
          <c:showVal val="1"/>
          <c:showCatName val="0"/>
          <c:showSerName val="0"/>
          <c:showPercent val="0"/>
          <c:showBubbleSize val="0"/>
        </c:dLbls>
        <c:gapWidth val="182"/>
        <c:axId val="587986176"/>
        <c:axId val="587975616"/>
      </c:barChart>
      <c:catAx>
        <c:axId val="58798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75616"/>
        <c:crosses val="autoZero"/>
        <c:auto val="1"/>
        <c:lblAlgn val="ctr"/>
        <c:lblOffset val="100"/>
        <c:noMultiLvlLbl val="0"/>
      </c:catAx>
      <c:valAx>
        <c:axId val="58797561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9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creation(AutoRecovered).xlsx]KPI!CitySales</c:name>
    <c:fmtId val="23"/>
  </c:pivotSource>
  <c:chart>
    <c:autoTitleDeleted val="1"/>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74E-2"/>
              <c:y val="-6.93789291102366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2967011572848766E-2"/>
              <c:y val="-6.044676390445330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39E-2"/>
              <c:y val="-5.57517395950066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0219760608444703E-2"/>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8.2417528932121915E-3"/>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5.0365685852040337E-17"/>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1144E-3"/>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91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373625482202032E-2"/>
              <c:y val="-7.3550916635537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9450517359273152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6483505786424383E-2"/>
              <c:y val="-5.9760119766374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373625482202032E-2"/>
              <c:y val="-7.3550916635537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91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1144E-3"/>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5.0365685852040337E-17"/>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8.2417528932121915E-3"/>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0219760608444703E-2"/>
              <c:y val="5.516318747665337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9230756750828446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3.2967011572848766E-2"/>
              <c:y val="-6.044676390445330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639E-2"/>
              <c:y val="-5.575173959500664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2.747250964404074E-2"/>
              <c:y val="-6.93789291102366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3956015430465026E-2"/>
              <c:y val="-6.43570520560955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4.9450517359273152E-2"/>
              <c:y val="-5.056625518693225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layout>
            <c:manualLayout>
              <c:x val="-1.6483505786424383E-2"/>
              <c:y val="-5.9760119766374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37"/>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38"/>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39"/>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0"/>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1"/>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2"/>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3"/>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4"/>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5"/>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6"/>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7"/>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8"/>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49"/>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
        <c:idx val="50"/>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pivotFmt>
    </c:pivotFmts>
    <c:plotArea>
      <c:layout/>
      <c:areaChart>
        <c:grouping val="stacked"/>
        <c:varyColors val="0"/>
        <c:ser>
          <c:idx val="0"/>
          <c:order val="0"/>
          <c:tx>
            <c:strRef>
              <c:f>KPI!$J$3</c:f>
              <c:strCache>
                <c:ptCount val="1"/>
                <c:pt idx="0">
                  <c:v>Sum of Net Sales</c:v>
                </c:pt>
              </c:strCache>
            </c:strRef>
          </c:tx>
          <c:spPr>
            <a:solidFill>
              <a:schemeClr val="bg2">
                <a:lumMod val="250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KPI!$J$4:$J$19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2127-475C-AB2B-7EC05093CA0A}"/>
            </c:ext>
          </c:extLst>
        </c:ser>
        <c:dLbls>
          <c:showLegendKey val="0"/>
          <c:showVal val="1"/>
          <c:showCatName val="0"/>
          <c:showSerName val="0"/>
          <c:showPercent val="0"/>
          <c:showBubbleSize val="0"/>
        </c:dLbls>
        <c:axId val="423183839"/>
        <c:axId val="423188159"/>
      </c:areaChart>
      <c:lineChart>
        <c:grouping val="standard"/>
        <c:varyColors val="0"/>
        <c:ser>
          <c:idx val="1"/>
          <c:order val="1"/>
          <c:tx>
            <c:strRef>
              <c:f>KPI!$K$3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tx1"/>
              </a:solidFill>
              <a:ln w="9525">
                <a:solidFill>
                  <a:schemeClr val="tx1"/>
                </a:solidFill>
              </a:ln>
              <a:effectLst/>
            </c:spPr>
          </c:marker>
          <c:dPt>
            <c:idx val="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2-2127-475C-AB2B-7EC05093CA0A}"/>
              </c:ext>
            </c:extLst>
          </c:dPt>
          <c:dPt>
            <c:idx val="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4-2127-475C-AB2B-7EC05093CA0A}"/>
              </c:ext>
            </c:extLst>
          </c:dPt>
          <c:dPt>
            <c:idx val="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6-2127-475C-AB2B-7EC05093CA0A}"/>
              </c:ext>
            </c:extLst>
          </c:dPt>
          <c:dPt>
            <c:idx val="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8-2127-475C-AB2B-7EC05093CA0A}"/>
              </c:ext>
            </c:extLst>
          </c:dPt>
          <c:dPt>
            <c:idx val="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A-2127-475C-AB2B-7EC05093CA0A}"/>
              </c:ext>
            </c:extLst>
          </c:dPt>
          <c:dPt>
            <c:idx val="5"/>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C-2127-475C-AB2B-7EC05093CA0A}"/>
              </c:ext>
            </c:extLst>
          </c:dPt>
          <c:dPt>
            <c:idx val="6"/>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0E-2127-475C-AB2B-7EC05093CA0A}"/>
              </c:ext>
            </c:extLst>
          </c:dPt>
          <c:dPt>
            <c:idx val="7"/>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0-2127-475C-AB2B-7EC05093CA0A}"/>
              </c:ext>
            </c:extLst>
          </c:dPt>
          <c:dPt>
            <c:idx val="8"/>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2-2127-475C-AB2B-7EC05093CA0A}"/>
              </c:ext>
            </c:extLst>
          </c:dPt>
          <c:dPt>
            <c:idx val="9"/>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4-2127-475C-AB2B-7EC05093CA0A}"/>
              </c:ext>
            </c:extLst>
          </c:dPt>
          <c:dPt>
            <c:idx val="10"/>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6-2127-475C-AB2B-7EC05093CA0A}"/>
              </c:ext>
            </c:extLst>
          </c:dPt>
          <c:dPt>
            <c:idx val="11"/>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8-2127-475C-AB2B-7EC05093CA0A}"/>
              </c:ext>
            </c:extLst>
          </c:dPt>
          <c:dPt>
            <c:idx val="12"/>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A-2127-475C-AB2B-7EC05093CA0A}"/>
              </c:ext>
            </c:extLst>
          </c:dPt>
          <c:dPt>
            <c:idx val="13"/>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C-2127-475C-AB2B-7EC05093CA0A}"/>
              </c:ext>
            </c:extLst>
          </c:dPt>
          <c:dPt>
            <c:idx val="14"/>
            <c:marker>
              <c:symbol val="circle"/>
              <c:size val="5"/>
              <c:spPr>
                <a:solidFill>
                  <a:schemeClr val="tx1"/>
                </a:solidFill>
                <a:ln w="9525">
                  <a:solidFill>
                    <a:schemeClr val="tx1"/>
                  </a:solidFill>
                </a:ln>
                <a:effectLst/>
              </c:spPr>
            </c:marker>
            <c:bubble3D val="0"/>
            <c:spPr>
              <a:ln w="28575" cap="rnd">
                <a:solidFill>
                  <a:schemeClr val="accent4">
                    <a:lumMod val="60000"/>
                    <a:lumOff val="40000"/>
                  </a:schemeClr>
                </a:solidFill>
                <a:round/>
              </a:ln>
              <a:effectLst/>
            </c:spPr>
            <c:extLst>
              <c:ext xmlns:c16="http://schemas.microsoft.com/office/drawing/2014/chart" uri="{C3380CC4-5D6E-409C-BE32-E72D297353CC}">
                <c16:uniqueId val="{0000001E-2127-475C-AB2B-7EC05093CA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KPI!$I$4:$I$19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KPI!$K$4:$K$19</c:f>
              <c:numCache>
                <c:formatCode>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1F-2127-475C-AB2B-7EC05093CA0A}"/>
            </c:ext>
          </c:extLst>
        </c:ser>
        <c:dLbls>
          <c:showLegendKey val="0"/>
          <c:showVal val="1"/>
          <c:showCatName val="0"/>
          <c:showSerName val="0"/>
          <c:showPercent val="0"/>
          <c:showBubbleSize val="0"/>
        </c:dLbls>
        <c:marker val="1"/>
        <c:smooth val="0"/>
        <c:axId val="397491903"/>
        <c:axId val="397489983"/>
      </c:lineChart>
      <c:catAx>
        <c:axId val="42318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8159"/>
        <c:crosses val="autoZero"/>
        <c:auto val="1"/>
        <c:lblAlgn val="ctr"/>
        <c:lblOffset val="100"/>
        <c:noMultiLvlLbl val="0"/>
      </c:catAx>
      <c:valAx>
        <c:axId val="42318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3183839"/>
        <c:crosses val="autoZero"/>
        <c:crossBetween val="between"/>
      </c:valAx>
      <c:valAx>
        <c:axId val="3974899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7491903"/>
        <c:crosses val="max"/>
        <c:crossBetween val="between"/>
      </c:valAx>
      <c:catAx>
        <c:axId val="397491903"/>
        <c:scaling>
          <c:orientation val="minMax"/>
        </c:scaling>
        <c:delete val="1"/>
        <c:axPos val="b"/>
        <c:numFmt formatCode="General" sourceLinked="1"/>
        <c:majorTickMark val="out"/>
        <c:minorTickMark val="none"/>
        <c:tickLblPos val="nextTo"/>
        <c:crossAx val="397489983"/>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creation(AutoRecovered).xlsx]KPI!ProductSales</c:name>
    <c:fmtId val="11"/>
  </c:pivotSource>
  <c:chart>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dLbl>
          <c:idx val="0"/>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Lst>
        </c:dLbl>
      </c:pivotFmt>
      <c:pivotFmt>
        <c:idx val="3"/>
        <c:spPr>
          <a:solidFill>
            <a:schemeClr val="tx1"/>
          </a:solidFill>
          <a:ln>
            <a:noFill/>
          </a:ln>
          <a:effectLst/>
        </c:spPr>
        <c:dLbl>
          <c:idx val="0"/>
          <c:layout>
            <c:manualLayout>
              <c:x val="-1.3905509916098755E-3"/>
              <c:y val="-7.2702822514713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4"/>
        <c:spPr>
          <a:solidFill>
            <a:schemeClr val="tx1"/>
          </a:solidFill>
          <a:ln>
            <a:noFill/>
          </a:ln>
          <a:effectLst/>
        </c:spPr>
        <c:dLbl>
          <c:idx val="0"/>
          <c:layout>
            <c:manualLayout>
              <c:x val="-1.0187630031782693E-16"/>
              <c:y val="-0.1135955997293660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Lst>
        </c:dLbl>
      </c:pivotFmt>
      <c:pivotFmt>
        <c:idx val="5"/>
        <c:spPr>
          <a:solidFill>
            <a:schemeClr val="tx1"/>
          </a:solidFill>
          <a:ln>
            <a:noFill/>
          </a:ln>
          <a:effectLst/>
        </c:spPr>
        <c:dLbl>
          <c:idx val="0"/>
          <c:layout>
            <c:manualLayout>
              <c:x val="-5.4694422273005263E-7"/>
              <c:y val="-9.539954467374546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Lst>
        </c:dLbl>
      </c:pivotFmt>
      <c:pivotFmt>
        <c:idx val="6"/>
        <c:spPr>
          <a:solidFill>
            <a:schemeClr val="tx1"/>
          </a:solidFill>
          <a:ln>
            <a:noFill/>
          </a:ln>
          <a:effectLst/>
        </c:spPr>
        <c:dLbl>
          <c:idx val="0"/>
          <c:layout>
            <c:manualLayout>
              <c:x val="1.3895013266952978E-3"/>
              <c:y val="-9.542949694276783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7"/>
        <c:spPr>
          <a:solidFill>
            <a:schemeClr val="tx1"/>
          </a:solidFill>
          <a:ln>
            <a:noFill/>
          </a:ln>
          <a:effectLst/>
        </c:spPr>
        <c:dLbl>
          <c:idx val="0"/>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Lst>
        </c:dLbl>
      </c:pivotFmt>
      <c:pivotFmt>
        <c:idx val="8"/>
        <c:spPr>
          <a:solidFill>
            <a:schemeClr val="tx1"/>
          </a:solidFill>
          <a:ln>
            <a:noFill/>
          </a:ln>
          <a:effectLst/>
        </c:spPr>
        <c:dLbl>
          <c:idx val="0"/>
          <c:layout>
            <c:manualLayout>
              <c:x val="-5.0951805378749817E-17"/>
              <c:y val="-0.1862917458666378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9"/>
        <c:spPr>
          <a:solidFill>
            <a:schemeClr val="tx1"/>
          </a:solidFill>
          <a:ln>
            <a:noFill/>
          </a:ln>
          <a:effectLst/>
        </c:spPr>
        <c:dLbl>
          <c:idx val="0"/>
          <c:layout>
            <c:manualLayout>
              <c:x val="0"/>
              <c:y val="-0.1226782813111437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0"/>
        <c:spPr>
          <a:solidFill>
            <a:schemeClr val="tx1"/>
          </a:solidFill>
          <a:ln>
            <a:noFill/>
          </a:ln>
          <a:effectLst/>
        </c:spPr>
        <c:dLbl>
          <c:idx val="0"/>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Lst>
        </c:dLbl>
      </c:pivotFmt>
      <c:pivotFmt>
        <c:idx val="11"/>
        <c:spPr>
          <a:solidFill>
            <a:schemeClr val="tx1"/>
          </a:solidFill>
          <a:ln>
            <a:noFill/>
          </a:ln>
          <a:effectLst/>
        </c:spPr>
        <c:dLbl>
          <c:idx val="0"/>
          <c:layout>
            <c:manualLayout>
              <c:x val="-6.565090133216621E-7"/>
              <c:y val="-4.54297830999840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2"/>
        <c:spPr>
          <a:solidFill>
            <a:schemeClr val="tx1"/>
          </a:solidFill>
          <a:ln>
            <a:noFill/>
          </a:ln>
          <a:effectLst/>
        </c:spPr>
        <c:dLbl>
          <c:idx val="0"/>
          <c:layout>
            <c:manualLayout>
              <c:x val="0"/>
              <c:y val="-3.181138233251039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solidFill>
          <a:ln>
            <a:noFill/>
          </a:ln>
          <a:effectLst/>
        </c:spPr>
        <c:dLbl>
          <c:idx val="0"/>
          <c:layout>
            <c:manualLayout>
              <c:x val="6.565090133216621E-7"/>
              <c:y val="-8.63350629152409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layout>
            <c:manualLayout>
              <c:x val="-6.565090133216621E-7"/>
              <c:y val="-4.54297830999840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7"/>
        <c:spPr>
          <a:solidFill>
            <a:schemeClr val="tx1"/>
          </a:solidFill>
          <a:ln>
            <a:noFill/>
          </a:ln>
          <a:effectLst/>
        </c:spPr>
        <c:dLbl>
          <c:idx val="0"/>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Lst>
        </c:dLbl>
      </c:pivotFmt>
      <c:pivotFmt>
        <c:idx val="18"/>
        <c:spPr>
          <a:solidFill>
            <a:schemeClr val="tx1"/>
          </a:solidFill>
          <a:ln>
            <a:noFill/>
          </a:ln>
          <a:effectLst/>
        </c:spPr>
        <c:dLbl>
          <c:idx val="0"/>
          <c:layout>
            <c:manualLayout>
              <c:x val="0"/>
              <c:y val="-0.1226782813111437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19"/>
        <c:spPr>
          <a:solidFill>
            <a:schemeClr val="tx1"/>
          </a:solidFill>
          <a:ln>
            <a:noFill/>
          </a:ln>
          <a:effectLst/>
        </c:spPr>
        <c:dLbl>
          <c:idx val="0"/>
          <c:layout>
            <c:manualLayout>
              <c:x val="-5.0951805378749817E-17"/>
              <c:y val="-0.1862917458666378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20"/>
        <c:spPr>
          <a:solidFill>
            <a:schemeClr val="tx1"/>
          </a:solidFill>
          <a:ln>
            <a:noFill/>
          </a:ln>
          <a:effectLst/>
        </c:spPr>
        <c:dLbl>
          <c:idx val="0"/>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Lst>
        </c:dLbl>
      </c:pivotFmt>
      <c:pivotFmt>
        <c:idx val="21"/>
        <c:spPr>
          <a:solidFill>
            <a:schemeClr val="tx1"/>
          </a:solidFill>
          <a:ln>
            <a:noFill/>
          </a:ln>
          <a:effectLst/>
        </c:spPr>
        <c:dLbl>
          <c:idx val="0"/>
          <c:layout>
            <c:manualLayout>
              <c:x val="0"/>
              <c:y val="-3.181138233251039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dLbl>
          <c:idx val="0"/>
          <c:layout>
            <c:manualLayout>
              <c:x val="6.565090133216621E-7"/>
              <c:y val="-8.63350629152409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dLbl>
          <c:idx val="0"/>
          <c:layout>
            <c:manualLayout>
              <c:x val="1.3895013266952978E-3"/>
              <c:y val="-9.542949694276783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24"/>
        <c:spPr>
          <a:solidFill>
            <a:schemeClr val="tx1"/>
          </a:solidFill>
          <a:ln>
            <a:noFill/>
          </a:ln>
          <a:effectLst/>
        </c:spPr>
        <c:dLbl>
          <c:idx val="0"/>
          <c:layout>
            <c:manualLayout>
              <c:x val="-1.0187630031782693E-16"/>
              <c:y val="-0.1135955997293660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Lst>
        </c:dLbl>
      </c:pivotFmt>
      <c:pivotFmt>
        <c:idx val="25"/>
        <c:spPr>
          <a:solidFill>
            <a:schemeClr val="tx1"/>
          </a:solidFill>
          <a:ln>
            <a:noFill/>
          </a:ln>
          <a:effectLst/>
        </c:spPr>
        <c:dLbl>
          <c:idx val="0"/>
          <c:layout>
            <c:manualLayout>
              <c:x val="-5.4694422273005263E-7"/>
              <c:y val="-9.539954467374546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Lst>
        </c:dLbl>
      </c:pivotFmt>
      <c:pivotFmt>
        <c:idx val="26"/>
        <c:spPr>
          <a:solidFill>
            <a:schemeClr val="tx1"/>
          </a:solidFill>
          <a:ln>
            <a:noFill/>
          </a:ln>
          <a:effectLst/>
        </c:spPr>
        <c:dLbl>
          <c:idx val="0"/>
          <c:layout>
            <c:manualLayout>
              <c:x val="-1.3905509916098755E-3"/>
              <c:y val="-7.2702822514713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27"/>
        <c:spPr>
          <a:solidFill>
            <a:schemeClr val="tx1"/>
          </a:solidFill>
          <a:ln>
            <a:noFill/>
          </a:ln>
          <a:effectLst/>
        </c:spPr>
        <c:dLbl>
          <c:idx val="0"/>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Lst>
        </c:dLbl>
      </c:pivotFmt>
      <c:pivotFmt>
        <c:idx val="2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tx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solidFill>
          <a:ln>
            <a:noFill/>
          </a:ln>
          <a:effectLst/>
        </c:spPr>
        <c:dLbl>
          <c:idx val="0"/>
          <c:layout>
            <c:manualLayout>
              <c:x val="-6.565090133216621E-7"/>
              <c:y val="-4.54297830999840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31"/>
        <c:spPr>
          <a:solidFill>
            <a:schemeClr val="tx1"/>
          </a:solidFill>
          <a:ln>
            <a:noFill/>
          </a:ln>
          <a:effectLst/>
        </c:spPr>
        <c:dLbl>
          <c:idx val="0"/>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Lst>
        </c:dLbl>
      </c:pivotFmt>
      <c:pivotFmt>
        <c:idx val="32"/>
        <c:spPr>
          <a:solidFill>
            <a:schemeClr val="tx1"/>
          </a:solidFill>
          <a:ln>
            <a:noFill/>
          </a:ln>
          <a:effectLst/>
        </c:spPr>
        <c:dLbl>
          <c:idx val="0"/>
          <c:layout>
            <c:manualLayout>
              <c:x val="0"/>
              <c:y val="-0.1226782813111437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33"/>
        <c:spPr>
          <a:solidFill>
            <a:schemeClr val="tx1"/>
          </a:solidFill>
          <a:ln>
            <a:noFill/>
          </a:ln>
          <a:effectLst/>
        </c:spPr>
        <c:dLbl>
          <c:idx val="0"/>
          <c:layout>
            <c:manualLayout>
              <c:x val="-5.0951805378749817E-17"/>
              <c:y val="-0.1862917458666378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Lst>
        </c:dLbl>
      </c:pivotFmt>
      <c:pivotFmt>
        <c:idx val="34"/>
        <c:spPr>
          <a:solidFill>
            <a:schemeClr val="tx1"/>
          </a:solidFill>
          <a:ln>
            <a:noFill/>
          </a:ln>
          <a:effectLst/>
        </c:spPr>
        <c:dLbl>
          <c:idx val="0"/>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Lst>
        </c:dLbl>
      </c:pivotFmt>
      <c:pivotFmt>
        <c:idx val="35"/>
        <c:spPr>
          <a:solidFill>
            <a:schemeClr val="tx1"/>
          </a:solidFill>
          <a:ln>
            <a:noFill/>
          </a:ln>
          <a:effectLst/>
        </c:spPr>
        <c:dLbl>
          <c:idx val="0"/>
          <c:layout>
            <c:manualLayout>
              <c:x val="0"/>
              <c:y val="-3.181138233251039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tx1"/>
          </a:solidFill>
          <a:ln>
            <a:noFill/>
          </a:ln>
          <a:effectLst/>
        </c:spPr>
        <c:dLbl>
          <c:idx val="0"/>
          <c:layout>
            <c:manualLayout>
              <c:x val="6.565090133216621E-7"/>
              <c:y val="-8.63350629152409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solidFill>
          <a:ln>
            <a:noFill/>
          </a:ln>
          <a:effectLst/>
        </c:spPr>
        <c:dLbl>
          <c:idx val="0"/>
          <c:layout>
            <c:manualLayout>
              <c:x val="1.3895013266952978E-3"/>
              <c:y val="-9.542949694276783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38"/>
        <c:spPr>
          <a:solidFill>
            <a:schemeClr val="tx1"/>
          </a:solidFill>
          <a:ln>
            <a:noFill/>
          </a:ln>
          <a:effectLst/>
        </c:spPr>
        <c:dLbl>
          <c:idx val="0"/>
          <c:layout>
            <c:manualLayout>
              <c:x val="-1.0187630031782693E-16"/>
              <c:y val="-0.11359559972936605"/>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Lst>
        </c:dLbl>
      </c:pivotFmt>
      <c:pivotFmt>
        <c:idx val="39"/>
        <c:spPr>
          <a:solidFill>
            <a:schemeClr val="tx1"/>
          </a:solidFill>
          <a:ln>
            <a:noFill/>
          </a:ln>
          <a:effectLst/>
        </c:spPr>
        <c:dLbl>
          <c:idx val="0"/>
          <c:layout>
            <c:manualLayout>
              <c:x val="-5.4694422273005263E-7"/>
              <c:y val="-9.539954467374546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Lst>
        </c:dLbl>
      </c:pivotFmt>
      <c:pivotFmt>
        <c:idx val="40"/>
        <c:spPr>
          <a:solidFill>
            <a:schemeClr val="tx1"/>
          </a:solidFill>
          <a:ln>
            <a:noFill/>
          </a:ln>
          <a:effectLst/>
        </c:spPr>
        <c:dLbl>
          <c:idx val="0"/>
          <c:layout>
            <c:manualLayout>
              <c:x val="-1.3905509916098755E-3"/>
              <c:y val="-7.2702822514713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Lst>
        </c:dLbl>
      </c:pivotFmt>
      <c:pivotFmt>
        <c:idx val="41"/>
        <c:spPr>
          <a:solidFill>
            <a:schemeClr val="tx1"/>
          </a:solidFill>
          <a:ln>
            <a:noFill/>
          </a:ln>
          <a:effectLst/>
        </c:spPr>
        <c:dLbl>
          <c:idx val="0"/>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Lst>
        </c:dLbl>
      </c:pivotFmt>
    </c:pivotFmts>
    <c:plotArea>
      <c:layout>
        <c:manualLayout>
          <c:layoutTarget val="inner"/>
          <c:xMode val="edge"/>
          <c:yMode val="edge"/>
          <c:x val="0.13822352516490369"/>
          <c:y val="0.13987417882235587"/>
          <c:w val="0.76670024173172113"/>
          <c:h val="0.54227675964412081"/>
        </c:manualLayout>
      </c:layout>
      <c:barChart>
        <c:barDir val="col"/>
        <c:grouping val="clustered"/>
        <c:varyColors val="0"/>
        <c:ser>
          <c:idx val="0"/>
          <c:order val="0"/>
          <c:tx>
            <c:strRef>
              <c:f>KPI!$V$3</c:f>
              <c:strCache>
                <c:ptCount val="1"/>
                <c:pt idx="0">
                  <c:v>Sum of Net Sales</c:v>
                </c:pt>
              </c:strCache>
            </c:strRef>
          </c:tx>
          <c:spPr>
            <a:solidFill>
              <a:schemeClr val="bg2">
                <a:lumMod val="50000"/>
              </a:schemeClr>
            </a:solidFill>
            <a:ln>
              <a:noFill/>
            </a:ln>
            <a:effectLst/>
          </c:spPr>
          <c:invertIfNegative val="0"/>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KPI!$V$4:$V$16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85FA-4767-87BC-98E82BD7C065}"/>
            </c:ext>
          </c:extLst>
        </c:ser>
        <c:dLbls>
          <c:showLegendKey val="0"/>
          <c:showVal val="0"/>
          <c:showCatName val="0"/>
          <c:showSerName val="0"/>
          <c:showPercent val="0"/>
          <c:showBubbleSize val="0"/>
        </c:dLbls>
        <c:gapWidth val="29"/>
        <c:overlap val="-27"/>
        <c:axId val="688073391"/>
        <c:axId val="688068111"/>
      </c:barChart>
      <c:barChart>
        <c:barDir val="col"/>
        <c:grouping val="clustered"/>
        <c:varyColors val="0"/>
        <c:ser>
          <c:idx val="1"/>
          <c:order val="1"/>
          <c:tx>
            <c:strRef>
              <c:f>KPI!$W$3</c:f>
              <c:strCache>
                <c:ptCount val="1"/>
                <c:pt idx="0">
                  <c:v>Sum of Quantity Sold</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2-85FA-4767-87BC-98E82BD7C065}"/>
              </c:ext>
            </c:extLst>
          </c:dPt>
          <c:dPt>
            <c:idx val="1"/>
            <c:invertIfNegative val="0"/>
            <c:bubble3D val="0"/>
            <c:spPr>
              <a:solidFill>
                <a:schemeClr val="tx1"/>
              </a:solidFill>
              <a:ln>
                <a:noFill/>
              </a:ln>
              <a:effectLst/>
            </c:spPr>
            <c:extLst>
              <c:ext xmlns:c16="http://schemas.microsoft.com/office/drawing/2014/chart" uri="{C3380CC4-5D6E-409C-BE32-E72D297353CC}">
                <c16:uniqueId val="{00000004-85FA-4767-87BC-98E82BD7C065}"/>
              </c:ext>
            </c:extLst>
          </c:dPt>
          <c:dPt>
            <c:idx val="2"/>
            <c:invertIfNegative val="0"/>
            <c:bubble3D val="0"/>
            <c:spPr>
              <a:solidFill>
                <a:schemeClr val="tx1"/>
              </a:solidFill>
              <a:ln>
                <a:noFill/>
              </a:ln>
              <a:effectLst/>
            </c:spPr>
            <c:extLst>
              <c:ext xmlns:c16="http://schemas.microsoft.com/office/drawing/2014/chart" uri="{C3380CC4-5D6E-409C-BE32-E72D297353CC}">
                <c16:uniqueId val="{00000006-85FA-4767-87BC-98E82BD7C065}"/>
              </c:ext>
            </c:extLst>
          </c:dPt>
          <c:dPt>
            <c:idx val="3"/>
            <c:invertIfNegative val="0"/>
            <c:bubble3D val="0"/>
            <c:spPr>
              <a:solidFill>
                <a:schemeClr val="tx1"/>
              </a:solidFill>
              <a:ln>
                <a:noFill/>
              </a:ln>
              <a:effectLst/>
            </c:spPr>
            <c:extLst>
              <c:ext xmlns:c16="http://schemas.microsoft.com/office/drawing/2014/chart" uri="{C3380CC4-5D6E-409C-BE32-E72D297353CC}">
                <c16:uniqueId val="{00000008-85FA-4767-87BC-98E82BD7C065}"/>
              </c:ext>
            </c:extLst>
          </c:dPt>
          <c:dPt>
            <c:idx val="4"/>
            <c:invertIfNegative val="0"/>
            <c:bubble3D val="0"/>
            <c:spPr>
              <a:solidFill>
                <a:schemeClr val="tx1"/>
              </a:solidFill>
              <a:ln>
                <a:noFill/>
              </a:ln>
              <a:effectLst/>
            </c:spPr>
            <c:extLst>
              <c:ext xmlns:c16="http://schemas.microsoft.com/office/drawing/2014/chart" uri="{C3380CC4-5D6E-409C-BE32-E72D297353CC}">
                <c16:uniqueId val="{0000000A-85FA-4767-87BC-98E82BD7C065}"/>
              </c:ext>
            </c:extLst>
          </c:dPt>
          <c:dPt>
            <c:idx val="5"/>
            <c:invertIfNegative val="0"/>
            <c:bubble3D val="0"/>
            <c:spPr>
              <a:solidFill>
                <a:schemeClr val="tx1"/>
              </a:solidFill>
              <a:ln>
                <a:noFill/>
              </a:ln>
              <a:effectLst/>
            </c:spPr>
            <c:extLst>
              <c:ext xmlns:c16="http://schemas.microsoft.com/office/drawing/2014/chart" uri="{C3380CC4-5D6E-409C-BE32-E72D297353CC}">
                <c16:uniqueId val="{0000000C-85FA-4767-87BC-98E82BD7C065}"/>
              </c:ext>
            </c:extLst>
          </c:dPt>
          <c:dPt>
            <c:idx val="6"/>
            <c:invertIfNegative val="0"/>
            <c:bubble3D val="0"/>
            <c:spPr>
              <a:solidFill>
                <a:schemeClr val="tx1"/>
              </a:solidFill>
              <a:ln>
                <a:noFill/>
              </a:ln>
              <a:effectLst/>
            </c:spPr>
            <c:extLst>
              <c:ext xmlns:c16="http://schemas.microsoft.com/office/drawing/2014/chart" uri="{C3380CC4-5D6E-409C-BE32-E72D297353CC}">
                <c16:uniqueId val="{0000000E-85FA-4767-87BC-98E82BD7C065}"/>
              </c:ext>
            </c:extLst>
          </c:dPt>
          <c:dPt>
            <c:idx val="7"/>
            <c:invertIfNegative val="0"/>
            <c:bubble3D val="0"/>
            <c:spPr>
              <a:solidFill>
                <a:schemeClr val="tx1"/>
              </a:solidFill>
              <a:ln>
                <a:noFill/>
              </a:ln>
              <a:effectLst/>
            </c:spPr>
            <c:extLst>
              <c:ext xmlns:c16="http://schemas.microsoft.com/office/drawing/2014/chart" uri="{C3380CC4-5D6E-409C-BE32-E72D297353CC}">
                <c16:uniqueId val="{00000010-85FA-4767-87BC-98E82BD7C065}"/>
              </c:ext>
            </c:extLst>
          </c:dPt>
          <c:dPt>
            <c:idx val="8"/>
            <c:invertIfNegative val="0"/>
            <c:bubble3D val="0"/>
            <c:spPr>
              <a:solidFill>
                <a:schemeClr val="tx1"/>
              </a:solidFill>
              <a:ln>
                <a:noFill/>
              </a:ln>
              <a:effectLst/>
            </c:spPr>
            <c:extLst>
              <c:ext xmlns:c16="http://schemas.microsoft.com/office/drawing/2014/chart" uri="{C3380CC4-5D6E-409C-BE32-E72D297353CC}">
                <c16:uniqueId val="{00000012-85FA-4767-87BC-98E82BD7C065}"/>
              </c:ext>
            </c:extLst>
          </c:dPt>
          <c:dPt>
            <c:idx val="9"/>
            <c:invertIfNegative val="0"/>
            <c:bubble3D val="0"/>
            <c:spPr>
              <a:solidFill>
                <a:schemeClr val="tx1"/>
              </a:solidFill>
              <a:ln>
                <a:noFill/>
              </a:ln>
              <a:effectLst/>
            </c:spPr>
            <c:extLst>
              <c:ext xmlns:c16="http://schemas.microsoft.com/office/drawing/2014/chart" uri="{C3380CC4-5D6E-409C-BE32-E72D297353CC}">
                <c16:uniqueId val="{00000014-85FA-4767-87BC-98E82BD7C065}"/>
              </c:ext>
            </c:extLst>
          </c:dPt>
          <c:dPt>
            <c:idx val="10"/>
            <c:invertIfNegative val="0"/>
            <c:bubble3D val="0"/>
            <c:spPr>
              <a:solidFill>
                <a:schemeClr val="tx1"/>
              </a:solidFill>
              <a:ln>
                <a:noFill/>
              </a:ln>
              <a:effectLst/>
            </c:spPr>
            <c:extLst>
              <c:ext xmlns:c16="http://schemas.microsoft.com/office/drawing/2014/chart" uri="{C3380CC4-5D6E-409C-BE32-E72D297353CC}">
                <c16:uniqueId val="{00000016-85FA-4767-87BC-98E82BD7C065}"/>
              </c:ext>
            </c:extLst>
          </c:dPt>
          <c:dPt>
            <c:idx val="11"/>
            <c:invertIfNegative val="0"/>
            <c:bubble3D val="0"/>
            <c:spPr>
              <a:solidFill>
                <a:schemeClr val="tx1"/>
              </a:solidFill>
              <a:ln>
                <a:noFill/>
              </a:ln>
              <a:effectLst/>
            </c:spPr>
            <c:extLst>
              <c:ext xmlns:c16="http://schemas.microsoft.com/office/drawing/2014/chart" uri="{C3380CC4-5D6E-409C-BE32-E72D297353CC}">
                <c16:uniqueId val="{00000018-85FA-4767-87BC-98E82BD7C065}"/>
              </c:ext>
            </c:extLst>
          </c:dPt>
          <c:dLbls>
            <c:dLbl>
              <c:idx val="0"/>
              <c:layout>
                <c:manualLayout>
                  <c:x val="-6.565090133216621E-7"/>
                  <c:y val="-4.542978309998405E-2"/>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2-85FA-4767-87BC-98E82BD7C065}"/>
                </c:ext>
              </c:extLst>
            </c:dLbl>
            <c:dLbl>
              <c:idx val="1"/>
              <c:layout>
                <c:manualLayout>
                  <c:x val="-2.5475902689374908E-17"/>
                  <c:y val="-0.15902650745833016"/>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4.8902837463416587E-2"/>
                    </c:manualLayout>
                  </c15:layout>
                </c:ext>
                <c:ext xmlns:c16="http://schemas.microsoft.com/office/drawing/2014/chart" uri="{C3380CC4-5D6E-409C-BE32-E72D297353CC}">
                  <c16:uniqueId val="{00000004-85FA-4767-87BC-98E82BD7C065}"/>
                </c:ext>
              </c:extLst>
            </c:dLbl>
            <c:dLbl>
              <c:idx val="2"/>
              <c:layout>
                <c:manualLayout>
                  <c:x val="0"/>
                  <c:y val="-0.12267828131114375"/>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6-85FA-4767-87BC-98E82BD7C065}"/>
                </c:ext>
              </c:extLst>
            </c:dLbl>
            <c:dLbl>
              <c:idx val="3"/>
              <c:layout>
                <c:manualLayout>
                  <c:x val="-5.0951805378749817E-17"/>
                  <c:y val="-0.18629174586663788"/>
                </c:manualLayout>
              </c:layout>
              <c:showLegendKey val="0"/>
              <c:showVal val="1"/>
              <c:showCatName val="0"/>
              <c:showSerName val="0"/>
              <c:showPercent val="0"/>
              <c:showBubbleSize val="0"/>
              <c:extLst>
                <c:ext xmlns:c15="http://schemas.microsoft.com/office/drawing/2012/chart" uri="{CE6537A1-D6FC-4f65-9D91-7224C49458BB}">
                  <c15:layout>
                    <c:manualLayout>
                      <c:w val="4.9706485761960774E-2"/>
                      <c:h val="5.7988329077937051E-2"/>
                    </c:manualLayout>
                  </c15:layout>
                </c:ext>
                <c:ext xmlns:c16="http://schemas.microsoft.com/office/drawing/2014/chart" uri="{C3380CC4-5D6E-409C-BE32-E72D297353CC}">
                  <c16:uniqueId val="{00000008-85FA-4767-87BC-98E82BD7C065}"/>
                </c:ext>
              </c:extLst>
            </c:dLbl>
            <c:dLbl>
              <c:idx val="4"/>
              <c:layout>
                <c:manualLayout>
                  <c:x val="0"/>
                  <c:y val="-8.8604110791489402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706485761960774E-2"/>
                      <c:h val="6.2531074885197296E-2"/>
                    </c:manualLayout>
                  </c15:layout>
                </c:ext>
                <c:ext xmlns:c16="http://schemas.microsoft.com/office/drawing/2014/chart" uri="{C3380CC4-5D6E-409C-BE32-E72D297353CC}">
                  <c16:uniqueId val="{0000000A-85FA-4767-87BC-98E82BD7C065}"/>
                </c:ext>
              </c:extLst>
            </c:dLbl>
            <c:dLbl>
              <c:idx val="5"/>
              <c:layout>
                <c:manualLayout>
                  <c:x val="0"/>
                  <c:y val="-3.1811382332510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5FA-4767-87BC-98E82BD7C065}"/>
                </c:ext>
              </c:extLst>
            </c:dLbl>
            <c:dLbl>
              <c:idx val="6"/>
              <c:layout>
                <c:manualLayout>
                  <c:x val="6.565090133216621E-7"/>
                  <c:y val="-8.6335062915240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5FA-4767-87BC-98E82BD7C065}"/>
                </c:ext>
              </c:extLst>
            </c:dLbl>
            <c:dLbl>
              <c:idx val="7"/>
              <c:layout>
                <c:manualLayout>
                  <c:x val="1.3895013266952978E-3"/>
                  <c:y val="-9.5429496942767839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10-85FA-4767-87BC-98E82BD7C065}"/>
                </c:ext>
              </c:extLst>
            </c:dLbl>
            <c:dLbl>
              <c:idx val="8"/>
              <c:layout>
                <c:manualLayout>
                  <c:x val="-1.0187630031782693E-16"/>
                  <c:y val="-0.11359559972936605"/>
                </c:manualLayout>
              </c:layout>
              <c:showLegendKey val="0"/>
              <c:showVal val="1"/>
              <c:showCatName val="0"/>
              <c:showSerName val="0"/>
              <c:showPercent val="0"/>
              <c:showBubbleSize val="0"/>
              <c:extLst>
                <c:ext xmlns:c15="http://schemas.microsoft.com/office/drawing/2012/chart" uri="{CE6537A1-D6FC-4f65-9D91-7224C49458BB}">
                  <c15:layout>
                    <c:manualLayout>
                      <c:w val="4.9692945513416541E-2"/>
                      <c:h val="5.8003827660121805E-2"/>
                    </c:manualLayout>
                  </c15:layout>
                </c:ext>
                <c:ext xmlns:c16="http://schemas.microsoft.com/office/drawing/2014/chart" uri="{C3380CC4-5D6E-409C-BE32-E72D297353CC}">
                  <c16:uniqueId val="{00000012-85FA-4767-87BC-98E82BD7C065}"/>
                </c:ext>
              </c:extLst>
            </c:dLbl>
            <c:dLbl>
              <c:idx val="9"/>
              <c:layout>
                <c:manualLayout>
                  <c:x val="-5.4694422273005263E-7"/>
                  <c:y val="-9.5399544673745465E-2"/>
                </c:manualLayout>
              </c:layout>
              <c:showLegendKey val="0"/>
              <c:showVal val="1"/>
              <c:showCatName val="0"/>
              <c:showSerName val="0"/>
              <c:showPercent val="0"/>
              <c:showBubbleSize val="0"/>
              <c:extLst>
                <c:ext xmlns:c15="http://schemas.microsoft.com/office/drawing/2012/chart" uri="{CE6537A1-D6FC-4f65-9D91-7224C49458BB}">
                  <c15:layout>
                    <c:manualLayout>
                      <c:w val="5.0378376013214161E-2"/>
                      <c:h val="5.7960892605474434E-2"/>
                    </c:manualLayout>
                  </c15:layout>
                </c:ext>
                <c:ext xmlns:c16="http://schemas.microsoft.com/office/drawing/2014/chart" uri="{C3380CC4-5D6E-409C-BE32-E72D297353CC}">
                  <c16:uniqueId val="{00000014-85FA-4767-87BC-98E82BD7C065}"/>
                </c:ext>
              </c:extLst>
            </c:dLbl>
            <c:dLbl>
              <c:idx val="10"/>
              <c:layout>
                <c:manualLayout>
                  <c:x val="-1.3905509916098755E-3"/>
                  <c:y val="-7.27028225147133E-2"/>
                </c:manualLayout>
              </c:layout>
              <c:showLegendKey val="0"/>
              <c:showVal val="1"/>
              <c:showCatName val="0"/>
              <c:showSerName val="0"/>
              <c:showPercent val="0"/>
              <c:showBubbleSize val="0"/>
              <c:extLst>
                <c:ext xmlns:c15="http://schemas.microsoft.com/office/drawing/2012/chart" uri="{CE6537A1-D6FC-4f65-9D91-7224C49458BB}">
                  <c15:layout>
                    <c:manualLayout>
                      <c:w val="5.2471422164367683E-2"/>
                      <c:h val="5.8003827660121805E-2"/>
                    </c:manualLayout>
                  </c15:layout>
                </c:ext>
                <c:ext xmlns:c16="http://schemas.microsoft.com/office/drawing/2014/chart" uri="{C3380CC4-5D6E-409C-BE32-E72D297353CC}">
                  <c16:uniqueId val="{00000016-85FA-4767-87BC-98E82BD7C065}"/>
                </c:ext>
              </c:extLst>
            </c:dLbl>
            <c:dLbl>
              <c:idx val="11"/>
              <c:layout>
                <c:manualLayout>
                  <c:x val="-1.3903322139208244E-3"/>
                  <c:y val="-8.8571797608445899E-2"/>
                </c:manualLayout>
              </c:layout>
              <c:spPr>
                <a:solidFill>
                  <a:srgbClr val="FFFF00"/>
                </a:solid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598149140750626E-2"/>
                      <c:h val="4.4339030934349079E-2"/>
                    </c:manualLayout>
                  </c15:layout>
                </c:ext>
                <c:ext xmlns:c16="http://schemas.microsoft.com/office/drawing/2014/chart" uri="{C3380CC4-5D6E-409C-BE32-E72D297353CC}">
                  <c16:uniqueId val="{00000018-85FA-4767-87BC-98E82BD7C065}"/>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KPI!$U$4:$U$16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KPI!$W$4:$W$16</c:f>
              <c:numCache>
                <c:formatCode>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19-85FA-4767-87BC-98E82BD7C065}"/>
            </c:ext>
          </c:extLst>
        </c:ser>
        <c:dLbls>
          <c:showLegendKey val="0"/>
          <c:showVal val="0"/>
          <c:showCatName val="0"/>
          <c:showSerName val="0"/>
          <c:showPercent val="0"/>
          <c:showBubbleSize val="0"/>
        </c:dLbls>
        <c:gapWidth val="219"/>
        <c:axId val="706449039"/>
        <c:axId val="706457679"/>
      </c:barChart>
      <c:catAx>
        <c:axId val="6880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68111"/>
        <c:crosses val="autoZero"/>
        <c:auto val="1"/>
        <c:lblAlgn val="ctr"/>
        <c:lblOffset val="100"/>
        <c:noMultiLvlLbl val="0"/>
      </c:catAx>
      <c:valAx>
        <c:axId val="68806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073391"/>
        <c:crosses val="autoZero"/>
        <c:crossBetween val="between"/>
      </c:valAx>
      <c:valAx>
        <c:axId val="7064576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49039"/>
        <c:crosses val="max"/>
        <c:crossBetween val="between"/>
      </c:valAx>
      <c:catAx>
        <c:axId val="706449039"/>
        <c:scaling>
          <c:orientation val="minMax"/>
        </c:scaling>
        <c:delete val="1"/>
        <c:axPos val="b"/>
        <c:numFmt formatCode="General" sourceLinked="1"/>
        <c:majorTickMark val="out"/>
        <c:minorTickMark val="none"/>
        <c:tickLblPos val="nextTo"/>
        <c:crossAx val="7064576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F7946F65-36A6-4256-A036-61A335DEDE9B}">
          <cx:tx>
            <cx:txData>
              <cx:f>_xlchart.v1.4</cx:f>
              <cx:v>Sum of Net Sales</cx:v>
            </cx:txData>
          </cx:tx>
          <cx:dataLabels pos="ctr">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6814FBA-5310-437A-B0C7-4E1723ED20E2}">
          <cx:tx>
            <cx:txData>
              <cx:f>_xlchart.v1.1</cx:f>
              <cx:v>Sum of Net Sales</cx:v>
            </cx:txData>
          </cx:tx>
          <cx:spPr>
            <a:solidFill>
              <a:schemeClr val="bg1">
                <a:lumMod val="65000"/>
              </a:schemeClr>
            </a:solidFill>
          </cx:spPr>
          <cx:dataPt idx="0">
            <cx:spPr>
              <a:solidFill>
                <a:sysClr val="windowText" lastClr="000000">
                  <a:lumMod val="95000"/>
                  <a:lumOff val="5000"/>
                </a:sysClr>
              </a:solidFill>
            </cx:spPr>
          </cx:dataPt>
          <cx:dataPt idx="1">
            <cx:spPr>
              <a:solidFill>
                <a:srgbClr val="002060"/>
              </a:solidFill>
            </cx:spPr>
          </cx:dataPt>
          <cx:dataPt idx="2">
            <cx:spPr>
              <a:solidFill>
                <a:sysClr val="window" lastClr="FFFFFF">
                  <a:lumMod val="75000"/>
                </a:sysClr>
              </a:solidFill>
            </cx:spPr>
          </cx:dataPt>
          <cx:dataPt idx="3">
            <cx:spPr>
              <a:solidFill>
                <a:srgbClr val="FFC000"/>
              </a:solidFill>
            </cx:spPr>
          </cx:dataPt>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06814FBA-5310-437A-B0C7-4E1723ED20E2}">
          <cx:tx>
            <cx:txData>
              <cx:f>_xlchart.v1.10</cx:f>
              <cx:v>Sum of Net Sales</cx:v>
            </cx:txData>
          </cx:tx>
          <cx:spPr>
            <a:solidFill>
              <a:schemeClr val="bg1">
                <a:lumMod val="65000"/>
              </a:schemeClr>
            </a:solidFill>
          </cx:spPr>
          <cx:dataPt idx="0">
            <cx:spPr>
              <a:solidFill>
                <a:sysClr val="windowText" lastClr="000000">
                  <a:lumMod val="95000"/>
                  <a:lumOff val="5000"/>
                </a:sysClr>
              </a:solidFill>
            </cx:spPr>
          </cx:dataPt>
          <cx:dataPt idx="1">
            <cx:spPr>
              <a:solidFill>
                <a:srgbClr val="002060"/>
              </a:solidFill>
            </cx:spPr>
          </cx:dataPt>
          <cx:dataPt idx="2">
            <cx:spPr>
              <a:solidFill>
                <a:sysClr val="window" lastClr="FFFFFF">
                  <a:lumMod val="75000"/>
                </a:sysClr>
              </a:solidFill>
            </cx:spPr>
          </cx:dataPt>
          <cx:dataPt idx="3">
            <cx:spPr>
              <a:solidFill>
                <a:srgbClr val="FFC000"/>
              </a:solidFill>
            </cx:spPr>
          </cx:dataPt>
          <cx:dataLabels>
            <cx:txPr>
              <a:bodyPr spcFirstLastPara="1" vertOverflow="ellipsis" horzOverflow="overflow" wrap="square" lIns="0" tIns="0" rIns="0" bIns="0" anchor="ctr" anchorCtr="1"/>
              <a:lstStyle/>
              <a:p>
                <a:pPr algn="ctr" rtl="0">
                  <a:defRPr sz="1100" b="1"/>
                </a:pPr>
                <a:endParaRPr lang="en-US" sz="11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F7946F65-36A6-4256-A036-61A335DEDE9B}">
          <cx:tx>
            <cx:txData>
              <cx:f>_xlchart.v1.7</cx:f>
              <cx:v>Sum of Net Sales</cx:v>
            </cx:txData>
          </cx:tx>
          <cx:dataLabels pos="ctr">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87</xdr:row>
      <xdr:rowOff>30339</xdr:rowOff>
    </xdr:from>
    <xdr:to>
      <xdr:col>1</xdr:col>
      <xdr:colOff>189074</xdr:colOff>
      <xdr:row>96</xdr:row>
      <xdr:rowOff>114160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71156FF-D444-B7F3-B6A8-0C8703A175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757391"/>
              <a:ext cx="1826436" cy="1709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65</xdr:row>
      <xdr:rowOff>100304</xdr:rowOff>
    </xdr:from>
    <xdr:to>
      <xdr:col>1</xdr:col>
      <xdr:colOff>183320</xdr:colOff>
      <xdr:row>79</xdr:row>
      <xdr:rowOff>3226</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53AB8971-3288-1DDA-FC56-55C44C1A582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1852386"/>
              <a:ext cx="1820682" cy="2432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684745</xdr:colOff>
      <xdr:row>49</xdr:row>
      <xdr:rowOff>110303</xdr:rowOff>
    </xdr:from>
    <xdr:to>
      <xdr:col>5</xdr:col>
      <xdr:colOff>1234772</xdr:colOff>
      <xdr:row>54</xdr:row>
      <xdr:rowOff>40180</xdr:rowOff>
    </xdr:to>
    <mc:AlternateContent xmlns:mc="http://schemas.openxmlformats.org/markup-compatibility/2006" xmlns:a14="http://schemas.microsoft.com/office/drawing/2010/main">
      <mc:Choice Requires="a14">
        <xdr:graphicFrame macro="">
          <xdr:nvGraphicFramePr>
            <xdr:cNvPr id="6" name="Sales Channel">
              <a:extLst>
                <a:ext uri="{FF2B5EF4-FFF2-40B4-BE49-F238E27FC236}">
                  <a16:creationId xmlns:a16="http://schemas.microsoft.com/office/drawing/2014/main" id="{86983FA1-D894-4225-838C-2E85F5A39FD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5661558" y="9063803"/>
              <a:ext cx="1858666" cy="842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57</xdr:row>
      <xdr:rowOff>69273</xdr:rowOff>
    </xdr:from>
    <xdr:to>
      <xdr:col>1</xdr:col>
      <xdr:colOff>154226</xdr:colOff>
      <xdr:row>65</xdr:row>
      <xdr:rowOff>1118</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AE652F74-BA51-5B52-1B9C-7484365E394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9273" y="10375912"/>
              <a:ext cx="1722315" cy="137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205289</xdr:colOff>
      <xdr:row>62</xdr:row>
      <xdr:rowOff>168983</xdr:rowOff>
    </xdr:from>
    <xdr:to>
      <xdr:col>2</xdr:col>
      <xdr:colOff>972849</xdr:colOff>
      <xdr:row>79</xdr:row>
      <xdr:rowOff>1316</xdr:rowOff>
    </xdr:to>
    <mc:AlternateContent xmlns:mc="http://schemas.openxmlformats.org/markup-compatibility/2006" xmlns:a14="http://schemas.microsoft.com/office/drawing/2010/main">
      <mc:Choice Requires="a14">
        <xdr:graphicFrame macro="">
          <xdr:nvGraphicFramePr>
            <xdr:cNvPr id="8" name="Product Sub-Category">
              <a:extLst>
                <a:ext uri="{FF2B5EF4-FFF2-40B4-BE49-F238E27FC236}">
                  <a16:creationId xmlns:a16="http://schemas.microsoft.com/office/drawing/2014/main" id="{9C693DE8-3B75-A077-E9AA-C515F9378852}"/>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1344361" y="11379024"/>
              <a:ext cx="1812362" cy="290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1481149</xdr:colOff>
      <xdr:row>56</xdr:row>
      <xdr:rowOff>129939</xdr:rowOff>
    </xdr:from>
    <xdr:to>
      <xdr:col>6</xdr:col>
      <xdr:colOff>352685</xdr:colOff>
      <xdr:row>64</xdr:row>
      <xdr:rowOff>88756</xdr:rowOff>
    </xdr:to>
    <mc:AlternateContent xmlns:mc="http://schemas.openxmlformats.org/markup-compatibility/2006" xmlns:a14="http://schemas.microsoft.com/office/drawing/2010/main">
      <mc:Choice Requires="a14">
        <xdr:graphicFrame macro="">
          <xdr:nvGraphicFramePr>
            <xdr:cNvPr id="9" name="Payment Mode">
              <a:extLst>
                <a:ext uri="{FF2B5EF4-FFF2-40B4-BE49-F238E27FC236}">
                  <a16:creationId xmlns:a16="http://schemas.microsoft.com/office/drawing/2014/main" id="{9B9C57A8-6DD0-9A5D-3DA0-A75C23A7425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878842" y="10361377"/>
              <a:ext cx="1821063" cy="1419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333375</xdr:colOff>
      <xdr:row>48</xdr:row>
      <xdr:rowOff>113322</xdr:rowOff>
    </xdr:from>
    <xdr:to>
      <xdr:col>4</xdr:col>
      <xdr:colOff>791500</xdr:colOff>
      <xdr:row>56</xdr:row>
      <xdr:rowOff>83465</xdr:rowOff>
    </xdr:to>
    <mc:AlternateContent xmlns:mc="http://schemas.openxmlformats.org/markup-compatibility/2006" xmlns:a14="http://schemas.microsoft.com/office/drawing/2010/main">
      <mc:Choice Requires="a14">
        <xdr:graphicFrame macro="">
          <xdr:nvGraphicFramePr>
            <xdr:cNvPr id="10" name="Delivery Status">
              <a:extLst>
                <a:ext uri="{FF2B5EF4-FFF2-40B4-BE49-F238E27FC236}">
                  <a16:creationId xmlns:a16="http://schemas.microsoft.com/office/drawing/2014/main" id="{92EFE9A3-B368-7408-02CA-DA8A5343790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960813" y="8884260"/>
              <a:ext cx="1807501" cy="1430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925997</xdr:colOff>
      <xdr:row>19</xdr:row>
      <xdr:rowOff>1317</xdr:rowOff>
    </xdr:from>
    <xdr:to>
      <xdr:col>39</xdr:col>
      <xdr:colOff>128712</xdr:colOff>
      <xdr:row>26</xdr:row>
      <xdr:rowOff>62862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21AFECA-13B7-0DCB-213F-479527165E4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102175" y="3444428"/>
              <a:ext cx="3323159" cy="13259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15551</xdr:colOff>
      <xdr:row>4</xdr:row>
      <xdr:rowOff>15550</xdr:rowOff>
    </xdr:from>
    <xdr:to>
      <xdr:col>0</xdr:col>
      <xdr:colOff>1632857</xdr:colOff>
      <xdr:row>5</xdr:row>
      <xdr:rowOff>171061</xdr:rowOff>
    </xdr:to>
    <xdr:sp macro="" textlink="$A$2">
      <xdr:nvSpPr>
        <xdr:cNvPr id="3" name="TextBox 2">
          <a:extLst>
            <a:ext uri="{FF2B5EF4-FFF2-40B4-BE49-F238E27FC236}">
              <a16:creationId xmlns:a16="http://schemas.microsoft.com/office/drawing/2014/main" id="{BAE6015B-42F9-C3E9-7F00-9E1E923DFD0F}"/>
            </a:ext>
          </a:extLst>
        </xdr:cNvPr>
        <xdr:cNvSpPr txBox="1"/>
      </xdr:nvSpPr>
      <xdr:spPr>
        <a:xfrm>
          <a:off x="15551" y="761999"/>
          <a:ext cx="1617306" cy="342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AC2F6F-753E-4A8E-B866-AD6B6EA8FE3A}" type="TxLink">
            <a:rPr lang="en-US" sz="1100" b="0" i="0" u="none" strike="noStrike">
              <a:solidFill>
                <a:srgbClr val="000000"/>
              </a:solidFill>
              <a:latin typeface="Calibri"/>
              <a:ea typeface="Calibri"/>
              <a:cs typeface="Calibri"/>
            </a:rPr>
            <a:pPr/>
            <a:t>30592560.5</a:t>
          </a:fld>
          <a:endParaRPr lang="en-IN" sz="1100"/>
        </a:p>
      </xdr:txBody>
    </xdr:sp>
    <xdr:clientData/>
  </xdr:twoCellAnchor>
  <xdr:twoCellAnchor>
    <xdr:from>
      <xdr:col>2</xdr:col>
      <xdr:colOff>629817</xdr:colOff>
      <xdr:row>3</xdr:row>
      <xdr:rowOff>163284</xdr:rowOff>
    </xdr:from>
    <xdr:to>
      <xdr:col>2</xdr:col>
      <xdr:colOff>1422918</xdr:colOff>
      <xdr:row>5</xdr:row>
      <xdr:rowOff>31101</xdr:rowOff>
    </xdr:to>
    <xdr:sp macro="" textlink="$C$2">
      <xdr:nvSpPr>
        <xdr:cNvPr id="11" name="TextBox 10">
          <a:extLst>
            <a:ext uri="{FF2B5EF4-FFF2-40B4-BE49-F238E27FC236}">
              <a16:creationId xmlns:a16="http://schemas.microsoft.com/office/drawing/2014/main" id="{6DB50C99-C66C-9A25-CCC7-CD107D1E9B6D}"/>
            </a:ext>
          </a:extLst>
        </xdr:cNvPr>
        <xdr:cNvSpPr txBox="1"/>
      </xdr:nvSpPr>
      <xdr:spPr>
        <a:xfrm>
          <a:off x="3327919" y="723121"/>
          <a:ext cx="793101" cy="2410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D48771-77AC-4229-BE2C-0E3205FCC074}" type="TxLink">
            <a:rPr lang="en-US" sz="1100" b="0" i="0" u="none" strike="noStrike">
              <a:solidFill>
                <a:srgbClr val="000000"/>
              </a:solidFill>
              <a:latin typeface="Calibri"/>
              <a:ea typeface="Calibri"/>
              <a:cs typeface="Calibri"/>
            </a:rPr>
            <a:pPr/>
            <a:t>2703334.27</a:t>
          </a:fld>
          <a:endParaRPr lang="en-IN" sz="1100"/>
        </a:p>
      </xdr:txBody>
    </xdr:sp>
    <xdr:clientData/>
  </xdr:twoCellAnchor>
  <xdr:twoCellAnchor>
    <xdr:from>
      <xdr:col>0</xdr:col>
      <xdr:colOff>23327</xdr:colOff>
      <xdr:row>9</xdr:row>
      <xdr:rowOff>23327</xdr:rowOff>
    </xdr:from>
    <xdr:to>
      <xdr:col>0</xdr:col>
      <xdr:colOff>1648408</xdr:colOff>
      <xdr:row>11</xdr:row>
      <xdr:rowOff>1</xdr:rowOff>
    </xdr:to>
    <xdr:sp macro="" textlink="$A$7">
      <xdr:nvSpPr>
        <xdr:cNvPr id="12" name="TextBox 11">
          <a:extLst>
            <a:ext uri="{FF2B5EF4-FFF2-40B4-BE49-F238E27FC236}">
              <a16:creationId xmlns:a16="http://schemas.microsoft.com/office/drawing/2014/main" id="{A5EC0F94-4EAF-33D4-913A-28630964EE88}"/>
            </a:ext>
          </a:extLst>
        </xdr:cNvPr>
        <xdr:cNvSpPr txBox="1"/>
      </xdr:nvSpPr>
      <xdr:spPr>
        <a:xfrm>
          <a:off x="23327" y="1702837"/>
          <a:ext cx="1625081" cy="357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E1BB15-B80D-4BED-A4B5-08151A361B66}" type="TxLink">
            <a:rPr lang="en-US" sz="1100" b="0" i="0" u="none" strike="noStrike">
              <a:solidFill>
                <a:srgbClr val="000000"/>
              </a:solidFill>
              <a:latin typeface="Calibri"/>
              <a:ea typeface="Calibri"/>
              <a:cs typeface="Calibri"/>
            </a:rPr>
            <a:pPr/>
            <a:t>27889226.23</a:t>
          </a:fld>
          <a:endParaRPr lang="en-IN" sz="1100"/>
        </a:p>
      </xdr:txBody>
    </xdr:sp>
    <xdr:clientData/>
  </xdr:twoCellAnchor>
  <xdr:twoCellAnchor>
    <xdr:from>
      <xdr:col>2</xdr:col>
      <xdr:colOff>1</xdr:colOff>
      <xdr:row>8</xdr:row>
      <xdr:rowOff>178838</xdr:rowOff>
    </xdr:from>
    <xdr:to>
      <xdr:col>3</xdr:col>
      <xdr:colOff>2178</xdr:colOff>
      <xdr:row>10</xdr:row>
      <xdr:rowOff>23328</xdr:rowOff>
    </xdr:to>
    <xdr:sp macro="" textlink="$C$7">
      <xdr:nvSpPr>
        <xdr:cNvPr id="13" name="TextBox 12">
          <a:extLst>
            <a:ext uri="{FF2B5EF4-FFF2-40B4-BE49-F238E27FC236}">
              <a16:creationId xmlns:a16="http://schemas.microsoft.com/office/drawing/2014/main" id="{6E7E6C96-B892-C52D-21B1-2015D7B94C22}"/>
            </a:ext>
          </a:extLst>
        </xdr:cNvPr>
        <xdr:cNvSpPr txBox="1"/>
      </xdr:nvSpPr>
      <xdr:spPr>
        <a:xfrm>
          <a:off x="2192695" y="1671736"/>
          <a:ext cx="1378442" cy="22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3C09D3-240B-45C4-92D3-A780D06FCF2E}" type="TxLink">
            <a:rPr lang="en-US" sz="1100" b="0" i="0" u="none" strike="noStrike">
              <a:solidFill>
                <a:srgbClr val="000000"/>
              </a:solidFill>
              <a:latin typeface="Calibri"/>
              <a:ea typeface="Calibri"/>
              <a:cs typeface="Calibri"/>
            </a:rPr>
            <a:pPr/>
            <a:t>6546998.49</a:t>
          </a:fld>
          <a:endParaRPr lang="en-IN" sz="1100"/>
        </a:p>
      </xdr:txBody>
    </xdr:sp>
    <xdr:clientData/>
  </xdr:twoCellAnchor>
  <xdr:twoCellAnchor>
    <xdr:from>
      <xdr:col>3</xdr:col>
      <xdr:colOff>102215</xdr:colOff>
      <xdr:row>18</xdr:row>
      <xdr:rowOff>126715</xdr:rowOff>
    </xdr:from>
    <xdr:to>
      <xdr:col>6</xdr:col>
      <xdr:colOff>1376421</xdr:colOff>
      <xdr:row>33</xdr:row>
      <xdr:rowOff>172948</xdr:rowOff>
    </xdr:to>
    <xdr:graphicFrame macro="">
      <xdr:nvGraphicFramePr>
        <xdr:cNvPr id="14" name="Chart 13">
          <a:extLst>
            <a:ext uri="{FF2B5EF4-FFF2-40B4-BE49-F238E27FC236}">
              <a16:creationId xmlns:a16="http://schemas.microsoft.com/office/drawing/2014/main" id="{806EA35E-5AFB-B879-8C3B-61B8B791D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73603</xdr:colOff>
      <xdr:row>39</xdr:row>
      <xdr:rowOff>44161</xdr:rowOff>
    </xdr:from>
    <xdr:to>
      <xdr:col>14</xdr:col>
      <xdr:colOff>14942</xdr:colOff>
      <xdr:row>54</xdr:row>
      <xdr:rowOff>59748</xdr:rowOff>
    </xdr:to>
    <xdr:graphicFrame macro="">
      <xdr:nvGraphicFramePr>
        <xdr:cNvPr id="17" name="Chart 16">
          <a:extLst>
            <a:ext uri="{FF2B5EF4-FFF2-40B4-BE49-F238E27FC236}">
              <a16:creationId xmlns:a16="http://schemas.microsoft.com/office/drawing/2014/main" id="{16881604-F10E-E21E-3BDD-A3E586BAD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437029</xdr:colOff>
      <xdr:row>7</xdr:row>
      <xdr:rowOff>14194</xdr:rowOff>
    </xdr:from>
    <xdr:to>
      <xdr:col>14</xdr:col>
      <xdr:colOff>1038412</xdr:colOff>
      <xdr:row>22</xdr:row>
      <xdr:rowOff>53041</xdr:rowOff>
    </xdr:to>
    <xdr:graphicFrame macro="">
      <xdr:nvGraphicFramePr>
        <xdr:cNvPr id="18" name="Chart 17">
          <a:extLst>
            <a:ext uri="{FF2B5EF4-FFF2-40B4-BE49-F238E27FC236}">
              <a16:creationId xmlns:a16="http://schemas.microsoft.com/office/drawing/2014/main" id="{FD904508-F828-DA6F-47A6-E9DFDB3D8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343647</xdr:colOff>
      <xdr:row>15</xdr:row>
      <xdr:rowOff>17930</xdr:rowOff>
    </xdr:from>
    <xdr:to>
      <xdr:col>18</xdr:col>
      <xdr:colOff>1150471</xdr:colOff>
      <xdr:row>30</xdr:row>
      <xdr:rowOff>71718</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5D823CC4-BBD7-D161-3609-ECB1E6889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856687" y="2768750"/>
              <a:ext cx="4220584" cy="279698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1389531</xdr:colOff>
      <xdr:row>16</xdr:row>
      <xdr:rowOff>32871</xdr:rowOff>
    </xdr:from>
    <xdr:to>
      <xdr:col>23</xdr:col>
      <xdr:colOff>526677</xdr:colOff>
      <xdr:row>31</xdr:row>
      <xdr:rowOff>86659</xdr:rowOff>
    </xdr:to>
    <xdr:graphicFrame macro="">
      <xdr:nvGraphicFramePr>
        <xdr:cNvPr id="23" name="Chart 22">
          <a:extLst>
            <a:ext uri="{FF2B5EF4-FFF2-40B4-BE49-F238E27FC236}">
              <a16:creationId xmlns:a16="http://schemas.microsoft.com/office/drawing/2014/main" id="{BADAB1F8-AD7E-8869-DF98-AE9647A69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1387</xdr:colOff>
      <xdr:row>8</xdr:row>
      <xdr:rowOff>151455</xdr:rowOff>
    </xdr:from>
    <xdr:to>
      <xdr:col>26</xdr:col>
      <xdr:colOff>208411</xdr:colOff>
      <xdr:row>20</xdr:row>
      <xdr:rowOff>136771</xdr:rowOff>
    </xdr:to>
    <xdr:graphicFrame macro="">
      <xdr:nvGraphicFramePr>
        <xdr:cNvPr id="24" name="Chart 23">
          <a:extLst>
            <a:ext uri="{FF2B5EF4-FFF2-40B4-BE49-F238E27FC236}">
              <a16:creationId xmlns:a16="http://schemas.microsoft.com/office/drawing/2014/main" id="{9CF63660-009B-28E5-CF92-83176435A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561879</xdr:colOff>
      <xdr:row>15</xdr:row>
      <xdr:rowOff>15394</xdr:rowOff>
    </xdr:from>
    <xdr:to>
      <xdr:col>29</xdr:col>
      <xdr:colOff>1100667</xdr:colOff>
      <xdr:row>27</xdr:row>
      <xdr:rowOff>23091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DADD1049-D920-7284-73ED-04166BFA1F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5415759" y="2766214"/>
              <a:ext cx="4386888" cy="22022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650240</xdr:colOff>
      <xdr:row>1</xdr:row>
      <xdr:rowOff>172720</xdr:rowOff>
    </xdr:from>
    <xdr:to>
      <xdr:col>40</xdr:col>
      <xdr:colOff>487680</xdr:colOff>
      <xdr:row>16</xdr:row>
      <xdr:rowOff>162560</xdr:rowOff>
    </xdr:to>
    <xdr:graphicFrame macro="">
      <xdr:nvGraphicFramePr>
        <xdr:cNvPr id="26" name="Chart 25">
          <a:extLst>
            <a:ext uri="{FF2B5EF4-FFF2-40B4-BE49-F238E27FC236}">
              <a16:creationId xmlns:a16="http://schemas.microsoft.com/office/drawing/2014/main" id="{FAC5D5A7-3674-D66E-F5D6-65240F794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13746</xdr:rowOff>
    </xdr:from>
    <xdr:to>
      <xdr:col>6</xdr:col>
      <xdr:colOff>403860</xdr:colOff>
      <xdr:row>1</xdr:row>
      <xdr:rowOff>30480</xdr:rowOff>
    </xdr:to>
    <xdr:sp macro="" textlink="">
      <xdr:nvSpPr>
        <xdr:cNvPr id="2" name="TextBox 1">
          <a:extLst>
            <a:ext uri="{FF2B5EF4-FFF2-40B4-BE49-F238E27FC236}">
              <a16:creationId xmlns:a16="http://schemas.microsoft.com/office/drawing/2014/main" id="{607589C6-9F2E-ABA4-2A9A-A7249AAAE016}"/>
            </a:ext>
          </a:extLst>
        </xdr:cNvPr>
        <xdr:cNvSpPr txBox="1"/>
      </xdr:nvSpPr>
      <xdr:spPr>
        <a:xfrm>
          <a:off x="38100" y="13746"/>
          <a:ext cx="4023360" cy="603474"/>
        </a:xfrm>
        <a:prstGeom prst="rect">
          <a:avLst/>
        </a:prstGeom>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3600" b="1">
              <a:solidFill>
                <a:schemeClr val="bg1"/>
              </a:solidFill>
            </a:rPr>
            <a:t>Sales</a:t>
          </a:r>
          <a:r>
            <a:rPr lang="en-IN" sz="3600" b="1"/>
            <a:t> </a:t>
          </a:r>
          <a:r>
            <a:rPr lang="en-IN" sz="3600" b="1">
              <a:solidFill>
                <a:schemeClr val="bg1"/>
              </a:solidFill>
            </a:rPr>
            <a:t>Dashboard</a:t>
          </a:r>
        </a:p>
      </xdr:txBody>
    </xdr:sp>
    <xdr:clientData/>
  </xdr:twoCellAnchor>
  <xdr:twoCellAnchor editAs="oneCell">
    <xdr:from>
      <xdr:col>6</xdr:col>
      <xdr:colOff>536148</xdr:colOff>
      <xdr:row>0</xdr:row>
      <xdr:rowOff>0</xdr:rowOff>
    </xdr:from>
    <xdr:to>
      <xdr:col>12</xdr:col>
      <xdr:colOff>609073</xdr:colOff>
      <xdr:row>1</xdr:row>
      <xdr:rowOff>25260</xdr:rowOff>
    </xdr:to>
    <mc:AlternateContent xmlns:mc="http://schemas.openxmlformats.org/markup-compatibility/2006">
      <mc:Choice xmlns:a14="http://schemas.microsoft.com/office/drawing/2010/main" Requires="a14">
        <xdr:graphicFrame macro="">
          <xdr:nvGraphicFramePr>
            <xdr:cNvPr id="3" name="Sales Channel 1">
              <a:extLst>
                <a:ext uri="{FF2B5EF4-FFF2-40B4-BE49-F238E27FC236}">
                  <a16:creationId xmlns:a16="http://schemas.microsoft.com/office/drawing/2014/main" id="{3D60FE45-0938-4BD1-B42C-315FD21CD50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4208738" y="0"/>
              <a:ext cx="3745515" cy="612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38937</xdr:colOff>
      <xdr:row>1</xdr:row>
      <xdr:rowOff>45720</xdr:rowOff>
    </xdr:from>
    <xdr:to>
      <xdr:col>6</xdr:col>
      <xdr:colOff>399039</xdr:colOff>
      <xdr:row>8</xdr:row>
      <xdr:rowOff>91440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E0802D26-A013-449B-A707-407E9E658C6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8937" y="632460"/>
              <a:ext cx="4017702" cy="1325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121918</xdr:colOff>
      <xdr:row>0</xdr:row>
      <xdr:rowOff>7621</xdr:rowOff>
    </xdr:from>
    <xdr:to>
      <xdr:col>18</xdr:col>
      <xdr:colOff>25918</xdr:colOff>
      <xdr:row>1</xdr:row>
      <xdr:rowOff>32881</xdr:rowOff>
    </xdr:to>
    <mc:AlternateContent xmlns:mc="http://schemas.openxmlformats.org/markup-compatibility/2006" xmlns:a14="http://schemas.microsoft.com/office/drawing/2010/main">
      <mc:Choice Requires="a14">
        <xdr:graphicFrame macro="">
          <xdr:nvGraphicFramePr>
            <xdr:cNvPr id="6" name="Payment Mode 1">
              <a:extLst>
                <a:ext uri="{FF2B5EF4-FFF2-40B4-BE49-F238E27FC236}">
                  <a16:creationId xmlns:a16="http://schemas.microsoft.com/office/drawing/2014/main" id="{5F7388DE-3C29-4DD2-82F2-A6032D53244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8046718" y="7621"/>
              <a:ext cx="29520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0</xdr:row>
      <xdr:rowOff>7620</xdr:rowOff>
    </xdr:from>
    <xdr:to>
      <xdr:col>23</xdr:col>
      <xdr:colOff>344400</xdr:colOff>
      <xdr:row>1</xdr:row>
      <xdr:rowOff>32880</xdr:rowOff>
    </xdr:to>
    <mc:AlternateContent xmlns:mc="http://schemas.openxmlformats.org/markup-compatibility/2006" xmlns:a14="http://schemas.microsoft.com/office/drawing/2010/main">
      <mc:Choice Requires="a14">
        <xdr:graphicFrame macro="">
          <xdr:nvGraphicFramePr>
            <xdr:cNvPr id="7" name="Delivery Status 1">
              <a:extLst>
                <a:ext uri="{FF2B5EF4-FFF2-40B4-BE49-F238E27FC236}">
                  <a16:creationId xmlns:a16="http://schemas.microsoft.com/office/drawing/2014/main" id="{34C52D86-E4A7-4714-8365-9EDBDFAAC00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1125200" y="7620"/>
              <a:ext cx="324000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35034</xdr:colOff>
      <xdr:row>8</xdr:row>
      <xdr:rowOff>122621</xdr:rowOff>
    </xdr:from>
    <xdr:to>
      <xdr:col>6</xdr:col>
      <xdr:colOff>409434</xdr:colOff>
      <xdr:row>14</xdr:row>
      <xdr:rowOff>144780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BCA5E2DE-4444-4BE5-8AE2-369D0F954B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034" y="1989521"/>
              <a:ext cx="4032000" cy="1119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26714</xdr:colOff>
      <xdr:row>20</xdr:row>
      <xdr:rowOff>160020</xdr:rowOff>
    </xdr:from>
    <xdr:to>
      <xdr:col>6</xdr:col>
      <xdr:colOff>401114</xdr:colOff>
      <xdr:row>29</xdr:row>
      <xdr:rowOff>60960</xdr:rowOff>
    </xdr:to>
    <mc:AlternateContent xmlns:mc="http://schemas.openxmlformats.org/markup-compatibility/2006" xmlns:a14="http://schemas.microsoft.com/office/drawing/2010/main">
      <mc:Choice Requires="a14">
        <xdr:graphicFrame macro="">
          <xdr:nvGraphicFramePr>
            <xdr:cNvPr id="9" name="Product Sub-Category 1">
              <a:extLst>
                <a:ext uri="{FF2B5EF4-FFF2-40B4-BE49-F238E27FC236}">
                  <a16:creationId xmlns:a16="http://schemas.microsoft.com/office/drawing/2014/main" id="{4BDF15EF-3525-4E67-BBF4-6672207BE0A7}"/>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26714" y="4221480"/>
              <a:ext cx="40320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29692</xdr:colOff>
      <xdr:row>29</xdr:row>
      <xdr:rowOff>76200</xdr:rowOff>
    </xdr:from>
    <xdr:to>
      <xdr:col>6</xdr:col>
      <xdr:colOff>404092</xdr:colOff>
      <xdr:row>38</xdr:row>
      <xdr:rowOff>99060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5D522705-FF50-42F5-97FD-EB1C94B2012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9692" y="5783580"/>
              <a:ext cx="40320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35033</xdr:colOff>
      <xdr:row>14</xdr:row>
      <xdr:rowOff>160021</xdr:rowOff>
    </xdr:from>
    <xdr:to>
      <xdr:col>6</xdr:col>
      <xdr:colOff>409433</xdr:colOff>
      <xdr:row>20</xdr:row>
      <xdr:rowOff>144780</xdr:rowOff>
    </xdr:to>
    <mc:AlternateContent xmlns:mc="http://schemas.openxmlformats.org/markup-compatibility/2006" xmlns:a14="http://schemas.microsoft.com/office/drawing/2010/main">
      <mc:Choice Requires="a14">
        <xdr:graphicFrame macro="">
          <xdr:nvGraphicFramePr>
            <xdr:cNvPr id="11" name="Product Category 1">
              <a:extLst>
                <a:ext uri="{FF2B5EF4-FFF2-40B4-BE49-F238E27FC236}">
                  <a16:creationId xmlns:a16="http://schemas.microsoft.com/office/drawing/2014/main" id="{A64284B7-6354-44C7-B767-D46955D7AD2D}"/>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35033" y="3124201"/>
              <a:ext cx="403200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394235</xdr:colOff>
      <xdr:row>1</xdr:row>
      <xdr:rowOff>47592</xdr:rowOff>
    </xdr:from>
    <xdr:to>
      <xdr:col>23</xdr:col>
      <xdr:colOff>302795</xdr:colOff>
      <xdr:row>38</xdr:row>
      <xdr:rowOff>129540</xdr:rowOff>
    </xdr:to>
    <xdr:sp macro="" textlink="">
      <xdr:nvSpPr>
        <xdr:cNvPr id="21" name="Rectangle 20">
          <a:extLst>
            <a:ext uri="{FF2B5EF4-FFF2-40B4-BE49-F238E27FC236}">
              <a16:creationId xmlns:a16="http://schemas.microsoft.com/office/drawing/2014/main" id="{64B6DF3B-46B0-523F-2BD9-3BDF3467F8AD}"/>
            </a:ext>
          </a:extLst>
        </xdr:cNvPr>
        <xdr:cNvSpPr/>
      </xdr:nvSpPr>
      <xdr:spPr>
        <a:xfrm>
          <a:off x="4051835" y="634332"/>
          <a:ext cx="10271760" cy="6848508"/>
        </a:xfrm>
        <a:prstGeom prst="rect">
          <a:avLst/>
        </a:prstGeom>
        <a:ln>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439837</xdr:colOff>
      <xdr:row>1</xdr:row>
      <xdr:rowOff>78948</xdr:rowOff>
    </xdr:from>
    <xdr:to>
      <xdr:col>10</xdr:col>
      <xdr:colOff>462697</xdr:colOff>
      <xdr:row>8</xdr:row>
      <xdr:rowOff>117048</xdr:rowOff>
    </xdr:to>
    <xdr:sp macro="" textlink="">
      <xdr:nvSpPr>
        <xdr:cNvPr id="13" name="Rectangle 12">
          <a:extLst>
            <a:ext uri="{FF2B5EF4-FFF2-40B4-BE49-F238E27FC236}">
              <a16:creationId xmlns:a16="http://schemas.microsoft.com/office/drawing/2014/main" id="{A30AA829-29D7-1E60-38F1-8BBDD9727452}"/>
            </a:ext>
          </a:extLst>
        </xdr:cNvPr>
        <xdr:cNvSpPr/>
      </xdr:nvSpPr>
      <xdr:spPr>
        <a:xfrm>
          <a:off x="4112427" y="666063"/>
          <a:ext cx="2471254" cy="13497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a:t>
          </a:r>
          <a:r>
            <a:rPr lang="en-IN" sz="2800" b="1" baseline="0"/>
            <a:t> Sales</a:t>
          </a:r>
          <a:endParaRPr lang="en-IN" sz="2800" b="1"/>
        </a:p>
      </xdr:txBody>
    </xdr:sp>
    <xdr:clientData/>
  </xdr:twoCellAnchor>
  <xdr:twoCellAnchor>
    <xdr:from>
      <xdr:col>7</xdr:col>
      <xdr:colOff>137160</xdr:colOff>
      <xdr:row>5</xdr:row>
      <xdr:rowOff>83820</xdr:rowOff>
    </xdr:from>
    <xdr:to>
      <xdr:col>10</xdr:col>
      <xdr:colOff>236220</xdr:colOff>
      <xdr:row>8</xdr:row>
      <xdr:rowOff>61492</xdr:rowOff>
    </xdr:to>
    <xdr:sp macro="" textlink="KPI!$A$7">
      <xdr:nvSpPr>
        <xdr:cNvPr id="5" name="TextBox 4">
          <a:extLst>
            <a:ext uri="{FF2B5EF4-FFF2-40B4-BE49-F238E27FC236}">
              <a16:creationId xmlns:a16="http://schemas.microsoft.com/office/drawing/2014/main" id="{B8471B4E-BFF6-46D7-B45F-5C450D297393}"/>
            </a:ext>
          </a:extLst>
        </xdr:cNvPr>
        <xdr:cNvSpPr txBox="1"/>
      </xdr:nvSpPr>
      <xdr:spPr>
        <a:xfrm>
          <a:off x="4404360" y="1402080"/>
          <a:ext cx="1927860" cy="526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6327B1-5DF1-4C74-BC81-CF0620D840A0}" type="TxLink">
            <a:rPr lang="en-US" sz="2400" b="1" i="0" u="none" strike="noStrike">
              <a:solidFill>
                <a:srgbClr val="000000"/>
              </a:solidFill>
              <a:latin typeface="Calibri"/>
              <a:ea typeface="Calibri"/>
              <a:cs typeface="Calibri"/>
            </a:rPr>
            <a:pPr algn="ctr"/>
            <a:t>27889226.23</a:t>
          </a:fld>
          <a:endParaRPr lang="en-IN" sz="2400" b="1"/>
        </a:p>
      </xdr:txBody>
    </xdr:sp>
    <xdr:clientData/>
  </xdr:twoCellAnchor>
  <xdr:twoCellAnchor>
    <xdr:from>
      <xdr:col>10</xdr:col>
      <xdr:colOff>518160</xdr:colOff>
      <xdr:row>1</xdr:row>
      <xdr:rowOff>99060</xdr:rowOff>
    </xdr:from>
    <xdr:to>
      <xdr:col>14</xdr:col>
      <xdr:colOff>541020</xdr:colOff>
      <xdr:row>8</xdr:row>
      <xdr:rowOff>129540</xdr:rowOff>
    </xdr:to>
    <xdr:sp macro="" textlink="">
      <xdr:nvSpPr>
        <xdr:cNvPr id="16" name="Rectangle 15">
          <a:extLst>
            <a:ext uri="{FF2B5EF4-FFF2-40B4-BE49-F238E27FC236}">
              <a16:creationId xmlns:a16="http://schemas.microsoft.com/office/drawing/2014/main" id="{ECD302E4-40B7-D2E6-BB1A-31C4C3A4A3B9}"/>
            </a:ext>
          </a:extLst>
        </xdr:cNvPr>
        <xdr:cNvSpPr/>
      </xdr:nvSpPr>
      <xdr:spPr>
        <a:xfrm>
          <a:off x="6614160" y="685800"/>
          <a:ext cx="2461260" cy="13106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t>Total</a:t>
          </a:r>
          <a:r>
            <a:rPr lang="en-IN" sz="2800" b="1" baseline="0"/>
            <a:t> Profit</a:t>
          </a:r>
          <a:endParaRPr lang="en-IN" sz="2800" b="1"/>
        </a:p>
      </xdr:txBody>
    </xdr:sp>
    <xdr:clientData/>
  </xdr:twoCellAnchor>
  <xdr:twoCellAnchor>
    <xdr:from>
      <xdr:col>11</xdr:col>
      <xdr:colOff>198120</xdr:colOff>
      <xdr:row>5</xdr:row>
      <xdr:rowOff>99060</xdr:rowOff>
    </xdr:from>
    <xdr:to>
      <xdr:col>14</xdr:col>
      <xdr:colOff>289560</xdr:colOff>
      <xdr:row>8</xdr:row>
      <xdr:rowOff>72540</xdr:rowOff>
    </xdr:to>
    <xdr:sp macro="" textlink="KPI!$C$7">
      <xdr:nvSpPr>
        <xdr:cNvPr id="12" name="TextBox 11">
          <a:extLst>
            <a:ext uri="{FF2B5EF4-FFF2-40B4-BE49-F238E27FC236}">
              <a16:creationId xmlns:a16="http://schemas.microsoft.com/office/drawing/2014/main" id="{C34B5D18-443A-48D3-8185-78D559744687}"/>
            </a:ext>
          </a:extLst>
        </xdr:cNvPr>
        <xdr:cNvSpPr txBox="1"/>
      </xdr:nvSpPr>
      <xdr:spPr>
        <a:xfrm>
          <a:off x="6903720" y="1417320"/>
          <a:ext cx="1920240" cy="522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49525C-D2C8-4DB2-B0FC-6F722331E9CD}" type="TxLink">
            <a:rPr lang="en-US" sz="2400" b="1" i="0" u="none" strike="noStrike">
              <a:solidFill>
                <a:srgbClr val="000000"/>
              </a:solidFill>
              <a:latin typeface="Calibri"/>
              <a:ea typeface="Calibri"/>
              <a:cs typeface="Calibri"/>
            </a:rPr>
            <a:pPr algn="ctr"/>
            <a:t>6546998.49</a:t>
          </a:fld>
          <a:endParaRPr lang="en-IN" sz="2400" b="1"/>
        </a:p>
      </xdr:txBody>
    </xdr:sp>
    <xdr:clientData/>
  </xdr:twoCellAnchor>
  <xdr:twoCellAnchor>
    <xdr:from>
      <xdr:col>14</xdr:col>
      <xdr:colOff>579120</xdr:colOff>
      <xdr:row>1</xdr:row>
      <xdr:rowOff>68580</xdr:rowOff>
    </xdr:from>
    <xdr:to>
      <xdr:col>19</xdr:col>
      <xdr:colOff>60960</xdr:colOff>
      <xdr:row>8</xdr:row>
      <xdr:rowOff>106680</xdr:rowOff>
    </xdr:to>
    <xdr:graphicFrame macro="">
      <xdr:nvGraphicFramePr>
        <xdr:cNvPr id="19" name="Chart 18">
          <a:extLst>
            <a:ext uri="{FF2B5EF4-FFF2-40B4-BE49-F238E27FC236}">
              <a16:creationId xmlns:a16="http://schemas.microsoft.com/office/drawing/2014/main" id="{C5C7DA27-5618-4E30-B65E-3D4C058F7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91441</xdr:colOff>
      <xdr:row>1</xdr:row>
      <xdr:rowOff>91440</xdr:rowOff>
    </xdr:from>
    <xdr:to>
      <xdr:col>23</xdr:col>
      <xdr:colOff>251461</xdr:colOff>
      <xdr:row>11</xdr:row>
      <xdr:rowOff>45720</xdr:rowOff>
    </xdr:to>
    <xdr:graphicFrame macro="">
      <xdr:nvGraphicFramePr>
        <xdr:cNvPr id="20" name="Chart 19">
          <a:extLst>
            <a:ext uri="{FF2B5EF4-FFF2-40B4-BE49-F238E27FC236}">
              <a16:creationId xmlns:a16="http://schemas.microsoft.com/office/drawing/2014/main" id="{B9342CC5-EDAD-4C5B-9275-9AB5DB743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464820</xdr:colOff>
      <xdr:row>8</xdr:row>
      <xdr:rowOff>160020</xdr:rowOff>
    </xdr:from>
    <xdr:to>
      <xdr:col>14</xdr:col>
      <xdr:colOff>0</xdr:colOff>
      <xdr:row>17</xdr:row>
      <xdr:rowOff>83820</xdr:rowOff>
    </xdr:to>
    <xdr:graphicFrame macro="">
      <xdr:nvGraphicFramePr>
        <xdr:cNvPr id="22" name="Chart 21">
          <a:extLst>
            <a:ext uri="{FF2B5EF4-FFF2-40B4-BE49-F238E27FC236}">
              <a16:creationId xmlns:a16="http://schemas.microsoft.com/office/drawing/2014/main" id="{AA32B07E-AE75-4C51-BEFC-2CDF6B8BE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53340</xdr:colOff>
      <xdr:row>8</xdr:row>
      <xdr:rowOff>160018</xdr:rowOff>
    </xdr:from>
    <xdr:to>
      <xdr:col>19</xdr:col>
      <xdr:colOff>60960</xdr:colOff>
      <xdr:row>27</xdr:row>
      <xdr:rowOff>76199</xdr:rowOff>
    </xdr:to>
    <xdr:graphicFrame macro="">
      <xdr:nvGraphicFramePr>
        <xdr:cNvPr id="23" name="Chart 22">
          <a:extLst>
            <a:ext uri="{FF2B5EF4-FFF2-40B4-BE49-F238E27FC236}">
              <a16:creationId xmlns:a16="http://schemas.microsoft.com/office/drawing/2014/main" id="{3E6024C0-7C4C-4672-A8C7-BD01C80CD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91440</xdr:colOff>
      <xdr:row>11</xdr:row>
      <xdr:rowOff>83820</xdr:rowOff>
    </xdr:from>
    <xdr:to>
      <xdr:col>23</xdr:col>
      <xdr:colOff>259080</xdr:colOff>
      <xdr:row>27</xdr:row>
      <xdr:rowOff>91440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DE98C8C7-1A1F-4941-BB9E-F7997D10CF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73840" y="2499360"/>
              <a:ext cx="2606040" cy="2933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418615</xdr:colOff>
      <xdr:row>27</xdr:row>
      <xdr:rowOff>122406</xdr:rowOff>
    </xdr:from>
    <xdr:to>
      <xdr:col>15</xdr:col>
      <xdr:colOff>311935</xdr:colOff>
      <xdr:row>38</xdr:row>
      <xdr:rowOff>91926</xdr:rowOff>
    </xdr:to>
    <xdr:graphicFrame macro="">
      <xdr:nvGraphicFramePr>
        <xdr:cNvPr id="25" name="Chart 24">
          <a:extLst>
            <a:ext uri="{FF2B5EF4-FFF2-40B4-BE49-F238E27FC236}">
              <a16:creationId xmlns:a16="http://schemas.microsoft.com/office/drawing/2014/main" id="{A9B3DC95-992B-4506-B0AA-7499C68D1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350521</xdr:colOff>
      <xdr:row>27</xdr:row>
      <xdr:rowOff>135650</xdr:rowOff>
    </xdr:from>
    <xdr:to>
      <xdr:col>23</xdr:col>
      <xdr:colOff>274321</xdr:colOff>
      <xdr:row>38</xdr:row>
      <xdr:rowOff>83820</xdr:rowOff>
    </xdr:to>
    <xdr:graphicFrame macro="">
      <xdr:nvGraphicFramePr>
        <xdr:cNvPr id="26" name="Chart 25">
          <a:extLst>
            <a:ext uri="{FF2B5EF4-FFF2-40B4-BE49-F238E27FC236}">
              <a16:creationId xmlns:a16="http://schemas.microsoft.com/office/drawing/2014/main" id="{103B5CB4-3F23-47C9-9CCA-56845311B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470170</xdr:colOff>
      <xdr:row>17</xdr:row>
      <xdr:rowOff>129702</xdr:rowOff>
    </xdr:from>
    <xdr:to>
      <xdr:col>13</xdr:col>
      <xdr:colOff>599872</xdr:colOff>
      <xdr:row>27</xdr:row>
      <xdr:rowOff>97276</xdr:rowOff>
    </xdr:to>
    <mc:AlternateContent xmlns:mc="http://schemas.openxmlformats.org/markup-compatibility/2006">
      <mc:Choice xmlns:cx1="http://schemas.microsoft.com/office/drawing/2015/9/8/chartex" Requires="cx1">
        <xdr:graphicFrame macro="">
          <xdr:nvGraphicFramePr>
            <xdr:cNvPr id="27" name="Chart 26">
              <a:extLst>
                <a:ext uri="{FF2B5EF4-FFF2-40B4-BE49-F238E27FC236}">
                  <a16:creationId xmlns:a16="http://schemas.microsoft.com/office/drawing/2014/main" id="{4AC370BA-000E-410F-9FFE-708225E00A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127770" y="3642522"/>
              <a:ext cx="4396902" cy="17963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faiz" refreshedDate="45952.446623611111" createdVersion="8" refreshedVersion="8" minRefreshableVersion="3" recordCount="10000" xr:uid="{B4B97BC7-917C-4624-819F-138909FA10F7}">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46472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36224-1B1D-4BCD-A3E3-D5E54DA74E89}" name="Net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18324F-8480-486A-89AB-6D3E9F45CCE1}" name="Region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3:G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46EB12-B3FA-497F-A5B0-9F460DC6D3DC}" name="Total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55B49-A598-4FA4-9E0B-897861554D09}" name="Channel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M3:N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0" baseItem="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6" count="1" selected="0">
            <x v="0"/>
          </reference>
        </references>
      </pivotArea>
    </chartFormat>
    <chartFormat chart="14"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0C5AE2-3EFB-47D2-ACD2-B038F84342D4}" name="TotalDiscou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DB952-3947-4F2C-A411-8D747B150102}" name="City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I3:K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1">
    <format dxfId="16">
      <pivotArea collapsedLevelsAreSubtotals="1" fieldPosition="0">
        <references count="2">
          <reference field="4294967294" count="1" selected="0">
            <x v="1"/>
          </reference>
          <reference field="5" count="0"/>
        </references>
      </pivotArea>
    </format>
  </formats>
  <chartFormats count="3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5" count="1" selected="0">
            <x v="12"/>
          </reference>
        </references>
      </pivotArea>
    </chartFormat>
    <chartFormat chart="5" format="3">
      <pivotArea type="data" outline="0" fieldPosition="0">
        <references count="2">
          <reference field="4294967294" count="1" selected="0">
            <x v="1"/>
          </reference>
          <reference field="5" count="1" selected="0">
            <x v="10"/>
          </reference>
        </references>
      </pivotArea>
    </chartFormat>
    <chartFormat chart="5" format="4">
      <pivotArea type="data" outline="0" fieldPosition="0">
        <references count="2">
          <reference field="4294967294" count="1" selected="0">
            <x v="1"/>
          </reference>
          <reference field="5" count="1" selected="0">
            <x v="8"/>
          </reference>
        </references>
      </pivotArea>
    </chartFormat>
    <chartFormat chart="5" format="5">
      <pivotArea type="data" outline="0" fieldPosition="0">
        <references count="2">
          <reference field="4294967294" count="1" selected="0">
            <x v="1"/>
          </reference>
          <reference field="5" count="1" selected="0">
            <x v="9"/>
          </reference>
        </references>
      </pivotArea>
    </chartFormat>
    <chartFormat chart="5" format="6">
      <pivotArea type="data" outline="0" fieldPosition="0">
        <references count="2">
          <reference field="4294967294" count="1" selected="0">
            <x v="1"/>
          </reference>
          <reference field="5" count="1" selected="0">
            <x v="7"/>
          </reference>
        </references>
      </pivotArea>
    </chartFormat>
    <chartFormat chart="5" format="7">
      <pivotArea type="data" outline="0" fieldPosition="0">
        <references count="2">
          <reference field="4294967294" count="1" selected="0">
            <x v="1"/>
          </reference>
          <reference field="5" count="1" selected="0">
            <x v="6"/>
          </reference>
        </references>
      </pivotArea>
    </chartFormat>
    <chartFormat chart="5" format="8">
      <pivotArea type="data" outline="0" fieldPosition="0">
        <references count="2">
          <reference field="4294967294" count="1" selected="0">
            <x v="1"/>
          </reference>
          <reference field="5" count="1" selected="0">
            <x v="5"/>
          </reference>
        </references>
      </pivotArea>
    </chartFormat>
    <chartFormat chart="5" format="9">
      <pivotArea type="data" outline="0" fieldPosition="0">
        <references count="2">
          <reference field="4294967294" count="1" selected="0">
            <x v="1"/>
          </reference>
          <reference field="5" count="1" selected="0">
            <x v="4"/>
          </reference>
        </references>
      </pivotArea>
    </chartFormat>
    <chartFormat chart="5" format="10">
      <pivotArea type="data" outline="0" fieldPosition="0">
        <references count="2">
          <reference field="4294967294" count="1" selected="0">
            <x v="1"/>
          </reference>
          <reference field="5" count="1" selected="0">
            <x v="3"/>
          </reference>
        </references>
      </pivotArea>
    </chartFormat>
    <chartFormat chart="5" format="11">
      <pivotArea type="data" outline="0" fieldPosition="0">
        <references count="2">
          <reference field="4294967294" count="1" selected="0">
            <x v="1"/>
          </reference>
          <reference field="5" count="1" selected="0">
            <x v="2"/>
          </reference>
        </references>
      </pivotArea>
    </chartFormat>
    <chartFormat chart="5" format="12">
      <pivotArea type="data" outline="0" fieldPosition="0">
        <references count="2">
          <reference field="4294967294" count="1" selected="0">
            <x v="1"/>
          </reference>
          <reference field="5" count="1" selected="0">
            <x v="1"/>
          </reference>
        </references>
      </pivotArea>
    </chartFormat>
    <chartFormat chart="5" format="13">
      <pivotArea type="data" outline="0" fieldPosition="0">
        <references count="2">
          <reference field="4294967294" count="1" selected="0">
            <x v="1"/>
          </reference>
          <reference field="5" count="1" selected="0">
            <x v="0"/>
          </reference>
        </references>
      </pivotArea>
    </chartFormat>
    <chartFormat chart="5" format="14">
      <pivotArea type="data" outline="0" fieldPosition="0">
        <references count="2">
          <reference field="4294967294" count="1" selected="0">
            <x v="1"/>
          </reference>
          <reference field="5" count="1" selected="0">
            <x v="11"/>
          </reference>
        </references>
      </pivotArea>
    </chartFormat>
    <chartFormat chart="5" format="15">
      <pivotArea type="data" outline="0" fieldPosition="0">
        <references count="2">
          <reference field="4294967294" count="1" selected="0">
            <x v="1"/>
          </reference>
          <reference field="5" count="1" selected="0">
            <x v="13"/>
          </reference>
        </references>
      </pivotArea>
    </chartFormat>
    <chartFormat chart="5" format="16">
      <pivotArea type="data" outline="0" fieldPosition="0">
        <references count="2">
          <reference field="4294967294" count="1" selected="0">
            <x v="1"/>
          </reference>
          <reference field="5" count="1" selected="0">
            <x v="14"/>
          </reference>
        </references>
      </pivotArea>
    </chartFormat>
    <chartFormat chart="23" format="34" series="1">
      <pivotArea type="data" outline="0" fieldPosition="0">
        <references count="1">
          <reference field="4294967294" count="1" selected="0">
            <x v="0"/>
          </reference>
        </references>
      </pivotArea>
    </chartFormat>
    <chartFormat chart="23" format="35" series="1">
      <pivotArea type="data" outline="0" fieldPosition="0">
        <references count="1">
          <reference field="4294967294" count="1" selected="0">
            <x v="1"/>
          </reference>
        </references>
      </pivotArea>
    </chartFormat>
    <chartFormat chart="23" format="36">
      <pivotArea type="data" outline="0" fieldPosition="0">
        <references count="2">
          <reference field="4294967294" count="1" selected="0">
            <x v="1"/>
          </reference>
          <reference field="5" count="1" selected="0">
            <x v="0"/>
          </reference>
        </references>
      </pivotArea>
    </chartFormat>
    <chartFormat chart="23" format="37">
      <pivotArea type="data" outline="0" fieldPosition="0">
        <references count="2">
          <reference field="4294967294" count="1" selected="0">
            <x v="1"/>
          </reference>
          <reference field="5" count="1" selected="0">
            <x v="1"/>
          </reference>
        </references>
      </pivotArea>
    </chartFormat>
    <chartFormat chart="23" format="38">
      <pivotArea type="data" outline="0" fieldPosition="0">
        <references count="2">
          <reference field="4294967294" count="1" selected="0">
            <x v="1"/>
          </reference>
          <reference field="5" count="1" selected="0">
            <x v="2"/>
          </reference>
        </references>
      </pivotArea>
    </chartFormat>
    <chartFormat chart="23" format="39">
      <pivotArea type="data" outline="0" fieldPosition="0">
        <references count="2">
          <reference field="4294967294" count="1" selected="0">
            <x v="1"/>
          </reference>
          <reference field="5" count="1" selected="0">
            <x v="3"/>
          </reference>
        </references>
      </pivotArea>
    </chartFormat>
    <chartFormat chart="23" format="40">
      <pivotArea type="data" outline="0" fieldPosition="0">
        <references count="2">
          <reference field="4294967294" count="1" selected="0">
            <x v="1"/>
          </reference>
          <reference field="5" count="1" selected="0">
            <x v="4"/>
          </reference>
        </references>
      </pivotArea>
    </chartFormat>
    <chartFormat chart="23" format="41">
      <pivotArea type="data" outline="0" fieldPosition="0">
        <references count="2">
          <reference field="4294967294" count="1" selected="0">
            <x v="1"/>
          </reference>
          <reference field="5" count="1" selected="0">
            <x v="5"/>
          </reference>
        </references>
      </pivotArea>
    </chartFormat>
    <chartFormat chart="23" format="42">
      <pivotArea type="data" outline="0" fieldPosition="0">
        <references count="2">
          <reference field="4294967294" count="1" selected="0">
            <x v="1"/>
          </reference>
          <reference field="5" count="1" selected="0">
            <x v="6"/>
          </reference>
        </references>
      </pivotArea>
    </chartFormat>
    <chartFormat chart="23" format="43">
      <pivotArea type="data" outline="0" fieldPosition="0">
        <references count="2">
          <reference field="4294967294" count="1" selected="0">
            <x v="1"/>
          </reference>
          <reference field="5" count="1" selected="0">
            <x v="7"/>
          </reference>
        </references>
      </pivotArea>
    </chartFormat>
    <chartFormat chart="23" format="44">
      <pivotArea type="data" outline="0" fieldPosition="0">
        <references count="2">
          <reference field="4294967294" count="1" selected="0">
            <x v="1"/>
          </reference>
          <reference field="5" count="1" selected="0">
            <x v="8"/>
          </reference>
        </references>
      </pivotArea>
    </chartFormat>
    <chartFormat chart="23" format="45">
      <pivotArea type="data" outline="0" fieldPosition="0">
        <references count="2">
          <reference field="4294967294" count="1" selected="0">
            <x v="1"/>
          </reference>
          <reference field="5" count="1" selected="0">
            <x v="9"/>
          </reference>
        </references>
      </pivotArea>
    </chartFormat>
    <chartFormat chart="23" format="46">
      <pivotArea type="data" outline="0" fieldPosition="0">
        <references count="2">
          <reference field="4294967294" count="1" selected="0">
            <x v="1"/>
          </reference>
          <reference field="5" count="1" selected="0">
            <x v="10"/>
          </reference>
        </references>
      </pivotArea>
    </chartFormat>
    <chartFormat chart="23" format="47">
      <pivotArea type="data" outline="0" fieldPosition="0">
        <references count="2">
          <reference field="4294967294" count="1" selected="0">
            <x v="1"/>
          </reference>
          <reference field="5" count="1" selected="0">
            <x v="11"/>
          </reference>
        </references>
      </pivotArea>
    </chartFormat>
    <chartFormat chart="23" format="48">
      <pivotArea type="data" outline="0" fieldPosition="0">
        <references count="2">
          <reference field="4294967294" count="1" selected="0">
            <x v="1"/>
          </reference>
          <reference field="5" count="1" selected="0">
            <x v="12"/>
          </reference>
        </references>
      </pivotArea>
    </chartFormat>
    <chartFormat chart="23" format="49">
      <pivotArea type="data" outline="0" fieldPosition="0">
        <references count="2">
          <reference field="4294967294" count="1" selected="0">
            <x v="1"/>
          </reference>
          <reference field="5" count="1" selected="0">
            <x v="13"/>
          </reference>
        </references>
      </pivotArea>
    </chartFormat>
    <chartFormat chart="23" format="50">
      <pivotArea type="data" outline="0" fieldPosition="0">
        <references count="2">
          <reference field="4294967294" count="1" selected="0">
            <x v="1"/>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36842E-471E-43EF-A273-89EFCB4D5630}" name="Category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3:S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3">
    <format dxfId="19">
      <pivotArea field="7" dataOnly="0" grandRow="1" axis="axisRow" fieldPosition="0">
        <references count="1">
          <reference field="7" count="0"/>
        </references>
      </pivotArea>
    </format>
    <format dxfId="18">
      <pivotArea collapsedLevelsAreSubtotals="1" fieldPosition="0">
        <references count="1">
          <reference field="7" count="0"/>
        </references>
      </pivotArea>
    </format>
    <format dxfId="17">
      <pivotArea dataOnly="0" labelOnly="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13133E-D674-4A8A-8568-C170C386E269}" name="DeliveryStatu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B3:AD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5E76D6-888C-480C-BC2C-1DE432B151BB}" name="TotalPtofi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8:C9"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AED747-2684-486A-9687-EC049599F304}" name="Product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U3:W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1">
    <format dxfId="20">
      <pivotArea collapsedLevelsAreSubtotals="1" fieldPosition="0">
        <references count="2">
          <reference field="4294967294" count="1" selected="0">
            <x v="1"/>
          </reference>
          <reference field="8" count="0"/>
        </references>
      </pivotArea>
    </format>
  </formats>
  <chartFormats count="2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1"/>
          </reference>
          <reference field="8" count="1" selected="0">
            <x v="11"/>
          </reference>
        </references>
      </pivotArea>
    </chartFormat>
    <chartFormat chart="2" format="3">
      <pivotArea type="data" outline="0" fieldPosition="0">
        <references count="2">
          <reference field="4294967294" count="1" selected="0">
            <x v="1"/>
          </reference>
          <reference field="8" count="1" selected="0">
            <x v="10"/>
          </reference>
        </references>
      </pivotArea>
    </chartFormat>
    <chartFormat chart="2" format="4">
      <pivotArea type="data" outline="0" fieldPosition="0">
        <references count="2">
          <reference field="4294967294" count="1" selected="0">
            <x v="1"/>
          </reference>
          <reference field="8" count="1" selected="0">
            <x v="8"/>
          </reference>
        </references>
      </pivotArea>
    </chartFormat>
    <chartFormat chart="2" format="5">
      <pivotArea type="data" outline="0" fieldPosition="0">
        <references count="2">
          <reference field="4294967294" count="1" selected="0">
            <x v="1"/>
          </reference>
          <reference field="8" count="1" selected="0">
            <x v="9"/>
          </reference>
        </references>
      </pivotArea>
    </chartFormat>
    <chartFormat chart="2" format="6">
      <pivotArea type="data" outline="0" fieldPosition="0">
        <references count="2">
          <reference field="4294967294" count="1" selected="0">
            <x v="1"/>
          </reference>
          <reference field="8" count="1" selected="0">
            <x v="7"/>
          </reference>
        </references>
      </pivotArea>
    </chartFormat>
    <chartFormat chart="2" format="7">
      <pivotArea type="data" outline="0" fieldPosition="0">
        <references count="2">
          <reference field="4294967294" count="1" selected="0">
            <x v="1"/>
          </reference>
          <reference field="8" count="1" selected="0">
            <x v="4"/>
          </reference>
        </references>
      </pivotArea>
    </chartFormat>
    <chartFormat chart="2" format="8">
      <pivotArea type="data" outline="0" fieldPosition="0">
        <references count="2">
          <reference field="4294967294" count="1" selected="0">
            <x v="1"/>
          </reference>
          <reference field="8" count="1" selected="0">
            <x v="3"/>
          </reference>
        </references>
      </pivotArea>
    </chartFormat>
    <chartFormat chart="2" format="9">
      <pivotArea type="data" outline="0" fieldPosition="0">
        <references count="2">
          <reference field="4294967294" count="1" selected="0">
            <x v="1"/>
          </reference>
          <reference field="8" count="1" selected="0">
            <x v="2"/>
          </reference>
        </references>
      </pivotArea>
    </chartFormat>
    <chartFormat chart="2" format="10">
      <pivotArea type="data" outline="0" fieldPosition="0">
        <references count="2">
          <reference field="4294967294" count="1" selected="0">
            <x v="1"/>
          </reference>
          <reference field="8" count="1" selected="0">
            <x v="1"/>
          </reference>
        </references>
      </pivotArea>
    </chartFormat>
    <chartFormat chart="2" format="11">
      <pivotArea type="data" outline="0" fieldPosition="0">
        <references count="2">
          <reference field="4294967294" count="1" selected="0">
            <x v="1"/>
          </reference>
          <reference field="8" count="1" selected="0">
            <x v="0"/>
          </reference>
        </references>
      </pivotArea>
    </chartFormat>
    <chartFormat chart="2" format="12">
      <pivotArea type="data" outline="0" fieldPosition="0">
        <references count="2">
          <reference field="4294967294" count="1" selected="0">
            <x v="1"/>
          </reference>
          <reference field="8" count="1" selected="0">
            <x v="5"/>
          </reference>
        </references>
      </pivotArea>
    </chartFormat>
    <chartFormat chart="2" format="13">
      <pivotArea type="data" outline="0" fieldPosition="0">
        <references count="2">
          <reference field="4294967294" count="1" selected="0">
            <x v="1"/>
          </reference>
          <reference field="8" count="1" selected="0">
            <x v="6"/>
          </reference>
        </references>
      </pivotArea>
    </chartFormat>
    <chartFormat chart="11" format="28" series="1">
      <pivotArea type="data" outline="0" fieldPosition="0">
        <references count="1">
          <reference field="4294967294" count="1" selected="0">
            <x v="0"/>
          </reference>
        </references>
      </pivotArea>
    </chartFormat>
    <chartFormat chart="11" format="29" series="1">
      <pivotArea type="data" outline="0" fieldPosition="0">
        <references count="1">
          <reference field="4294967294" count="1" selected="0">
            <x v="1"/>
          </reference>
        </references>
      </pivotArea>
    </chartFormat>
    <chartFormat chart="11" format="30">
      <pivotArea type="data" outline="0" fieldPosition="0">
        <references count="2">
          <reference field="4294967294" count="1" selected="0">
            <x v="1"/>
          </reference>
          <reference field="8" count="1" selected="0">
            <x v="0"/>
          </reference>
        </references>
      </pivotArea>
    </chartFormat>
    <chartFormat chart="11" format="31">
      <pivotArea type="data" outline="0" fieldPosition="0">
        <references count="2">
          <reference field="4294967294" count="1" selected="0">
            <x v="1"/>
          </reference>
          <reference field="8" count="1" selected="0">
            <x v="1"/>
          </reference>
        </references>
      </pivotArea>
    </chartFormat>
    <chartFormat chart="11" format="32">
      <pivotArea type="data" outline="0" fieldPosition="0">
        <references count="2">
          <reference field="4294967294" count="1" selected="0">
            <x v="1"/>
          </reference>
          <reference field="8" count="1" selected="0">
            <x v="2"/>
          </reference>
        </references>
      </pivotArea>
    </chartFormat>
    <chartFormat chart="11" format="33">
      <pivotArea type="data" outline="0" fieldPosition="0">
        <references count="2">
          <reference field="4294967294" count="1" selected="0">
            <x v="1"/>
          </reference>
          <reference field="8" count="1" selected="0">
            <x v="3"/>
          </reference>
        </references>
      </pivotArea>
    </chartFormat>
    <chartFormat chart="11" format="34">
      <pivotArea type="data" outline="0" fieldPosition="0">
        <references count="2">
          <reference field="4294967294" count="1" selected="0">
            <x v="1"/>
          </reference>
          <reference field="8" count="1" selected="0">
            <x v="4"/>
          </reference>
        </references>
      </pivotArea>
    </chartFormat>
    <chartFormat chart="11" format="35">
      <pivotArea type="data" outline="0" fieldPosition="0">
        <references count="2">
          <reference field="4294967294" count="1" selected="0">
            <x v="1"/>
          </reference>
          <reference field="8" count="1" selected="0">
            <x v="5"/>
          </reference>
        </references>
      </pivotArea>
    </chartFormat>
    <chartFormat chart="11" format="36">
      <pivotArea type="data" outline="0" fieldPosition="0">
        <references count="2">
          <reference field="4294967294" count="1" selected="0">
            <x v="1"/>
          </reference>
          <reference field="8" count="1" selected="0">
            <x v="6"/>
          </reference>
        </references>
      </pivotArea>
    </chartFormat>
    <chartFormat chart="11" format="37">
      <pivotArea type="data" outline="0" fieldPosition="0">
        <references count="2">
          <reference field="4294967294" count="1" selected="0">
            <x v="1"/>
          </reference>
          <reference field="8" count="1" selected="0">
            <x v="7"/>
          </reference>
        </references>
      </pivotArea>
    </chartFormat>
    <chartFormat chart="11" format="38">
      <pivotArea type="data" outline="0" fieldPosition="0">
        <references count="2">
          <reference field="4294967294" count="1" selected="0">
            <x v="1"/>
          </reference>
          <reference field="8" count="1" selected="0">
            <x v="8"/>
          </reference>
        </references>
      </pivotArea>
    </chartFormat>
    <chartFormat chart="11" format="39">
      <pivotArea type="data" outline="0" fieldPosition="0">
        <references count="2">
          <reference field="4294967294" count="1" selected="0">
            <x v="1"/>
          </reference>
          <reference field="8" count="1" selected="0">
            <x v="9"/>
          </reference>
        </references>
      </pivotArea>
    </chartFormat>
    <chartFormat chart="11" format="40">
      <pivotArea type="data" outline="0" fieldPosition="0">
        <references count="2">
          <reference field="4294967294" count="1" selected="0">
            <x v="1"/>
          </reference>
          <reference field="8" count="1" selected="0">
            <x v="10"/>
          </reference>
        </references>
      </pivotArea>
    </chartFormat>
    <chartFormat chart="11" format="41">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03ABB9-87D3-48B4-A430-489B0A4B4579}" name="Sum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F3:AG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showDataAs="percentOfTotal" baseField="0" baseItem="0" numFmtId="10"/>
  </dataFields>
  <formats count="2">
    <format dxfId="22">
      <pivotArea outline="0" fieldPosition="0">
        <references count="1">
          <reference field="4294967294" count="1">
            <x v="0"/>
          </reference>
        </references>
      </pivotArea>
    </format>
    <format dxfId="21">
      <pivotArea collapsedLevelsAreSubtotals="1" fieldPosition="0">
        <references count="1">
          <reference field="21" count="12">
            <x v="1"/>
            <x v="2"/>
            <x v="3"/>
            <x v="4"/>
            <x v="5"/>
            <x v="6"/>
            <x v="7"/>
            <x v="8"/>
            <x v="9"/>
            <x v="10"/>
            <x v="11"/>
            <x v="12"/>
          </reference>
        </references>
      </pivotArea>
    </format>
  </formats>
  <chartFormats count="27">
    <chartFormat chart="0"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21" count="1" selected="0">
            <x v="12"/>
          </reference>
        </references>
      </pivotArea>
    </chartFormat>
    <chartFormat chart="21" format="2">
      <pivotArea type="data" outline="0" fieldPosition="0">
        <references count="2">
          <reference field="4294967294" count="1" selected="0">
            <x v="0"/>
          </reference>
          <reference field="21" count="1" selected="0">
            <x v="11"/>
          </reference>
        </references>
      </pivotArea>
    </chartFormat>
    <chartFormat chart="21" format="3">
      <pivotArea type="data" outline="0" fieldPosition="0">
        <references count="2">
          <reference field="4294967294" count="1" selected="0">
            <x v="0"/>
          </reference>
          <reference field="21" count="1" selected="0">
            <x v="10"/>
          </reference>
        </references>
      </pivotArea>
    </chartFormat>
    <chartFormat chart="21" format="4">
      <pivotArea type="data" outline="0" fieldPosition="0">
        <references count="2">
          <reference field="4294967294" count="1" selected="0">
            <x v="0"/>
          </reference>
          <reference field="21" count="1" selected="0">
            <x v="9"/>
          </reference>
        </references>
      </pivotArea>
    </chartFormat>
    <chartFormat chart="21" format="5">
      <pivotArea type="data" outline="0" fieldPosition="0">
        <references count="2">
          <reference field="4294967294" count="1" selected="0">
            <x v="0"/>
          </reference>
          <reference field="21" count="1" selected="0">
            <x v="8"/>
          </reference>
        </references>
      </pivotArea>
    </chartFormat>
    <chartFormat chart="21" format="6">
      <pivotArea type="data" outline="0" fieldPosition="0">
        <references count="2">
          <reference field="4294967294" count="1" selected="0">
            <x v="0"/>
          </reference>
          <reference field="21" count="1" selected="0">
            <x v="7"/>
          </reference>
        </references>
      </pivotArea>
    </chartFormat>
    <chartFormat chart="21" format="7">
      <pivotArea type="data" outline="0" fieldPosition="0">
        <references count="2">
          <reference field="4294967294" count="1" selected="0">
            <x v="0"/>
          </reference>
          <reference field="21" count="1" selected="0">
            <x v="6"/>
          </reference>
        </references>
      </pivotArea>
    </chartFormat>
    <chartFormat chart="21" format="8">
      <pivotArea type="data" outline="0" fieldPosition="0">
        <references count="2">
          <reference field="4294967294" count="1" selected="0">
            <x v="0"/>
          </reference>
          <reference field="21" count="1" selected="0">
            <x v="5"/>
          </reference>
        </references>
      </pivotArea>
    </chartFormat>
    <chartFormat chart="21" format="9">
      <pivotArea type="data" outline="0" fieldPosition="0">
        <references count="2">
          <reference field="4294967294" count="1" selected="0">
            <x v="0"/>
          </reference>
          <reference field="21" count="1" selected="0">
            <x v="4"/>
          </reference>
        </references>
      </pivotArea>
    </chartFormat>
    <chartFormat chart="21" format="10">
      <pivotArea type="data" outline="0" fieldPosition="0">
        <references count="2">
          <reference field="4294967294" count="1" selected="0">
            <x v="0"/>
          </reference>
          <reference field="21" count="1" selected="0">
            <x v="3"/>
          </reference>
        </references>
      </pivotArea>
    </chartFormat>
    <chartFormat chart="21" format="11">
      <pivotArea type="data" outline="0" fieldPosition="0">
        <references count="2">
          <reference field="4294967294" count="1" selected="0">
            <x v="0"/>
          </reference>
          <reference field="21" count="1" selected="0">
            <x v="2"/>
          </reference>
        </references>
      </pivotArea>
    </chartFormat>
    <chartFormat chart="21" format="12">
      <pivotArea type="data" outline="0" fieldPosition="0">
        <references count="2">
          <reference field="4294967294" count="1" selected="0">
            <x v="0"/>
          </reference>
          <reference field="21" count="1" selected="0">
            <x v="1"/>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21" count="1" selected="0">
            <x v="1"/>
          </reference>
        </references>
      </pivotArea>
    </chartFormat>
    <chartFormat chart="26" format="28">
      <pivotArea type="data" outline="0" fieldPosition="0">
        <references count="2">
          <reference field="4294967294" count="1" selected="0">
            <x v="0"/>
          </reference>
          <reference field="21" count="1" selected="0">
            <x v="2"/>
          </reference>
        </references>
      </pivotArea>
    </chartFormat>
    <chartFormat chart="26" format="29">
      <pivotArea type="data" outline="0" fieldPosition="0">
        <references count="2">
          <reference field="4294967294" count="1" selected="0">
            <x v="0"/>
          </reference>
          <reference field="21" count="1" selected="0">
            <x v="3"/>
          </reference>
        </references>
      </pivotArea>
    </chartFormat>
    <chartFormat chart="26" format="30">
      <pivotArea type="data" outline="0" fieldPosition="0">
        <references count="2">
          <reference field="4294967294" count="1" selected="0">
            <x v="0"/>
          </reference>
          <reference field="21" count="1" selected="0">
            <x v="4"/>
          </reference>
        </references>
      </pivotArea>
    </chartFormat>
    <chartFormat chart="26" format="31">
      <pivotArea type="data" outline="0" fieldPosition="0">
        <references count="2">
          <reference field="4294967294" count="1" selected="0">
            <x v="0"/>
          </reference>
          <reference field="21" count="1" selected="0">
            <x v="5"/>
          </reference>
        </references>
      </pivotArea>
    </chartFormat>
    <chartFormat chart="26" format="32">
      <pivotArea type="data" outline="0" fieldPosition="0">
        <references count="2">
          <reference field="4294967294" count="1" selected="0">
            <x v="0"/>
          </reference>
          <reference field="21" count="1" selected="0">
            <x v="6"/>
          </reference>
        </references>
      </pivotArea>
    </chartFormat>
    <chartFormat chart="26" format="33">
      <pivotArea type="data" outline="0" fieldPosition="0">
        <references count="2">
          <reference field="4294967294" count="1" selected="0">
            <x v="0"/>
          </reference>
          <reference field="21" count="1" selected="0">
            <x v="7"/>
          </reference>
        </references>
      </pivotArea>
    </chartFormat>
    <chartFormat chart="26" format="34">
      <pivotArea type="data" outline="0" fieldPosition="0">
        <references count="2">
          <reference field="4294967294" count="1" selected="0">
            <x v="0"/>
          </reference>
          <reference field="21" count="1" selected="0">
            <x v="8"/>
          </reference>
        </references>
      </pivotArea>
    </chartFormat>
    <chartFormat chart="26" format="35">
      <pivotArea type="data" outline="0" fieldPosition="0">
        <references count="2">
          <reference field="4294967294" count="1" selected="0">
            <x v="0"/>
          </reference>
          <reference field="21" count="1" selected="0">
            <x v="9"/>
          </reference>
        </references>
      </pivotArea>
    </chartFormat>
    <chartFormat chart="26" format="36">
      <pivotArea type="data" outline="0" fieldPosition="0">
        <references count="2">
          <reference field="4294967294" count="1" selected="0">
            <x v="0"/>
          </reference>
          <reference field="21" count="1" selected="0">
            <x v="10"/>
          </reference>
        </references>
      </pivotArea>
    </chartFormat>
    <chartFormat chart="26" format="37">
      <pivotArea type="data" outline="0" fieldPosition="0">
        <references count="2">
          <reference field="4294967294" count="1" selected="0">
            <x v="0"/>
          </reference>
          <reference field="21" count="1" selected="0">
            <x v="11"/>
          </reference>
        </references>
      </pivotArea>
    </chartFormat>
    <chartFormat chart="26" format="38">
      <pivotArea type="data" outline="0" fieldPosition="0">
        <references count="2">
          <reference field="4294967294" count="1" selected="0">
            <x v="0"/>
          </reference>
          <reference field="2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C7AE3A-858B-4784-B928-75EDA079F55C}" name="PaymentMod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Y3:Z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7" count="1" selected="0">
            <x v="0"/>
          </reference>
        </references>
      </pivotArea>
    </chartFormat>
    <chartFormat chart="15" format="12">
      <pivotArea type="data" outline="0" fieldPosition="0">
        <references count="2">
          <reference field="4294967294" count="1" selected="0">
            <x v="0"/>
          </reference>
          <reference field="17" count="1" selected="0">
            <x v="1"/>
          </reference>
        </references>
      </pivotArea>
    </chartFormat>
    <chartFormat chart="15" format="13">
      <pivotArea type="data" outline="0" fieldPosition="0">
        <references count="2">
          <reference field="4294967294" count="1" selected="0">
            <x v="0"/>
          </reference>
          <reference field="17" count="1" selected="0">
            <x v="2"/>
          </reference>
        </references>
      </pivotArea>
    </chartFormat>
    <chartFormat chart="15"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A07759-4A25-4B59-86D5-D4831648B1B7}"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F21:AG34"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formats count="1">
    <format dxfId="23">
      <pivotArea collapsedLevelsAreSubtotals="1" fieldPosition="0">
        <references count="1">
          <reference field="21" count="12">
            <x v="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31C82E-84F9-45B7-9AF5-091EF45D08D1}" sourceName="Region">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BB4187-2EA6-4234-B7C8-A8AC76C9C7BB}" sourceName="Cit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PivotTable3"/>
  </pivotTables>
  <data>
    <tabular pivotCacheId="1464722412">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920E533-4EDF-4095-A453-07836182BC8B}" sourceName="Sales Channel">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CF2326E-C837-4995-B07C-D2ABF18BD73C}" sourceName="Product Categor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E1CC8813-35C3-4419-8FBF-DE52C6ACC4AD}" sourceName="Product Sub-Category">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334604F-3A69-45DC-BE6B-47D6896B9CC6}" sourceName="Payment Mode">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748418C-1378-462E-9578-E5980EE6C657}" sourceName="Delivery Status">
  <pivotTables>
    <pivotTable tabId="5" name="RegionSales"/>
    <pivotTable tabId="5" name="CategorySales"/>
    <pivotTable tabId="5" name="ChannelSales"/>
    <pivotTable tabId="5" name="CitySales"/>
    <pivotTable tabId="5" name="DeliveryStatus"/>
    <pivotTable tabId="5" name="NetSales"/>
    <pivotTable tabId="5" name="PaymentMode"/>
    <pivotTable tabId="5" name="ProductSales"/>
    <pivotTable tabId="5" name="SumSales"/>
    <pivotTable tabId="5" name="TotalDiscount"/>
    <pivotTable tabId="5" name="TotalPtofit"/>
    <pivotTable tabId="5" name="Totalsales"/>
    <pivotTable tabId="5" name="PivotTable3"/>
  </pivotTables>
  <data>
    <tabular pivotCacheId="146472241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4CF55D-DCAB-4CD3-A65B-3241BDD5ACDB}" cache="Slicer_Region" caption="Region" rowHeight="234950"/>
  <slicer name="City" xr10:uid="{435DDCFB-8345-444D-A74C-7B8A5846D6A7}" cache="Slicer_City" caption="City" rowHeight="234950"/>
  <slicer name="Sales Channel" xr10:uid="{A443C4FD-4433-47A8-852A-C9248E350BB1}" cache="Slicer_Sales_Channel" caption="Sales Channel" rowHeight="234950"/>
  <slicer name="Product Category" xr10:uid="{EDDA113D-208A-4304-888D-66B1FE75E7C5}" cache="Slicer_Product_Category" caption="Product Category" rowHeight="234950"/>
  <slicer name="Product Sub-Category" xr10:uid="{6F58BA14-2700-4819-B73D-D42632260213}" cache="Slicer_Product_Sub_Category" caption="Product Sub-Category" startItem="2" rowHeight="234950"/>
  <slicer name="Payment Mode" xr10:uid="{5D896DDD-A656-4164-B0B5-2EDD6884DB5D}" cache="Slicer_Payment_Mode" caption="Payment Mode" rowHeight="234950"/>
  <slicer name="Delivery Status" xr10:uid="{6BF58723-8E12-491E-8D24-BBDE74C5E023}" cache="Slicer_Delivery_Status" caption="Delivery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805E76-A251-404E-A535-052FFA864222}" cache="Slicer_Region" caption="Region" style="SlicerStyleDark3" rowHeight="234950"/>
  <slicer name="City 1" xr10:uid="{C35C6C5D-192B-40E9-8B6A-7FBD94994779}" cache="Slicer_City" caption="City" columnCount="3" style="SlicerStyleDark3" rowHeight="234950"/>
  <slicer name="Sales Channel 1" xr10:uid="{3FF7984C-EF34-4036-882B-5B80158B2D44}" cache="Slicer_Sales_Channel" caption="Sales Channel" columnCount="2" style="SlicerStyleDark4" rowHeight="360000"/>
  <slicer name="Product Category 1" xr10:uid="{D6C6FC7D-ADC7-4F54-B1F0-92EA9CE808AF}" cache="Slicer_Product_Category" caption="Product Category" style="SlicerStyleDark4" rowHeight="234950"/>
  <slicer name="Product Sub-Category 1" xr10:uid="{8203CD95-1F94-4209-9B0E-164ED34BDFBB}" cache="Slicer_Product_Sub_Category" caption="Product Sub-Category" startItem="4" columnCount="2" style="SlicerStyleDark1" rowHeight="234950"/>
  <slicer name="Payment Mode 1" xr10:uid="{DCD97ABE-83CE-4D73-B927-5C9A1BDD5226}" cache="Slicer_Payment_Mode" caption="Payment Mode" columnCount="4" style="SlicerStyleDark1" rowHeight="234950"/>
  <slicer name="Delivery Status 1" xr10:uid="{CBFF6E19-7095-429A-82ED-3EAD95DB0420}" cache="Slicer_Delivery_Status" caption="Delivery Status" columnCount="4"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3145D62-21EB-42E1-BE8C-A1061B8A0461}" sourceName="Date">
  <pivotTables>
    <pivotTable tabId="5" name="TotalDiscount"/>
    <pivotTable tabId="5" name="CategorySales"/>
    <pivotTable tabId="5" name="ChannelSales"/>
    <pivotTable tabId="5" name="CitySales"/>
    <pivotTable tabId="5" name="DeliveryStatus"/>
    <pivotTable tabId="5" name="NetSales"/>
    <pivotTable tabId="5" name="PaymentMode"/>
    <pivotTable tabId="5" name="ProductSales"/>
    <pivotTable tabId="5" name="RegionSales"/>
    <pivotTable tabId="5" name="SumSales"/>
    <pivotTable tabId="5" name="TotalPtofit"/>
    <pivotTable tabId="5" name="Totalsales"/>
    <pivotTable tabId="5" name="PivotTable3"/>
  </pivotTables>
  <state minimalRefreshVersion="6" lastRefreshVersion="6" pivotCacheId="14647224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D07D1AF-ADE4-442B-9F92-82305D400B11}" cache="NativeTimeline_Date" caption="Date" level="2" selectionLevel="2" scrollPosition="2023-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1A099CC-B610-4EDF-BE3C-9A4E5A66D206}" cache="NativeTimeline_Date" caption="Date" level="2" selectionLevel="2" scrollPosition="2023-04-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FA5F-096F-473C-93FF-AA902C5E07C5}">
  <sheetPr>
    <tabColor rgb="FFFF0000"/>
  </sheetPr>
  <dimension ref="A2:AG43"/>
  <sheetViews>
    <sheetView topLeftCell="A10" zoomScale="53" zoomScaleNormal="92" workbookViewId="0">
      <selection activeCell="N60" sqref="N60"/>
    </sheetView>
  </sheetViews>
  <sheetFormatPr defaultRowHeight="14.4" x14ac:dyDescent="0.3"/>
  <cols>
    <col min="1" max="1" width="23.77734375" bestFit="1" customWidth="1"/>
    <col min="2" max="2" width="15.21875" bestFit="1" customWidth="1"/>
    <col min="3" max="3" width="26.5546875" bestFit="1" customWidth="1"/>
    <col min="4" max="4" width="19.6640625" bestFit="1" customWidth="1"/>
    <col min="5" max="5" width="19.21875" bestFit="1" customWidth="1"/>
    <col min="6" max="6" width="21.6640625" bestFit="1" customWidth="1"/>
    <col min="7" max="7" width="26.5546875" bestFit="1" customWidth="1"/>
    <col min="9" max="9" width="19.21875" bestFit="1" customWidth="1"/>
    <col min="10" max="10" width="21.6640625" bestFit="1" customWidth="1"/>
    <col min="11" max="11" width="26.5546875" bestFit="1" customWidth="1"/>
    <col min="13" max="13" width="19.21875" bestFit="1" customWidth="1"/>
    <col min="14" max="14" width="21.6640625" bestFit="1" customWidth="1"/>
    <col min="15" max="15" width="20.33203125" bestFit="1" customWidth="1"/>
    <col min="17" max="17" width="19.21875" bestFit="1" customWidth="1"/>
    <col min="18" max="18" width="21.6640625" bestFit="1" customWidth="1"/>
    <col min="19" max="19" width="33.21875" bestFit="1" customWidth="1"/>
    <col min="21" max="21" width="19.21875" bestFit="1" customWidth="1"/>
    <col min="22" max="22" width="21.6640625" bestFit="1" customWidth="1"/>
    <col min="23" max="23" width="26.5546875" bestFit="1" customWidth="1"/>
    <col min="25" max="25" width="19.21875" bestFit="1" customWidth="1"/>
    <col min="26" max="26" width="21.6640625" bestFit="1" customWidth="1"/>
    <col min="27" max="27" width="15.21875" bestFit="1" customWidth="1"/>
    <col min="28" max="28" width="19.21875" bestFit="1" customWidth="1"/>
    <col min="29" max="29" width="21.6640625" bestFit="1" customWidth="1"/>
    <col min="30" max="30" width="23.33203125" bestFit="1" customWidth="1"/>
    <col min="31" max="31" width="16.21875" bestFit="1" customWidth="1"/>
    <col min="32" max="32" width="19.21875" bestFit="1" customWidth="1"/>
    <col min="33" max="33" width="21.6640625" bestFit="1" customWidth="1"/>
    <col min="34" max="34" width="15.6640625" bestFit="1" customWidth="1"/>
  </cols>
  <sheetData>
    <row r="2" spans="1:33" x14ac:dyDescent="0.3">
      <c r="A2">
        <f>GETPIVOTDATA("Total Sales",$A$3)</f>
        <v>30592560.499999974</v>
      </c>
      <c r="C2">
        <f>GETPIVOTDATA("Discount Amount",$C$3)</f>
        <v>2703334.269999994</v>
      </c>
      <c r="F2">
        <f>GETPIVOTDATA("Sum of Net Sales",$E$3)</f>
        <v>27889226.230000019</v>
      </c>
      <c r="AG2">
        <f>GETPIVOTDATA("Net Sales",$AF$21)</f>
        <v>27889226.23</v>
      </c>
    </row>
    <row r="3" spans="1:33" x14ac:dyDescent="0.3">
      <c r="A3" t="s">
        <v>32967</v>
      </c>
      <c r="C3" t="s">
        <v>32968</v>
      </c>
      <c r="E3" s="8" t="s">
        <v>32971</v>
      </c>
      <c r="F3" t="s">
        <v>32970</v>
      </c>
      <c r="G3" t="s">
        <v>32969</v>
      </c>
      <c r="I3" s="8" t="s">
        <v>32971</v>
      </c>
      <c r="J3" t="s">
        <v>32970</v>
      </c>
      <c r="K3" t="s">
        <v>32969</v>
      </c>
      <c r="M3" s="8" t="s">
        <v>32971</v>
      </c>
      <c r="N3" t="s">
        <v>32970</v>
      </c>
      <c r="Q3" s="8" t="s">
        <v>32971</v>
      </c>
      <c r="R3" t="s">
        <v>32970</v>
      </c>
      <c r="S3" t="s">
        <v>32973</v>
      </c>
      <c r="U3" s="8" t="s">
        <v>32971</v>
      </c>
      <c r="V3" t="s">
        <v>32970</v>
      </c>
      <c r="W3" t="s">
        <v>32975</v>
      </c>
      <c r="Y3" s="8" t="s">
        <v>32971</v>
      </c>
      <c r="Z3" t="s">
        <v>32970</v>
      </c>
      <c r="AB3" s="8" t="s">
        <v>32971</v>
      </c>
      <c r="AC3" t="s">
        <v>32970</v>
      </c>
      <c r="AD3" t="s">
        <v>32974</v>
      </c>
      <c r="AF3" s="8" t="s">
        <v>32971</v>
      </c>
      <c r="AG3" t="s">
        <v>32974</v>
      </c>
    </row>
    <row r="4" spans="1:33" x14ac:dyDescent="0.3">
      <c r="A4" s="19">
        <v>30592560.499999974</v>
      </c>
      <c r="C4" s="19">
        <v>2703334.269999994</v>
      </c>
      <c r="E4" s="9" t="s">
        <v>57</v>
      </c>
      <c r="F4" s="19">
        <v>5621721.0100000175</v>
      </c>
      <c r="G4" s="14">
        <v>0.20090152334829692</v>
      </c>
      <c r="I4" s="9" t="s">
        <v>82</v>
      </c>
      <c r="J4" s="19">
        <v>1886378.1499999992</v>
      </c>
      <c r="K4" s="11">
        <v>6.8765175475090118E-2</v>
      </c>
      <c r="M4" s="9" t="s">
        <v>38</v>
      </c>
      <c r="N4" s="19">
        <v>13988129.739999978</v>
      </c>
      <c r="Q4" s="12" t="s">
        <v>91</v>
      </c>
      <c r="R4" s="20">
        <v>7002848.7700000033</v>
      </c>
      <c r="S4" s="13">
        <v>0.23570841889116761</v>
      </c>
      <c r="U4" s="9" t="s">
        <v>28</v>
      </c>
      <c r="V4" s="19">
        <v>2333830.8299999963</v>
      </c>
      <c r="W4" s="11">
        <v>8.5914956171394344E-2</v>
      </c>
      <c r="Y4" s="9" t="s">
        <v>52</v>
      </c>
      <c r="Z4" s="14">
        <v>0.25169908093215698</v>
      </c>
      <c r="AB4" s="9" t="s">
        <v>43</v>
      </c>
      <c r="AC4" s="19">
        <v>6875131.4900000151</v>
      </c>
      <c r="AD4" s="14">
        <v>0.24651567717588885</v>
      </c>
      <c r="AF4" s="9" t="s">
        <v>32976</v>
      </c>
      <c r="AG4" s="11">
        <v>0.13662898420254957</v>
      </c>
    </row>
    <row r="5" spans="1:33" x14ac:dyDescent="0.3">
      <c r="C5" t="s">
        <v>32966</v>
      </c>
      <c r="E5" s="9" t="s">
        <v>47</v>
      </c>
      <c r="F5" s="19">
        <v>5604598.9600000158</v>
      </c>
      <c r="G5" s="14">
        <v>0.20039859517364911</v>
      </c>
      <c r="I5" s="9" t="s">
        <v>104</v>
      </c>
      <c r="J5" s="19">
        <v>1755565.7399999993</v>
      </c>
      <c r="K5" s="11">
        <v>6.2229734835329134E-2</v>
      </c>
      <c r="M5" s="9" t="s">
        <v>26</v>
      </c>
      <c r="N5" s="19">
        <v>13901096.49000006</v>
      </c>
      <c r="Q5" s="12" t="s">
        <v>39</v>
      </c>
      <c r="R5" s="20">
        <v>6980931.4900000002</v>
      </c>
      <c r="S5" s="13">
        <v>0.23342730567861128</v>
      </c>
      <c r="U5" s="9" t="s">
        <v>92</v>
      </c>
      <c r="V5" s="19">
        <v>2359377.0299999993</v>
      </c>
      <c r="W5" s="11">
        <v>8.2121921562222103E-2</v>
      </c>
      <c r="Y5" s="9" t="s">
        <v>31</v>
      </c>
      <c r="Z5" s="14">
        <v>0.25184601401542711</v>
      </c>
      <c r="AB5" s="9" t="s">
        <v>32</v>
      </c>
      <c r="AC5" s="19">
        <v>6990654.860000019</v>
      </c>
      <c r="AD5" s="14">
        <v>0.25065789930307492</v>
      </c>
      <c r="AF5" s="9" t="s">
        <v>32977</v>
      </c>
      <c r="AG5" s="11">
        <v>0.13028275722083379</v>
      </c>
    </row>
    <row r="6" spans="1:33" x14ac:dyDescent="0.3">
      <c r="E6" s="9" t="s">
        <v>36</v>
      </c>
      <c r="F6" s="19">
        <v>5493713.3899999959</v>
      </c>
      <c r="G6" s="14">
        <v>0.19736199297641815</v>
      </c>
      <c r="I6" s="9" t="s">
        <v>98</v>
      </c>
      <c r="J6" s="19">
        <v>1770062.1999999993</v>
      </c>
      <c r="K6" s="11">
        <v>6.1839111559043598E-2</v>
      </c>
      <c r="M6" s="9" t="s">
        <v>32972</v>
      </c>
      <c r="N6" s="19">
        <v>27889226.230000038</v>
      </c>
      <c r="Q6" s="12" t="s">
        <v>68</v>
      </c>
      <c r="R6" s="20">
        <v>6831875.250000014</v>
      </c>
      <c r="S6" s="13">
        <v>0.23449901768172535</v>
      </c>
      <c r="U6" s="9" t="s">
        <v>105</v>
      </c>
      <c r="V6" s="19">
        <v>2357243.6199999955</v>
      </c>
      <c r="W6" s="11">
        <v>8.2974900637012031E-2</v>
      </c>
      <c r="Y6" s="9" t="s">
        <v>62</v>
      </c>
      <c r="Z6" s="14">
        <v>0.2537581402092563</v>
      </c>
      <c r="AB6" s="9" t="s">
        <v>63</v>
      </c>
      <c r="AC6" s="19">
        <v>7043927.7199999969</v>
      </c>
      <c r="AD6" s="14">
        <v>0.25256805842906288</v>
      </c>
      <c r="AF6" s="9" t="s">
        <v>32978</v>
      </c>
      <c r="AG6" s="11">
        <v>0.13456737125116003</v>
      </c>
    </row>
    <row r="7" spans="1:33" x14ac:dyDescent="0.3">
      <c r="A7">
        <f>GETPIVOTDATA("Net Sales",$A$8)</f>
        <v>27889226.229999974</v>
      </c>
      <c r="C7">
        <f>GETPIVOTDATA("Profit Amount",$C$8)</f>
        <v>6546998.4900000477</v>
      </c>
      <c r="E7" s="9" t="s">
        <v>89</v>
      </c>
      <c r="F7" s="19">
        <v>5333577.2500000009</v>
      </c>
      <c r="G7" s="14">
        <v>0.19137782938453057</v>
      </c>
      <c r="I7" s="9" t="s">
        <v>235</v>
      </c>
      <c r="J7" s="19">
        <v>1892899.5099999998</v>
      </c>
      <c r="K7" s="11">
        <v>6.7422189064839669E-2</v>
      </c>
      <c r="Q7" s="12" t="s">
        <v>27</v>
      </c>
      <c r="R7" s="20">
        <v>7073570.7199999997</v>
      </c>
      <c r="S7" s="13">
        <v>0.23640126133227865</v>
      </c>
      <c r="U7" s="9" t="s">
        <v>40</v>
      </c>
      <c r="V7" s="19">
        <v>2363463.9700000025</v>
      </c>
      <c r="W7" s="11">
        <v>8.1686357779350641E-2</v>
      </c>
      <c r="Y7" s="9" t="s">
        <v>85</v>
      </c>
      <c r="Z7" s="14">
        <v>0.24269676484315955</v>
      </c>
      <c r="AB7" s="9" t="s">
        <v>53</v>
      </c>
      <c r="AC7" s="19">
        <v>6979512.1599999843</v>
      </c>
      <c r="AD7" s="14">
        <v>0.25025836509197341</v>
      </c>
      <c r="AF7" s="9" t="s">
        <v>32979</v>
      </c>
      <c r="AG7" s="11">
        <v>6.6311957339664065E-2</v>
      </c>
    </row>
    <row r="8" spans="1:33" x14ac:dyDescent="0.3">
      <c r="A8" t="s">
        <v>32970</v>
      </c>
      <c r="C8" t="s">
        <v>32969</v>
      </c>
      <c r="E8" s="9" t="s">
        <v>24</v>
      </c>
      <c r="F8" s="19">
        <v>5835615.619999988</v>
      </c>
      <c r="G8" s="14">
        <v>0.20996005911710525</v>
      </c>
      <c r="I8" s="9" t="s">
        <v>67</v>
      </c>
      <c r="J8" s="19">
        <v>1762760.8099999989</v>
      </c>
      <c r="K8" s="11">
        <v>6.1975858192079687E-2</v>
      </c>
      <c r="Q8" s="12" t="s">
        <v>32972</v>
      </c>
      <c r="R8" s="20">
        <v>27889226.230000071</v>
      </c>
      <c r="S8" s="13">
        <v>0.23501000000001268</v>
      </c>
      <c r="U8" s="9" t="s">
        <v>49</v>
      </c>
      <c r="V8" s="19">
        <v>2396217.8200000003</v>
      </c>
      <c r="W8" s="11">
        <v>8.4971234641839533E-2</v>
      </c>
      <c r="Y8" s="9" t="s">
        <v>32972</v>
      </c>
      <c r="Z8" s="14">
        <v>1</v>
      </c>
      <c r="AB8" s="9" t="s">
        <v>32972</v>
      </c>
      <c r="AC8" s="19">
        <v>27889226.230000015</v>
      </c>
      <c r="AD8" s="14">
        <v>1</v>
      </c>
      <c r="AF8" s="9" t="s">
        <v>32980</v>
      </c>
      <c r="AG8" s="11">
        <v>6.7758672987751817E-2</v>
      </c>
    </row>
    <row r="9" spans="1:33" x14ac:dyDescent="0.3">
      <c r="A9" s="19">
        <v>27889226.229999974</v>
      </c>
      <c r="C9" s="19">
        <v>6546998.4900000477</v>
      </c>
      <c r="E9" s="9" t="s">
        <v>32972</v>
      </c>
      <c r="F9" s="19">
        <v>27889226.230000019</v>
      </c>
      <c r="G9" s="14">
        <v>1</v>
      </c>
      <c r="I9" s="9" t="s">
        <v>90</v>
      </c>
      <c r="J9" s="19">
        <v>1845938.4299999997</v>
      </c>
      <c r="K9" s="11">
        <v>6.7515940422952517E-2</v>
      </c>
      <c r="U9" s="9" t="s">
        <v>69</v>
      </c>
      <c r="V9" s="19">
        <v>2322382.1199999996</v>
      </c>
      <c r="W9" s="11">
        <v>8.7130905065243819E-2</v>
      </c>
      <c r="AF9" s="9" t="s">
        <v>32981</v>
      </c>
      <c r="AG9" s="11">
        <v>6.2635639138705484E-2</v>
      </c>
    </row>
    <row r="10" spans="1:33" ht="15" customHeight="1" x14ac:dyDescent="0.3">
      <c r="I10" s="9" t="s">
        <v>122</v>
      </c>
      <c r="J10" s="19">
        <v>1772286.6499999997</v>
      </c>
      <c r="K10" s="11">
        <v>6.4169888024519783E-2</v>
      </c>
      <c r="Q10" s="7" t="s">
        <v>32971</v>
      </c>
      <c r="R10" s="7" t="s">
        <v>32970</v>
      </c>
      <c r="U10" s="9" t="s">
        <v>133</v>
      </c>
      <c r="V10" s="19">
        <v>2312195.1999999983</v>
      </c>
      <c r="W10" s="11">
        <v>8.3501206874648376E-2</v>
      </c>
      <c r="AB10" s="7" t="s">
        <v>32971</v>
      </c>
      <c r="AC10" s="7" t="s">
        <v>32970</v>
      </c>
      <c r="AF10" s="9" t="s">
        <v>32982</v>
      </c>
      <c r="AG10" s="11">
        <v>6.7950762935167983E-2</v>
      </c>
    </row>
    <row r="11" spans="1:33" x14ac:dyDescent="0.3">
      <c r="I11" s="9" t="s">
        <v>154</v>
      </c>
      <c r="J11" s="19">
        <v>1732073.0800000012</v>
      </c>
      <c r="K11" s="11">
        <v>6.1632154126249075E-2</v>
      </c>
      <c r="Q11" s="12" t="s">
        <v>91</v>
      </c>
      <c r="R11">
        <f>GETPIVOTDATA("Sum of Net Sales",$Q$3,"Product Category","Beauty")</f>
        <v>7002848.7700000033</v>
      </c>
      <c r="U11" s="9" t="s">
        <v>308</v>
      </c>
      <c r="V11" s="19">
        <v>2159268.3200000017</v>
      </c>
      <c r="W11" s="11">
        <v>7.9036678100215974E-2</v>
      </c>
      <c r="AB11" s="9" t="s">
        <v>43</v>
      </c>
      <c r="AC11">
        <f>GETPIVOTDATA("Sum of Net Sales",$AB$3,"Delivery Status",AB11)</f>
        <v>6875131.4900000151</v>
      </c>
      <c r="AF11" s="9" t="s">
        <v>32983</v>
      </c>
      <c r="AG11" s="11">
        <v>7.2223937422590923E-2</v>
      </c>
    </row>
    <row r="12" spans="1:33" x14ac:dyDescent="0.3">
      <c r="E12" s="7" t="s">
        <v>32971</v>
      </c>
      <c r="F12" s="7" t="s">
        <v>32970</v>
      </c>
      <c r="G12" s="7" t="s">
        <v>32969</v>
      </c>
      <c r="I12" s="9" t="s">
        <v>48</v>
      </c>
      <c r="J12" s="19">
        <v>1930419.4099999995</v>
      </c>
      <c r="K12" s="11">
        <v>6.9252255165863016E-2</v>
      </c>
      <c r="Q12" s="12" t="s">
        <v>39</v>
      </c>
      <c r="R12">
        <f>GETPIVOTDATA("Sum of Net Sales",$Q$3,"Product Category","Beauty")</f>
        <v>7002848.7700000033</v>
      </c>
      <c r="U12" s="9" t="s">
        <v>175</v>
      </c>
      <c r="V12" s="19">
        <v>2331276.5399999996</v>
      </c>
      <c r="W12" s="11">
        <v>8.321083101940073E-2</v>
      </c>
      <c r="AB12" s="9" t="s">
        <v>32</v>
      </c>
      <c r="AC12">
        <f>GETPIVOTDATA("Sum of Net Sales",$AB$3,"Delivery Status",AB12)</f>
        <v>6990654.860000019</v>
      </c>
      <c r="AF12" s="9" t="s">
        <v>32984</v>
      </c>
      <c r="AG12" s="11">
        <v>6.0951521063408107E-2</v>
      </c>
    </row>
    <row r="13" spans="1:33" x14ac:dyDescent="0.3">
      <c r="E13" s="9" t="s">
        <v>57</v>
      </c>
      <c r="F13">
        <f>GETPIVOTDATA("Sum of Net Sales",$E$3,"Region",E13)</f>
        <v>5621721.0100000175</v>
      </c>
      <c r="G13" s="15">
        <f>GETPIVOTDATA("Sum of Profit Amount",$E$3,"Region",E13)</f>
        <v>0.20090152334829692</v>
      </c>
      <c r="I13" s="9" t="s">
        <v>37</v>
      </c>
      <c r="J13" s="19">
        <v>1958665.9300000009</v>
      </c>
      <c r="K13" s="11">
        <v>7.121624675981858E-2</v>
      </c>
      <c r="Q13" s="12" t="s">
        <v>68</v>
      </c>
      <c r="R13">
        <f>GETPIVOTDATA("Sum of Net Sales",$Q$3,"Product Category","Beauty")</f>
        <v>7002848.7700000033</v>
      </c>
      <c r="U13" s="9" t="s">
        <v>76</v>
      </c>
      <c r="V13" s="19">
        <v>2260223.9000000008</v>
      </c>
      <c r="W13" s="11">
        <v>8.1395981924103009E-2</v>
      </c>
      <c r="AB13" s="9" t="s">
        <v>63</v>
      </c>
      <c r="AC13">
        <f>GETPIVOTDATA("Sum of Net Sales",$AB$3,"Delivery Status",AB13)</f>
        <v>7043927.7199999969</v>
      </c>
      <c r="AF13" s="9" t="s">
        <v>32985</v>
      </c>
      <c r="AG13" s="11">
        <v>6.8243615090069862E-2</v>
      </c>
    </row>
    <row r="14" spans="1:33" x14ac:dyDescent="0.3">
      <c r="E14" s="9" t="s">
        <v>47</v>
      </c>
      <c r="F14">
        <f>GETPIVOTDATA("Sum of Net Sales",$E$3,"Region",E14)</f>
        <v>5604598.9600000158</v>
      </c>
      <c r="G14" s="15">
        <f>GETPIVOTDATA("Sum of Profit Amount",$E$3,"Region",E14)</f>
        <v>0.20039859517364911</v>
      </c>
      <c r="H14" t="s">
        <v>32966</v>
      </c>
      <c r="I14" s="9" t="s">
        <v>251</v>
      </c>
      <c r="J14" s="19">
        <v>1898476.6099999999</v>
      </c>
      <c r="K14" s="11">
        <v>6.8158511214197651E-2</v>
      </c>
      <c r="Q14" s="12" t="s">
        <v>27</v>
      </c>
      <c r="R14">
        <f>GETPIVOTDATA("Sum of Net Sales",$Q$3,"Product Category","Beauty")</f>
        <v>7002848.7700000033</v>
      </c>
      <c r="U14" s="9" t="s">
        <v>59</v>
      </c>
      <c r="V14" s="19">
        <v>2343522.0700000012</v>
      </c>
      <c r="W14" s="11">
        <v>8.4463076895156169E-2</v>
      </c>
      <c r="AB14" s="9" t="s">
        <v>53</v>
      </c>
      <c r="AC14">
        <f>GETPIVOTDATA("Sum of Net Sales",$AB$3,"Delivery Status",AB14)</f>
        <v>6979512.1599999843</v>
      </c>
      <c r="AF14" s="9" t="s">
        <v>32986</v>
      </c>
      <c r="AG14" s="11">
        <v>6.2708090772298108E-2</v>
      </c>
    </row>
    <row r="15" spans="1:33" x14ac:dyDescent="0.3">
      <c r="E15" s="9" t="s">
        <v>36</v>
      </c>
      <c r="F15">
        <f>GETPIVOTDATA("Sum of Net Sales",$E$3,"Region",E15)</f>
        <v>5493713.3899999959</v>
      </c>
      <c r="G15" s="15">
        <f>GETPIVOTDATA("Sum of Profit Amount",$E$3,"Region",E15)</f>
        <v>0.19736199297641815</v>
      </c>
      <c r="I15" s="9" t="s">
        <v>58</v>
      </c>
      <c r="J15" s="19">
        <v>1798962.2800000003</v>
      </c>
      <c r="K15" s="11">
        <v>6.4554448980787812E-2</v>
      </c>
      <c r="Q15" s="16" t="s">
        <v>32972</v>
      </c>
      <c r="U15" s="9" t="s">
        <v>111</v>
      </c>
      <c r="V15" s="19">
        <v>2350224.8100000024</v>
      </c>
      <c r="W15" s="11">
        <v>8.3591949329413259E-2</v>
      </c>
      <c r="AB15" s="10" t="s">
        <v>32972</v>
      </c>
      <c r="AC15">
        <f>GETPIVOTDATA("Sum of Net Sales",$AB$3)</f>
        <v>27889226.230000015</v>
      </c>
      <c r="AF15" s="9" t="s">
        <v>32987</v>
      </c>
      <c r="AG15" s="11">
        <v>6.9736690575800245E-2</v>
      </c>
    </row>
    <row r="16" spans="1:33" x14ac:dyDescent="0.3">
      <c r="E16" s="9" t="s">
        <v>89</v>
      </c>
      <c r="F16">
        <f>GETPIVOTDATA("Sum of Net Sales",$E$3,"Region",E16)</f>
        <v>5333577.2500000009</v>
      </c>
      <c r="G16" s="15">
        <f>GETPIVOTDATA("Sum of Profit Amount",$E$3,"Region",E16)</f>
        <v>0.19137782938453057</v>
      </c>
      <c r="I16" s="9" t="s">
        <v>307</v>
      </c>
      <c r="J16" s="19">
        <v>1781280.0399999991</v>
      </c>
      <c r="K16" s="11">
        <v>6.3724150942946131E-2</v>
      </c>
      <c r="U16" s="9" t="s">
        <v>32972</v>
      </c>
      <c r="V16" s="19">
        <v>27889226.229999997</v>
      </c>
      <c r="W16" s="14">
        <v>1</v>
      </c>
      <c r="AF16" s="9" t="s">
        <v>32972</v>
      </c>
      <c r="AG16" s="14">
        <v>1</v>
      </c>
    </row>
    <row r="17" spans="5:33" x14ac:dyDescent="0.3">
      <c r="E17" s="9" t="s">
        <v>24</v>
      </c>
      <c r="F17">
        <f>GETPIVOTDATA("Sum of Net Sales",$E$3,"Region",E17)</f>
        <v>5835615.619999988</v>
      </c>
      <c r="G17" s="15">
        <f>GETPIVOTDATA("Sum of Profit Amount",$E$3,"Region",E17)</f>
        <v>0.20996005911710525</v>
      </c>
      <c r="I17" s="9" t="s">
        <v>25</v>
      </c>
      <c r="J17" s="19">
        <v>2050760.8599999982</v>
      </c>
      <c r="K17" s="11">
        <v>7.3036372427817645E-2</v>
      </c>
    </row>
    <row r="18" spans="5:33" x14ac:dyDescent="0.3">
      <c r="E18" s="10" t="s">
        <v>32972</v>
      </c>
      <c r="F18">
        <f>SUM(F13:F17)</f>
        <v>27889226.230000019</v>
      </c>
      <c r="G18">
        <f>SUM(G13:G17)</f>
        <v>0.99999999999999989</v>
      </c>
      <c r="I18" s="9" t="s">
        <v>75</v>
      </c>
      <c r="J18" s="19">
        <v>2052696.5299999993</v>
      </c>
      <c r="K18" s="11">
        <v>7.4507962808465611E-2</v>
      </c>
    </row>
    <row r="19" spans="5:33" x14ac:dyDescent="0.3">
      <c r="I19" s="9" t="s">
        <v>32972</v>
      </c>
      <c r="J19" s="19">
        <v>27889226.229999997</v>
      </c>
      <c r="K19" s="14">
        <v>1</v>
      </c>
    </row>
    <row r="21" spans="5:33" x14ac:dyDescent="0.3">
      <c r="AF21" s="8" t="s">
        <v>32971</v>
      </c>
      <c r="AG21" t="s">
        <v>32970</v>
      </c>
    </row>
    <row r="22" spans="5:33" x14ac:dyDescent="0.3">
      <c r="I22" s="7" t="s">
        <v>32971</v>
      </c>
      <c r="J22" s="7" t="s">
        <v>32970</v>
      </c>
      <c r="K22" s="7" t="s">
        <v>32969</v>
      </c>
      <c r="AF22" s="9" t="s">
        <v>32976</v>
      </c>
      <c r="AG22" s="11">
        <v>3810476.6500000008</v>
      </c>
    </row>
    <row r="23" spans="5:33" x14ac:dyDescent="0.3">
      <c r="I23" s="9" t="s">
        <v>82</v>
      </c>
      <c r="J23">
        <f>GETPIVOTDATA("Sum of Net Sales",$I$3,"City",I23)</f>
        <v>1886378.1499999992</v>
      </c>
      <c r="K23" s="15">
        <f>GETPIVOTDATA("Sum of Profit Amount",$I$3,"City",I23)</f>
        <v>6.8765175475090118E-2</v>
      </c>
      <c r="Z23" s="12"/>
      <c r="AF23" s="9" t="s">
        <v>32977</v>
      </c>
      <c r="AG23" s="11">
        <v>3633485.2899999996</v>
      </c>
    </row>
    <row r="24" spans="5:33" x14ac:dyDescent="0.3">
      <c r="I24" s="9" t="s">
        <v>104</v>
      </c>
      <c r="J24">
        <f t="shared" ref="J24:J36" si="0">GETPIVOTDATA("Sum of Net Sales",$I$3,"City",I24)</f>
        <v>1755565.7399999993</v>
      </c>
      <c r="K24" s="15">
        <f t="shared" ref="K24:K37" si="1">GETPIVOTDATA("Sum of Profit Amount",$I$3,"City",I24)</f>
        <v>6.2229734835329134E-2</v>
      </c>
      <c r="AF24" s="9" t="s">
        <v>32978</v>
      </c>
      <c r="AG24" s="11">
        <v>3752979.8600000003</v>
      </c>
    </row>
    <row r="25" spans="5:33" x14ac:dyDescent="0.3">
      <c r="I25" s="9" t="s">
        <v>98</v>
      </c>
      <c r="J25">
        <f t="shared" si="0"/>
        <v>1770062.1999999993</v>
      </c>
      <c r="K25" s="15">
        <f t="shared" si="1"/>
        <v>6.1839111559043598E-2</v>
      </c>
      <c r="AF25" s="9" t="s">
        <v>32979</v>
      </c>
      <c r="AG25" s="11">
        <v>1849389.18</v>
      </c>
    </row>
    <row r="26" spans="5:33" x14ac:dyDescent="0.3">
      <c r="I26" s="9" t="s">
        <v>235</v>
      </c>
      <c r="J26">
        <f t="shared" si="0"/>
        <v>1892899.5099999998</v>
      </c>
      <c r="K26" s="15">
        <f t="shared" si="1"/>
        <v>6.7422189064839669E-2</v>
      </c>
      <c r="AF26" s="9" t="s">
        <v>32980</v>
      </c>
      <c r="AG26" s="11">
        <v>1889736.9600000007</v>
      </c>
    </row>
    <row r="27" spans="5:33" x14ac:dyDescent="0.3">
      <c r="I27" s="9" t="s">
        <v>67</v>
      </c>
      <c r="J27">
        <f t="shared" si="0"/>
        <v>1762760.8099999989</v>
      </c>
      <c r="K27" s="15">
        <f t="shared" si="1"/>
        <v>6.1975858192079687E-2</v>
      </c>
      <c r="AF27" s="9" t="s">
        <v>32981</v>
      </c>
      <c r="AG27" s="11">
        <v>1746859.5099999998</v>
      </c>
    </row>
    <row r="28" spans="5:33" x14ac:dyDescent="0.3">
      <c r="I28" s="9" t="s">
        <v>90</v>
      </c>
      <c r="J28">
        <f t="shared" si="0"/>
        <v>1845938.4299999997</v>
      </c>
      <c r="K28" s="15">
        <f t="shared" si="1"/>
        <v>6.7515940422952517E-2</v>
      </c>
      <c r="AF28" s="9" t="s">
        <v>32982</v>
      </c>
      <c r="AG28" s="11">
        <v>1895094.1999999986</v>
      </c>
    </row>
    <row r="29" spans="5:33" x14ac:dyDescent="0.3">
      <c r="I29" s="9" t="s">
        <v>122</v>
      </c>
      <c r="J29">
        <f t="shared" si="0"/>
        <v>1772286.6499999997</v>
      </c>
      <c r="K29" s="15">
        <f t="shared" si="1"/>
        <v>6.4169888024519783E-2</v>
      </c>
      <c r="AF29" s="9" t="s">
        <v>32983</v>
      </c>
      <c r="AG29" s="11">
        <v>2014269.7300000014</v>
      </c>
    </row>
    <row r="30" spans="5:33" x14ac:dyDescent="0.3">
      <c r="I30" s="9" t="s">
        <v>154</v>
      </c>
      <c r="J30">
        <f t="shared" si="0"/>
        <v>1732073.0800000012</v>
      </c>
      <c r="K30" s="15">
        <f t="shared" si="1"/>
        <v>6.1632154126249075E-2</v>
      </c>
      <c r="AF30" s="9" t="s">
        <v>32984</v>
      </c>
      <c r="AG30" s="11">
        <v>1699890.7599999988</v>
      </c>
    </row>
    <row r="31" spans="5:33" x14ac:dyDescent="0.3">
      <c r="I31" s="9" t="s">
        <v>48</v>
      </c>
      <c r="J31">
        <f t="shared" si="0"/>
        <v>1930419.4099999995</v>
      </c>
      <c r="K31" s="15">
        <f t="shared" si="1"/>
        <v>6.9252255165863016E-2</v>
      </c>
      <c r="AF31" s="9" t="s">
        <v>32985</v>
      </c>
      <c r="AG31" s="11">
        <v>1903261.6200000003</v>
      </c>
    </row>
    <row r="32" spans="5:33" x14ac:dyDescent="0.3">
      <c r="I32" s="9" t="s">
        <v>37</v>
      </c>
      <c r="J32">
        <f t="shared" si="0"/>
        <v>1958665.9300000009</v>
      </c>
      <c r="K32" s="15">
        <f t="shared" si="1"/>
        <v>7.121624675981858E-2</v>
      </c>
      <c r="AF32" s="9" t="s">
        <v>32986</v>
      </c>
      <c r="AG32" s="11">
        <v>1748880.1299999973</v>
      </c>
    </row>
    <row r="33" spans="9:33" x14ac:dyDescent="0.3">
      <c r="I33" s="9" t="s">
        <v>251</v>
      </c>
      <c r="J33">
        <f t="shared" si="0"/>
        <v>1898476.6099999999</v>
      </c>
      <c r="K33" s="15">
        <f t="shared" si="1"/>
        <v>6.8158511214197651E-2</v>
      </c>
      <c r="AF33" s="9" t="s">
        <v>32987</v>
      </c>
      <c r="AG33" s="11">
        <v>1944902.3400000019</v>
      </c>
    </row>
    <row r="34" spans="9:33" x14ac:dyDescent="0.3">
      <c r="I34" s="9" t="s">
        <v>58</v>
      </c>
      <c r="J34">
        <f t="shared" si="0"/>
        <v>1798962.2800000003</v>
      </c>
      <c r="K34" s="15">
        <f t="shared" si="1"/>
        <v>6.4554448980787812E-2</v>
      </c>
      <c r="AF34" s="9" t="s">
        <v>32972</v>
      </c>
      <c r="AG34" s="19">
        <v>27889226.23</v>
      </c>
    </row>
    <row r="35" spans="9:33" x14ac:dyDescent="0.3">
      <c r="I35" s="9" t="s">
        <v>307</v>
      </c>
      <c r="J35">
        <f t="shared" si="0"/>
        <v>1781280.0399999991</v>
      </c>
      <c r="K35" s="15">
        <f t="shared" si="1"/>
        <v>6.3724150942946131E-2</v>
      </c>
    </row>
    <row r="36" spans="9:33" x14ac:dyDescent="0.3">
      <c r="I36" s="9" t="s">
        <v>25</v>
      </c>
      <c r="J36">
        <f t="shared" si="0"/>
        <v>2050760.8599999982</v>
      </c>
      <c r="K36" s="15">
        <f t="shared" si="1"/>
        <v>7.3036372427817645E-2</v>
      </c>
    </row>
    <row r="37" spans="9:33" x14ac:dyDescent="0.3">
      <c r="I37" s="9" t="s">
        <v>75</v>
      </c>
      <c r="J37">
        <f>GETPIVOTDATA("Sum of Net Sales",$I$3,"City",I37)</f>
        <v>2052696.5299999993</v>
      </c>
      <c r="K37" s="15">
        <f t="shared" si="1"/>
        <v>7.4507962808465611E-2</v>
      </c>
    </row>
    <row r="38" spans="9:33" x14ac:dyDescent="0.3">
      <c r="I38" s="10" t="s">
        <v>32972</v>
      </c>
      <c r="J38">
        <f>SUM(J23:J37)</f>
        <v>27889226.229999997</v>
      </c>
      <c r="K38">
        <f>SUM(K23:K37)</f>
        <v>1</v>
      </c>
    </row>
    <row r="43" spans="9:33" x14ac:dyDescent="0.3">
      <c r="T43" t="s">
        <v>32966</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4566C-7260-4CBA-A079-833016710418}">
  <sheetPr>
    <tabColor theme="9" tint="-0.249977111117893"/>
  </sheetPr>
  <dimension ref="A1:U10001"/>
  <sheetViews>
    <sheetView workbookViewId="0">
      <selection activeCell="L9995" sqref="A1:U10001"/>
    </sheetView>
  </sheetViews>
  <sheetFormatPr defaultRowHeight="14.4" x14ac:dyDescent="0.3"/>
  <cols>
    <col min="1" max="1" width="14.77734375" bestFit="1" customWidth="1"/>
    <col min="2" max="2" width="10.33203125" bestFit="1" customWidth="1"/>
    <col min="3" max="3" width="14.6640625" bestFit="1" customWidth="1"/>
    <col min="4" max="4" width="11.33203125" bestFit="1" customWidth="1"/>
    <col min="5" max="5" width="6.88671875" bestFit="1" customWidth="1"/>
    <col min="6" max="6" width="12" bestFit="1" customWidth="1"/>
    <col min="7" max="7" width="12.5546875" bestFit="1" customWidth="1"/>
    <col min="8" max="8" width="15.77734375" bestFit="1" customWidth="1"/>
    <col min="9" max="9" width="19.77734375" bestFit="1" customWidth="1"/>
    <col min="10" max="10" width="20.109375" bestFit="1" customWidth="1"/>
    <col min="11" max="11" width="9.88671875" bestFit="1" customWidth="1"/>
    <col min="12" max="12" width="12.44140625" bestFit="1" customWidth="1"/>
    <col min="13" max="13" width="9.109375" bestFit="1" customWidth="1"/>
    <col min="14" max="14" width="9.88671875" bestFit="1" customWidth="1"/>
    <col min="15" max="15" width="10.21875" bestFit="1" customWidth="1"/>
    <col min="16" max="16" width="15.77734375" bestFit="1" customWidth="1"/>
    <col min="17" max="17" width="8.6640625" bestFit="1" customWidth="1"/>
    <col min="18" max="18" width="14.109375" bestFit="1" customWidth="1"/>
    <col min="19" max="19" width="13.5546875" bestFit="1" customWidth="1"/>
    <col min="20" max="20" width="14.109375" bestFit="1" customWidth="1"/>
    <col min="21" max="21" width="13.109375" bestFit="1" customWidth="1"/>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C35A-8619-422A-ACAF-55F15FDD439D}">
  <sheetPr>
    <tabColor rgb="FFFF0000"/>
  </sheetPr>
  <dimension ref="D1:I9"/>
  <sheetViews>
    <sheetView showGridLines="0" showRowColHeaders="0" tabSelected="1" zoomScale="61" zoomScaleNormal="100" workbookViewId="0">
      <selection activeCell="AH32" sqref="AH32"/>
    </sheetView>
  </sheetViews>
  <sheetFormatPr defaultRowHeight="14.4" x14ac:dyDescent="0.3"/>
  <sheetData>
    <row r="1" spans="4:9" ht="46.2" x14ac:dyDescent="0.85">
      <c r="I1" s="18"/>
    </row>
    <row r="9" spans="4:9" x14ac:dyDescent="0.3">
      <c r="D9" s="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Main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faiz</dc:creator>
  <cp:lastModifiedBy>Md faiz</cp:lastModifiedBy>
  <dcterms:created xsi:type="dcterms:W3CDTF">2025-10-21T19:28:05Z</dcterms:created>
  <dcterms:modified xsi:type="dcterms:W3CDTF">2025-10-24T17:19:48Z</dcterms:modified>
</cp:coreProperties>
</file>