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BootCamp\Week 2\Module Challenge 1\"/>
    </mc:Choice>
  </mc:AlternateContent>
  <xr:revisionPtr revIDLastSave="0" documentId="13_ncr:1_{D56FBD8C-8F5F-4F59-A6D5-C8F77001DE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Sheet1" sheetId="2" r:id="rId2"/>
    <sheet name="Sheet2" sheetId="3" r:id="rId3"/>
    <sheet name="Sheet3" sheetId="7" r:id="rId4"/>
    <sheet name="Sheet4" sheetId="5" r:id="rId5"/>
    <sheet name="Sheet5" sheetId="6" r:id="rId6"/>
  </sheets>
  <definedNames>
    <definedName name="_xlnm._FilterDatabase" localSheetId="0" hidden="1">Crowdfunding!$A$1:$T$1001</definedName>
    <definedName name="_xlnm._FilterDatabase" localSheetId="5" hidden="1">Sheet5!$A$1:$B$566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6" l="1"/>
  <c r="I7" i="6"/>
  <c r="H7" i="6"/>
  <c r="H6" i="6"/>
  <c r="I3" i="6"/>
  <c r="H3" i="6"/>
  <c r="I5" i="6"/>
  <c r="I4" i="6"/>
  <c r="H5" i="6"/>
  <c r="H4" i="6"/>
  <c r="I2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5" l="1"/>
  <c r="F11" i="5" s="1"/>
  <c r="E13" i="5"/>
  <c r="H13" i="5" s="1"/>
  <c r="E12" i="5"/>
  <c r="G12" i="5" s="1"/>
  <c r="E10" i="5"/>
  <c r="G10" i="5" s="1"/>
  <c r="E9" i="5"/>
  <c r="F9" i="5" s="1"/>
  <c r="E8" i="5"/>
  <c r="F8" i="5" s="1"/>
  <c r="E7" i="5"/>
  <c r="G7" i="5" s="1"/>
  <c r="E6" i="5"/>
  <c r="H6" i="5" s="1"/>
  <c r="E5" i="5"/>
  <c r="F5" i="5" s="1"/>
  <c r="E4" i="5"/>
  <c r="F4" i="5" s="1"/>
  <c r="E3" i="5"/>
  <c r="G3" i="5" s="1"/>
  <c r="E2" i="5"/>
  <c r="F2" i="5" s="1"/>
  <c r="G11" i="5" l="1"/>
  <c r="H3" i="5"/>
  <c r="H11" i="5"/>
  <c r="F7" i="5"/>
  <c r="H4" i="5"/>
  <c r="H7" i="5"/>
  <c r="G8" i="5"/>
  <c r="G6" i="5"/>
  <c r="H8" i="5"/>
  <c r="F12" i="5"/>
  <c r="F13" i="5"/>
  <c r="H12" i="5"/>
  <c r="F3" i="5"/>
  <c r="G5" i="5"/>
  <c r="H9" i="5"/>
  <c r="H5" i="5"/>
  <c r="F10" i="5"/>
  <c r="H2" i="5"/>
  <c r="G2" i="5"/>
  <c r="G4" i="5"/>
  <c r="G13" i="5"/>
  <c r="G9" i="5"/>
  <c r="F6" i="5"/>
  <c r="H10" i="5"/>
</calcChain>
</file>

<file path=xl/sharedStrings.xml><?xml version="1.0" encoding="utf-8"?>
<sst xmlns="http://schemas.openxmlformats.org/spreadsheetml/2006/main" count="7062" uniqueCount="2113">
  <si>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</si>
  <si>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</si>
  <si>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</si>
  <si>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</si>
  <si>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</si>
  <si>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</si>
  <si>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</si>
  <si>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</si>
  <si>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</si>
  <si>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</si>
  <si>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</si>
  <si>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</si>
  <si>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</si>
  <si>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</si>
  <si>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</si>
  <si>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</si>
  <si>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</si>
  <si>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</si>
  <si>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</si>
  <si>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</si>
  <si>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</si>
  <si>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</si>
  <si>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</si>
  <si>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</si>
  <si>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</si>
  <si>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</si>
  <si>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</si>
  <si>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</si>
  <si>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</si>
  <si>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</si>
  <si>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</si>
  <si>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</si>
  <si>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</si>
  <si>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</si>
  <si>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</si>
  <si>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</si>
  <si>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</si>
  <si>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</si>
  <si>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</si>
  <si>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</si>
  <si>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</si>
  <si>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</si>
  <si>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</si>
  <si>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</si>
  <si>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</si>
  <si>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</si>
  <si>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</si>
  <si>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</si>
  <si>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</si>
  <si>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</si>
  <si>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</si>
  <si>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</si>
  <si>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</si>
  <si>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</si>
  <si>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</si>
  <si>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</si>
  <si>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</si>
  <si>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</si>
  <si>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</si>
  <si>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</si>
  <si>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</si>
  <si>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</si>
  <si>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</si>
  <si>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</si>
  <si>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</si>
  <si>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</si>
  <si>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</si>
  <si>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</si>
  <si>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</si>
  <si>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</si>
  <si>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</si>
  <si>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</si>
  <si>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</si>
  <si>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</si>
  <si>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</si>
  <si>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</si>
  <si>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</si>
  <si>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</si>
  <si>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</si>
  <si>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</si>
  <si>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</si>
  <si>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</si>
  <si>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</si>
  <si>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</si>
  <si>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</si>
  <si>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</si>
  <si>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</si>
  <si>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</si>
  <si>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</si>
  <si>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</si>
  <si>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</si>
  <si>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</si>
  <si>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</si>
  <si>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</si>
  <si>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</si>
  <si>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</si>
  <si>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</si>
  <si>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</si>
  <si>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</si>
  <si>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</si>
  <si>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</si>
  <si>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</si>
  <si>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</si>
  <si>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</si>
  <si>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</si>
  <si>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</si>
  <si>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</si>
  <si>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</si>
  <si>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</si>
  <si>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</si>
  <si>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</si>
  <si>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</si>
  <si>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</si>
  <si>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</si>
  <si>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</si>
  <si>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</si>
  <si>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</si>
  <si>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</si>
  <si>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</si>
  <si>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</si>
  <si>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</si>
  <si>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</si>
  <si>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</si>
  <si>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</si>
  <si>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</si>
  <si>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</si>
  <si>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</si>
  <si>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</si>
  <si>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</si>
  <si>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</si>
  <si>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</si>
  <si>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</si>
  <si>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</si>
  <si>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</si>
  <si>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</si>
  <si>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</si>
  <si>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</si>
  <si>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</si>
  <si>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</si>
  <si>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</si>
  <si>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</si>
  <si>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</si>
  <si>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</si>
  <si>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</si>
  <si>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</si>
  <si>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</si>
  <si>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</si>
  <si>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</si>
  <si>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</si>
  <si>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</si>
  <si>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</si>
  <si>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</si>
  <si>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</si>
  <si>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</si>
  <si>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</si>
  <si>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</si>
  <si>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</si>
  <si>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</si>
  <si>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</si>
  <si>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</si>
  <si>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</si>
  <si>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</si>
  <si>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</si>
  <si>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</si>
  <si>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</si>
  <si>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</si>
  <si>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</si>
  <si>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</si>
  <si>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</si>
  <si>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</si>
  <si>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</si>
  <si>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</si>
  <si>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</si>
  <si>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</si>
  <si>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</si>
  <si>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</si>
  <si>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</si>
  <si>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</si>
  <si>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</si>
  <si>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</si>
  <si>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</si>
  <si>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</si>
  <si>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</si>
  <si>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</si>
  <si>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</si>
  <si>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</si>
  <si>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</si>
  <si>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</si>
  <si>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</si>
  <si>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</si>
  <si>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</si>
  <si>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</si>
  <si>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</si>
  <si>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</si>
  <si>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</si>
  <si>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</si>
  <si>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</si>
  <si>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</si>
  <si>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</si>
  <si>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</si>
  <si>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</si>
  <si>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</si>
  <si>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</si>
  <si>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</si>
  <si>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</si>
  <si>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</si>
  <si>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</si>
  <si>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</si>
  <si>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</si>
  <si>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</si>
  <si>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</si>
  <si>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</si>
  <si>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</si>
  <si>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</si>
  <si>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</si>
  <si>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</si>
  <si>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</si>
  <si>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</si>
  <si>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</si>
  <si>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</si>
  <si>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</si>
  <si>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</si>
  <si>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</si>
  <si>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</si>
  <si>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</si>
  <si>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</si>
  <si>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</si>
  <si>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</si>
  <si>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</si>
  <si>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</si>
  <si>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</si>
  <si>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</si>
  <si>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</si>
  <si>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</si>
  <si>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</si>
  <si>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</si>
  <si>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</si>
  <si>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</si>
  <si>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</si>
  <si>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</si>
  <si>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</si>
  <si>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</si>
  <si>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</si>
  <si>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</si>
  <si>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</si>
  <si>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</si>
  <si>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</si>
  <si>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</si>
  <si>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</si>
  <si>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</si>
  <si>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</si>
  <si>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</si>
  <si>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</si>
  <si>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</si>
  <si>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</si>
  <si>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</si>
  <si>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</si>
  <si>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</si>
  <si>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</si>
  <si>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</si>
  <si>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</si>
  <si>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</si>
  <si>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</si>
  <si>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</si>
  <si>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</si>
  <si>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</si>
  <si>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</si>
  <si>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</si>
  <si>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</si>
  <si>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</si>
  <si>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</si>
  <si>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</si>
  <si>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</si>
  <si>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</si>
  <si>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</si>
  <si>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</si>
  <si>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</si>
  <si>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</si>
  <si>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</si>
  <si>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</si>
  <si>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</si>
  <si>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</si>
  <si>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</si>
  <si>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</si>
  <si>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</si>
  <si>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</si>
  <si>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</si>
  <si>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</si>
  <si>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</si>
  <si>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</si>
  <si>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</si>
  <si>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</si>
  <si>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</si>
  <si>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</si>
  <si>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</si>
  <si>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</si>
  <si>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</si>
  <si>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</si>
  <si>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</si>
  <si>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</si>
  <si>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</si>
  <si>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</si>
  <si>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</si>
  <si>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</si>
  <si>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</si>
  <si>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</si>
  <si>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</si>
  <si>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</si>
  <si>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</si>
  <si>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</si>
  <si>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</si>
  <si>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</si>
  <si>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</si>
  <si>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</si>
  <si>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</si>
  <si>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</si>
  <si>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</si>
  <si>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</si>
  <si>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</si>
  <si>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</si>
  <si>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</si>
  <si>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</si>
  <si>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</si>
  <si>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</si>
  <si>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</si>
  <si>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</si>
  <si>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</si>
  <si>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</si>
  <si>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</si>
  <si>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</si>
  <si>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</si>
  <si>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</si>
  <si>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</si>
  <si>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</si>
  <si>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</si>
  <si>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</si>
  <si>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</si>
  <si>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</si>
  <si>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</si>
  <si>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</si>
  <si>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</si>
  <si>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</si>
  <si>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</si>
  <si>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</si>
  <si>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</si>
  <si>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</si>
  <si>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</si>
  <si>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</si>
  <si>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</si>
  <si>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</si>
  <si>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</si>
  <si>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</si>
  <si>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</si>
  <si>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</si>
  <si>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</si>
  <si>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</si>
  <si>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</si>
  <si>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</si>
  <si>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</si>
  <si>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</si>
  <si>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</si>
  <si>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</si>
  <si>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</si>
  <si>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</si>
  <si>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</si>
  <si>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</si>
  <si>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</si>
  <si>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</si>
  <si>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</si>
  <si>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</si>
  <si>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</si>
  <si>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</si>
  <si>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</si>
  <si>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</si>
  <si>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</si>
  <si>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</si>
  <si>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</si>
  <si>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</si>
  <si>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</si>
  <si>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</si>
  <si>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</si>
  <si>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</si>
  <si>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</si>
  <si>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</si>
  <si>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</si>
  <si>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</si>
  <si>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</si>
  <si>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</si>
  <si>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</si>
  <si>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</si>
  <si>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</si>
  <si>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</si>
  <si>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</si>
  <si>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</si>
  <si>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</si>
  <si>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</si>
  <si>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</si>
  <si>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</si>
  <si>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</si>
  <si>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</si>
  <si>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</si>
  <si>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</si>
  <si>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</si>
  <si>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</si>
  <si>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</si>
  <si>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</si>
  <si>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</si>
  <si>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</si>
  <si>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</si>
  <si>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</si>
  <si>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</si>
  <si>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</si>
  <si>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</si>
  <si>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</si>
  <si>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</si>
  <si>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</si>
  <si>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</si>
  <si>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</si>
  <si>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</si>
  <si>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</si>
  <si>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</si>
  <si>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</si>
  <si>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</si>
  <si>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</si>
  <si>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</si>
  <si>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</si>
  <si>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</si>
  <si>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</si>
  <si>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</si>
  <si>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</si>
  <si>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</si>
  <si>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</si>
  <si>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</si>
  <si>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</si>
  <si>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</si>
  <si>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</si>
  <si>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</si>
  <si>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</si>
  <si>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</si>
  <si>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</si>
  <si>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</si>
  <si>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</si>
  <si>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</si>
  <si>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</si>
  <si>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</si>
  <si>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</si>
  <si>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</si>
  <si>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</si>
  <si>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</si>
  <si>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</si>
  <si>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</si>
  <si>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</si>
  <si>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</si>
  <si>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</si>
  <si>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</si>
  <si>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</si>
  <si>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</si>
  <si>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</si>
  <si>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</si>
  <si>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</si>
  <si>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</si>
  <si>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</si>
  <si>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</si>
  <si>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</si>
  <si>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</si>
  <si>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</si>
  <si>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</si>
  <si>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</si>
  <si>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</si>
  <si>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</si>
  <si>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</si>
  <si>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</si>
  <si>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</si>
  <si>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</si>
  <si>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</si>
  <si>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</si>
  <si>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</si>
  <si>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</si>
  <si>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</si>
  <si>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</si>
  <si>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</si>
  <si>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</si>
  <si>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</si>
  <si>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</si>
  <si>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</si>
  <si>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</si>
  <si>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</si>
  <si>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</si>
  <si>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</si>
  <si>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</si>
  <si>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</si>
  <si>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</si>
  <si>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</si>
  <si>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</si>
  <si>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</si>
  <si>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</si>
  <si>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</si>
  <si>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</si>
  <si>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</si>
  <si>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</si>
  <si>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</si>
  <si>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</si>
  <si>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</si>
  <si>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</si>
  <si>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</si>
  <si>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</si>
  <si>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</si>
  <si>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</si>
  <si>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</si>
  <si>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</si>
  <si>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</si>
  <si>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</si>
  <si>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</si>
  <si>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</si>
  <si>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</si>
  <si>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</si>
  <si>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</si>
  <si>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</si>
  <si>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</si>
  <si>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</si>
  <si>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</si>
  <si>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</si>
  <si>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</si>
  <si>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</si>
  <si>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</si>
  <si>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</si>
  <si>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</si>
  <si>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</si>
  <si>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</si>
  <si>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</si>
  <si>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</si>
  <si>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</si>
  <si>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</si>
  <si>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</si>
  <si>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</si>
  <si>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</si>
  <si>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</si>
  <si>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</si>
  <si>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</si>
  <si>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</si>
  <si>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</si>
  <si>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</si>
  <si>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</si>
  <si>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</si>
  <si>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</si>
  <si>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</si>
  <si>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</si>
  <si>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</si>
  <si>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</si>
  <si>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</si>
  <si>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</si>
  <si>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</si>
  <si>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</si>
  <si>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</si>
  <si>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</si>
  <si>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</si>
  <si>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</si>
  <si>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</si>
  <si>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</si>
  <si>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</si>
  <si>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</si>
  <si>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</si>
  <si>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</si>
  <si>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</si>
  <si>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</si>
  <si>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</si>
  <si>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</si>
  <si>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</si>
  <si>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</si>
  <si>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</si>
  <si>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</si>
  <si>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</si>
  <si>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</si>
  <si>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</si>
  <si>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</si>
  <si>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</si>
  <si>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</si>
  <si>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</si>
  <si>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</si>
  <si>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</si>
  <si>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</si>
  <si>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</si>
  <si>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</si>
  <si>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</si>
  <si>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</si>
  <si>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</si>
  <si>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</si>
  <si>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</si>
  <si>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</si>
  <si>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</si>
  <si>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</si>
  <si>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</si>
  <si>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</si>
  <si>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</si>
  <si>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</si>
  <si>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</si>
  <si>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</si>
  <si>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</si>
  <si>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</si>
  <si>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</si>
  <si>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</si>
  <si>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</si>
  <si>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</si>
  <si>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</si>
  <si>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</si>
  <si>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</si>
  <si>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</si>
  <si>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</si>
  <si>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</si>
  <si>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</si>
  <si>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</si>
  <si>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</si>
  <si>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</si>
  <si>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</si>
  <si>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</si>
  <si>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</si>
  <si>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</si>
  <si>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</si>
  <si>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</si>
  <si>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</si>
  <si>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</si>
  <si>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</si>
  <si>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</si>
  <si>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</si>
  <si>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</si>
  <si>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</si>
  <si>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</si>
  <si>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</si>
  <si>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</si>
  <si>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</si>
  <si>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</si>
  <si>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</si>
  <si>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</si>
  <si>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</si>
  <si>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</si>
  <si>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</si>
  <si>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</si>
  <si>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</si>
  <si>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</si>
  <si>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</si>
  <si>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</si>
  <si>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</si>
  <si>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</si>
  <si>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</si>
  <si>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</si>
  <si>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</si>
  <si>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</si>
  <si>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</si>
  <si>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</si>
  <si>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</si>
  <si>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</si>
  <si>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</si>
  <si>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</si>
  <si>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</si>
  <si>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</si>
  <si>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</si>
  <si>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</si>
  <si>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</si>
  <si>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</si>
  <si>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</si>
  <si>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</si>
  <si>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</si>
  <si>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</si>
  <si>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</si>
  <si>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</si>
  <si>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</si>
  <si>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</si>
  <si>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</si>
  <si>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</si>
  <si>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</si>
  <si>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</si>
  <si>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</si>
  <si>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</si>
  <si>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</si>
  <si>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</si>
  <si>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</si>
  <si>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</si>
  <si>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</si>
  <si>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</si>
  <si>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</si>
  <si>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</si>
  <si>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</si>
  <si>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</si>
  <si>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</si>
  <si>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</si>
  <si>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</si>
  <si>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</si>
  <si>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</si>
  <si>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</si>
  <si>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</si>
  <si>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</si>
  <si>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</si>
  <si>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</si>
  <si>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</si>
  <si>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</si>
  <si>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</si>
  <si>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</si>
  <si>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</si>
  <si>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</si>
  <si>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</si>
  <si>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</si>
  <si>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</si>
  <si>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</si>
  <si>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</si>
  <si>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</si>
  <si>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</si>
  <si>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</si>
  <si>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</si>
  <si>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</si>
  <si>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</si>
  <si>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</si>
  <si>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</si>
  <si>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</si>
  <si>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</si>
  <si>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</si>
  <si>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</si>
  <si>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</si>
  <si>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</si>
  <si>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</si>
  <si>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</si>
  <si>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</si>
  <si>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</si>
  <si>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</si>
  <si>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</si>
  <si>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</si>
  <si>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</si>
  <si>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</si>
  <si>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</si>
  <si>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</si>
  <si>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</si>
  <si>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</si>
  <si>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</si>
  <si>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</si>
  <si>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</si>
  <si>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</si>
  <si>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</si>
  <si>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</si>
  <si>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</si>
  <si>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</si>
  <si>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</si>
  <si>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</si>
  <si>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</si>
  <si>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</si>
  <si>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</si>
  <si>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</si>
  <si>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</si>
  <si>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</si>
  <si>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</si>
  <si>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</si>
  <si>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</si>
  <si>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</si>
  <si>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</si>
  <si>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</si>
  <si>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</si>
  <si>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</si>
  <si>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</si>
  <si>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</si>
  <si>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</si>
  <si>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</si>
  <si>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</si>
  <si>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</si>
  <si>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</si>
  <si>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</si>
  <si>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</si>
  <si>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</si>
  <si>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</si>
  <si>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</si>
  <si>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</si>
  <si>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</si>
  <si>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</si>
  <si>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</si>
  <si>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</si>
  <si>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</si>
  <si>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</si>
  <si>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</si>
  <si>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</si>
  <si>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</si>
  <si>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</si>
  <si>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</si>
  <si>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</si>
  <si>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</si>
  <si>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</si>
  <si>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</si>
  <si>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</si>
  <si>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</si>
  <si>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</si>
  <si>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</si>
  <si>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</si>
  <si>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</si>
  <si>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</si>
  <si>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</si>
  <si>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</si>
  <si>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</si>
  <si>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</si>
  <si>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</si>
  <si>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</si>
  <si>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</si>
  <si>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</si>
  <si>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</si>
  <si>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</si>
  <si>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</si>
  <si>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</si>
  <si>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</si>
  <si>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</si>
  <si>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</si>
  <si>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</si>
  <si>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</si>
  <si>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</si>
  <si>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</si>
  <si>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</si>
  <si>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</si>
  <si>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</si>
  <si>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</si>
  <si>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</si>
  <si>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</si>
  <si>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</si>
  <si>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</si>
  <si>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</si>
  <si>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</si>
  <si>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</si>
  <si>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</si>
  <si>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</si>
  <si>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</si>
  <si>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</si>
  <si>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</si>
  <si>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</si>
  <si>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</si>
  <si>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</si>
  <si>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</si>
  <si>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</si>
  <si>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</si>
  <si>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</si>
  <si>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</si>
  <si>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</si>
  <si>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</si>
  <si>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</si>
  <si>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</si>
  <si>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</si>
  <si>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</si>
  <si>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</si>
  <si>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</si>
  <si>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</si>
  <si>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</si>
  <si>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</si>
  <si>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</si>
  <si>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</si>
  <si>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</si>
  <si>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</si>
  <si>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</si>
  <si>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</si>
  <si>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</si>
  <si>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</si>
  <si>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</si>
  <si>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</si>
  <si>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</si>
  <si>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</si>
  <si>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</si>
  <si>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</si>
  <si>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</si>
  <si>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</si>
  <si>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</si>
  <si>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</si>
  <si>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</si>
  <si>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</si>
  <si>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</si>
  <si>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</si>
  <si>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</si>
  <si>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</si>
  <si>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</si>
  <si>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</si>
  <si>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</si>
  <si>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</si>
  <si>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</si>
  <si>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</si>
  <si>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</si>
  <si>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</si>
  <si>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</si>
  <si>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</si>
  <si>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</si>
  <si>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</si>
  <si>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</si>
  <si>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</si>
  <si>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</si>
  <si>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</si>
  <si>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</si>
  <si>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</si>
  <si>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</si>
  <si>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</si>
  <si>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</si>
  <si>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</si>
  <si>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</si>
  <si>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</si>
  <si>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</si>
  <si>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</si>
  <si>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</si>
  <si>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</si>
  <si>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</si>
  <si>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</si>
  <si>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</si>
  <si>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</si>
  <si>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</si>
  <si>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</si>
  <si>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</si>
  <si>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</si>
  <si>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</si>
  <si>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</si>
  <si>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</si>
  <si>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</si>
  <si>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</si>
  <si>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</si>
  <si>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</si>
  <si>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</si>
  <si>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</si>
  <si>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</si>
  <si>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</si>
  <si>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</si>
  <si>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</si>
  <si>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</si>
  <si>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</si>
  <si>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</si>
  <si>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</si>
  <si>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</si>
  <si>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</si>
  <si>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</si>
  <si>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</si>
  <si>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</si>
  <si>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</si>
  <si>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</si>
  <si>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</si>
  <si>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</si>
  <si>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</si>
  <si>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</si>
  <si>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</si>
  <si>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</si>
  <si>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</si>
  <si>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</si>
  <si>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</si>
  <si>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</si>
  <si>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</si>
  <si>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</si>
  <si>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</si>
  <si>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</si>
  <si>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</si>
  <si>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</si>
  <si>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</si>
  <si>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</si>
  <si>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</si>
  <si>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</si>
  <si>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</si>
  <si>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</si>
  <si>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</si>
  <si>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</si>
  <si>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</si>
  <si>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</si>
  <si>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</si>
  <si>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</si>
  <si>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</si>
  <si>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</si>
  <si>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</si>
  <si>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</si>
  <si>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</si>
  <si>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</si>
  <si>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</si>
  <si>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</si>
  <si>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</si>
  <si>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</si>
  <si>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</si>
  <si>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</si>
  <si>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</si>
  <si>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</si>
  <si>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</si>
  <si>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</si>
  <si>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</si>
  <si>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</si>
  <si>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</si>
  <si>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</si>
  <si>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</si>
  <si>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</si>
  <si>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</si>
  <si>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</si>
  <si>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</si>
  <si>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</si>
  <si>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</si>
  <si>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</si>
  <si>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</si>
  <si>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</si>
  <si>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</si>
  <si>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</si>
  <si>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</si>
  <si>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</si>
  <si>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</si>
  <si>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</si>
  <si>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</si>
  <si>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</si>
  <si>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</si>
  <si>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</si>
  <si>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</si>
  <si>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</si>
  <si>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</si>
  <si>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</si>
  <si>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</si>
  <si>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</si>
  <si>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</si>
  <si>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</si>
  <si>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</si>
  <si>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</si>
  <si>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</si>
  <si>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</si>
  <si>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</si>
  <si>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</si>
  <si>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</si>
  <si>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</si>
  <si>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</si>
  <si>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</si>
  <si>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</si>
  <si>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</si>
  <si>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</si>
  <si>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</si>
  <si>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</si>
  <si>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</si>
  <si>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</si>
  <si>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</si>
  <si>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</si>
  <si>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</si>
  <si>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</si>
  <si>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</si>
  <si>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</si>
  <si>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</si>
  <si>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</si>
  <si>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</si>
  <si>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</si>
  <si>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</si>
  <si>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</si>
  <si>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</si>
  <si>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</si>
  <si>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</si>
  <si>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</si>
  <si>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</si>
  <si>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</si>
  <si>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</si>
  <si>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</si>
  <si>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</si>
  <si>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</si>
  <si>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</si>
  <si>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</si>
  <si>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</si>
  <si>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</si>
  <si>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</si>
  <si>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</si>
  <si>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</si>
  <si>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</si>
  <si>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</si>
  <si>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</si>
  <si>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</si>
  <si>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</si>
  <si>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</si>
  <si>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</si>
  <si>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</si>
  <si>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</si>
  <si>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</si>
  <si>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</si>
  <si>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</si>
  <si>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</si>
  <si>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</si>
  <si>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</si>
  <si>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</si>
  <si>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</si>
  <si>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</si>
  <si>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</si>
  <si>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</si>
  <si>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</si>
  <si>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</si>
  <si>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</si>
  <si>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</si>
  <si>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</si>
  <si>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</si>
  <si>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</si>
  <si>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</si>
  <si>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</si>
  <si>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</si>
  <si>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</si>
  <si>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</si>
  <si>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</si>
  <si>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</si>
  <si>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</si>
  <si>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</si>
  <si>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</si>
  <si>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</si>
  <si>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</si>
  <si>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</si>
  <si>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</si>
  <si>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</si>
  <si>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</si>
  <si>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</si>
  <si>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</si>
  <si>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</si>
  <si>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</si>
  <si>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</si>
  <si>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</si>
  <si>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</si>
  <si>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</si>
  <si>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</si>
  <si>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</si>
  <si>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</si>
  <si>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</si>
  <si>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</si>
  <si>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</si>
  <si>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</si>
  <si>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</si>
  <si>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</si>
  <si>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</si>
  <si>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</si>
  <si>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</si>
  <si>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</si>
  <si>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</si>
  <si>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</si>
  <si>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</si>
  <si>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</si>
  <si>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</si>
  <si>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</si>
  <si>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</si>
  <si>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</si>
  <si>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</si>
  <si>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</si>
  <si>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</si>
  <si>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</si>
  <si>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</si>
  <si>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</si>
  <si>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</si>
  <si>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</si>
  <si>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</si>
  <si>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</si>
  <si>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</si>
  <si>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</si>
  <si>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</si>
  <si>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</si>
  <si>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</si>
  <si>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</si>
  <si>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</si>
  <si>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</si>
  <si>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</si>
  <si>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</si>
  <si>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</si>
  <si>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</si>
  <si>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</si>
  <si>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</si>
  <si>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</si>
  <si>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</si>
  <si>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</si>
  <si>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</si>
  <si>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</si>
  <si>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</si>
  <si>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</si>
  <si>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</si>
  <si>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</si>
  <si>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</si>
  <si>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</si>
  <si>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</si>
  <si>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</si>
  <si>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</si>
  <si>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</si>
  <si>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</si>
  <si>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</si>
  <si>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</si>
  <si>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</si>
  <si>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</si>
  <si>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</si>
  <si>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</si>
  <si>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</si>
  <si>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</si>
  <si>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</si>
  <si>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</si>
  <si>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</si>
  <si>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</si>
  <si>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</si>
  <si>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</si>
  <si>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</si>
  <si>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</si>
  <si>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</si>
  <si>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</si>
  <si>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</si>
  <si>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</si>
  <si>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</si>
  <si>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</si>
  <si>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</si>
  <si>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</si>
  <si>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</si>
  <si>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</si>
  <si>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</si>
  <si>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</si>
  <si>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</si>
  <si>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</si>
  <si>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</si>
  <si>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</si>
  <si>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</si>
  <si>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</si>
  <si>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</si>
  <si>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</si>
  <si>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</si>
  <si>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</si>
  <si>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</si>
  <si>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</si>
  <si>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</si>
  <si>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</si>
  <si>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</si>
  <si>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</si>
  <si>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</si>
  <si>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</si>
  <si>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</si>
  <si>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</si>
  <si>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</si>
  <si>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</si>
  <si>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</si>
  <si>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</si>
  <si>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</si>
  <si>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</si>
  <si>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</si>
  <si>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</si>
  <si>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</si>
  <si>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</si>
  <si>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</si>
  <si>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</si>
  <si>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</si>
  <si>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</si>
  <si>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</si>
  <si>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</si>
  <si>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</si>
  <si>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</si>
  <si>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</si>
  <si>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</si>
  <si>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</si>
  <si>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</si>
  <si>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</si>
  <si>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</si>
  <si>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</si>
  <si>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</si>
  <si>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</si>
  <si>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</si>
  <si>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</si>
  <si>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</si>
  <si>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</si>
  <si>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</si>
  <si>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</si>
  <si>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</si>
  <si>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</si>
  <si>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</si>
  <si>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</si>
  <si>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</si>
  <si>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</si>
  <si>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</si>
  <si>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</si>
  <si>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</si>
  <si>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</si>
  <si>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</si>
  <si>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</si>
  <si>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</si>
  <si>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</si>
  <si>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</si>
  <si>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</si>
  <si>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</si>
  <si>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</si>
  <si>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</si>
  <si>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</si>
  <si>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</si>
  <si>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</si>
  <si>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</si>
  <si>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</si>
  <si>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</si>
  <si>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</si>
  <si>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</si>
  <si>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</si>
  <si>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</si>
  <si>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</si>
  <si>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</si>
  <si>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</si>
  <si>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</si>
  <si>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</si>
  <si>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</si>
  <si>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</si>
  <si>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</si>
  <si>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</si>
  <si>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</si>
  <si>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</si>
  <si>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</si>
  <si>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</si>
  <si>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</si>
  <si>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</si>
  <si>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</si>
  <si>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</si>
  <si>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</si>
  <si>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</si>
  <si>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</si>
  <si>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</si>
  <si>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</si>
  <si>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</si>
  <si>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</si>
  <si>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</si>
  <si>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</si>
  <si>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</si>
  <si>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</si>
  <si>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</si>
  <si>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</si>
  <si>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</si>
  <si>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</si>
  <si>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</si>
  <si>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</si>
  <si>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</si>
  <si>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</si>
  <si>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</si>
  <si>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</si>
  <si>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</si>
  <si>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</si>
  <si>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</si>
  <si>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</si>
  <si>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</si>
  <si>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</si>
  <si>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</si>
  <si>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</si>
  <si>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</si>
  <si>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</si>
  <si>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</si>
  <si>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</si>
  <si>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</si>
  <si>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</si>
  <si>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</si>
  <si>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</si>
  <si>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</si>
  <si>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</si>
  <si>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</si>
  <si>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</si>
  <si>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</si>
  <si>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</si>
  <si>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</si>
  <si>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</si>
  <si>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</si>
  <si>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</si>
  <si>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</si>
  <si>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</si>
  <si>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</si>
  <si>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</si>
  <si>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</si>
  <si>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</si>
  <si>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</si>
  <si>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</si>
  <si>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</si>
  <si>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</si>
  <si>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</si>
  <si>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</si>
  <si>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</si>
  <si>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</si>
  <si>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</si>
  <si>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</si>
  <si>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</si>
  <si>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</si>
  <si>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</si>
  <si>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</si>
  <si>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</si>
  <si>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</si>
  <si>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</si>
  <si>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</si>
  <si>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</si>
  <si>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</si>
  <si>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</si>
  <si>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</si>
  <si>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</si>
  <si>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</si>
  <si>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</si>
  <si>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</si>
  <si>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</si>
  <si>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</si>
  <si>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</si>
  <si>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</si>
  <si>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</si>
  <si>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</si>
  <si>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</si>
  <si>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</si>
  <si>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</si>
  <si>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</si>
  <si>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</si>
  <si>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</si>
  <si>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</si>
  <si>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</si>
  <si>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</si>
  <si>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</si>
  <si>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</si>
  <si>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</si>
  <si>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</si>
  <si>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</si>
  <si>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</si>
  <si>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</si>
  <si>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</si>
  <si>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</si>
  <si>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</si>
  <si>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</si>
  <si>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</si>
  <si>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</si>
  <si>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</si>
  <si>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</si>
  <si>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</si>
  <si>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</si>
  <si>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</si>
  <si>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</si>
  <si>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</si>
  <si>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</si>
  <si>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</si>
  <si>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</si>
  <si>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</si>
  <si>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</si>
  <si>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</si>
  <si>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</si>
  <si>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</si>
  <si>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</si>
  <si>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</si>
  <si>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</si>
  <si>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</si>
  <si>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</si>
  <si>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</si>
  <si>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</si>
  <si>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</si>
  <si>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</si>
  <si>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</si>
  <si>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</si>
  <si>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</si>
  <si>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</si>
  <si>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</si>
  <si>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</si>
  <si>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</si>
  <si>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</si>
  <si>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</si>
  <si>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</si>
  <si>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</si>
  <si>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</si>
  <si>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</si>
  <si>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</si>
  <si>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</si>
  <si>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</si>
  <si>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</si>
  <si>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</si>
  <si>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</si>
  <si>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</si>
  <si>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</si>
  <si>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</si>
  <si>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</si>
  <si>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</si>
  <si>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</si>
  <si>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</si>
  <si>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</si>
  <si>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</si>
  <si>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</si>
  <si>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</si>
  <si>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</si>
  <si>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</si>
  <si>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</si>
  <si>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</si>
  <si>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</si>
  <si>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</si>
  <si>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</si>
  <si>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</si>
  <si>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</si>
  <si>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</si>
  <si>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</si>
  <si>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</si>
  <si>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</si>
  <si>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</si>
  <si>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</si>
  <si>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</si>
  <si>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</si>
  <si>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</si>
  <si>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</si>
  <si>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</si>
  <si>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</si>
  <si>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</si>
  <si>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</si>
  <si>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</si>
  <si>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</si>
  <si>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</si>
  <si>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</si>
  <si>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</si>
  <si>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</si>
  <si>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</si>
  <si>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</si>
  <si>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</si>
  <si>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</si>
  <si>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</si>
  <si>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</si>
  <si>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</si>
  <si>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</si>
  <si>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</si>
  <si>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</si>
  <si>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</si>
  <si>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</si>
  <si>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</si>
  <si>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</si>
  <si>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</si>
  <si>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</si>
  <si>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</si>
  <si>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</si>
  <si>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</si>
  <si>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</si>
  <si>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</si>
  <si>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</si>
  <si>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</si>
  <si>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</si>
  <si>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</si>
  <si>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</si>
  <si>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</si>
  <si>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</si>
  <si>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</si>
  <si>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</si>
  <si>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</si>
  <si>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</si>
  <si>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</si>
  <si>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</si>
  <si>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</si>
  <si>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</si>
  <si>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</si>
  <si>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</si>
  <si>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</si>
  <si>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</si>
  <si>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</si>
  <si>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</si>
  <si>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</si>
  <si>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</si>
  <si>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</si>
  <si>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</si>
  <si>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</si>
  <si>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</si>
  <si>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</si>
  <si>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</si>
  <si>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</si>
  <si>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</si>
  <si>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</si>
  <si>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</si>
  <si>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</si>
  <si>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</si>
  <si>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</si>
  <si>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</si>
  <si>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</si>
  <si>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</si>
  <si>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</si>
  <si>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</si>
  <si>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</si>
  <si>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</si>
  <si>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</si>
  <si>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</si>
  <si>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</si>
  <si>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</si>
  <si>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</si>
  <si>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</si>
  <si>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</si>
  <si>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</si>
  <si>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</si>
  <si>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</si>
  <si>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</si>
  <si>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</si>
  <si>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</si>
  <si>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</si>
  <si>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</si>
  <si>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</si>
  <si>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</si>
  <si>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</si>
  <si>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</si>
  <si>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</si>
  <si>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</si>
  <si>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</si>
  <si>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</si>
  <si>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</si>
  <si>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</si>
  <si>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</si>
  <si>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</si>
  <si>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</si>
  <si>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</si>
  <si>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</si>
  <si>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</si>
  <si>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</si>
  <si>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</si>
  <si>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</si>
  <si>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</si>
  <si>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</si>
  <si>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</si>
  <si>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</si>
  <si>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</si>
  <si>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</si>
  <si>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</si>
  <si>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</si>
  <si>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</si>
  <si>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</si>
  <si>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</si>
  <si>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</si>
  <si>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</si>
  <si>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</si>
  <si>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</si>
  <si>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</si>
  <si>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</si>
  <si>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</si>
  <si>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</si>
  <si>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</si>
  <si>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</si>
  <si>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</si>
  <si>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</si>
  <si>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</si>
  <si>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</si>
  <si>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</si>
  <si>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</si>
  <si>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</si>
  <si>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</si>
  <si>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</si>
  <si>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</si>
  <si>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</si>
  <si>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</si>
  <si>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</si>
  <si>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</si>
  <si>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</si>
  <si>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</si>
  <si>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</si>
  <si>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</si>
  <si>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</si>
  <si>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</si>
  <si>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</si>
  <si>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</si>
  <si>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</si>
  <si>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</si>
  <si>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</si>
  <si>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</si>
  <si>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</si>
  <si>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</si>
  <si>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</si>
  <si>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</si>
  <si>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</si>
  <si>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</si>
  <si>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</si>
  <si>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</si>
  <si>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</si>
  <si>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</si>
  <si>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</si>
  <si>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</si>
  <si>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</si>
  <si>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</si>
  <si>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</si>
  <si>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</si>
  <si>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</si>
  <si>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</si>
  <si>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</si>
  <si>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</si>
  <si>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</si>
  <si>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</si>
  <si>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</si>
  <si>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</si>
  <si>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</si>
  <si>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</si>
  <si>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</si>
  <si>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</si>
  <si>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</si>
  <si>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</si>
  <si>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</si>
  <si>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</si>
  <si>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</si>
  <si>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</si>
  <si>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</si>
  <si>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</si>
  <si>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</si>
  <si>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</si>
  <si>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</si>
  <si>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</si>
  <si>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</si>
  <si>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</si>
  <si>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</si>
  <si>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</si>
  <si>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</si>
  <si>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</si>
  <si>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</si>
  <si>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</si>
  <si>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</si>
  <si>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</si>
  <si>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</si>
  <si>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</si>
  <si>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</si>
  <si>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</si>
  <si>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</si>
  <si>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</si>
  <si>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</si>
  <si>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</si>
  <si>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</si>
  <si>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</si>
  <si>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</si>
  <si>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</si>
  <si>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</si>
  <si>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</si>
  <si>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</si>
  <si>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</si>
  <si>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</si>
  <si>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</si>
  <si>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</si>
  <si>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</si>
  <si>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</si>
  <si>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</si>
  <si>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</si>
  <si>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</si>
  <si>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</si>
  <si>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</si>
  <si>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</si>
  <si>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</si>
  <si>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</si>
  <si>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</si>
  <si>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</si>
  <si>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</si>
  <si>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</si>
  <si>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</si>
  <si>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</si>
  <si>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</si>
  <si>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</si>
  <si>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</si>
  <si>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</si>
  <si>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</si>
  <si>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</si>
  <si>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</si>
  <si>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</si>
  <si>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</si>
  <si>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</si>
  <si>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</si>
  <si>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</si>
  <si>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</si>
  <si>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</si>
  <si>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</si>
  <si>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</si>
  <si>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</si>
  <si>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</si>
  <si>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</si>
  <si>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</si>
  <si>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</si>
  <si>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</si>
  <si>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</si>
  <si>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</si>
  <si>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</si>
  <si>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</si>
  <si>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</si>
  <si>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</si>
  <si>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</si>
  <si>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</si>
  <si>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</si>
  <si>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</si>
  <si>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</si>
  <si>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</si>
  <si>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</si>
  <si>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</si>
  <si>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</si>
  <si>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</si>
  <si>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</si>
  <si>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</si>
  <si>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</si>
  <si>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</si>
  <si>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</si>
  <si>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</si>
  <si>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</si>
  <si>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</si>
  <si>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</si>
  <si>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</si>
  <si>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</si>
  <si>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</si>
  <si>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</si>
  <si>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</si>
  <si>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</si>
  <si>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</si>
  <si>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</si>
  <si>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</si>
  <si>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</si>
  <si>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</si>
  <si>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</si>
  <si>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</si>
  <si>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</si>
  <si>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</si>
  <si>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</si>
  <si>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</si>
  <si>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</si>
  <si>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</si>
  <si>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</si>
  <si>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</si>
  <si>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</si>
  <si>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</si>
  <si>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</si>
  <si>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</si>
  <si>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</si>
  <si>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</si>
  <si>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</si>
  <si>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</si>
  <si>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</si>
  <si>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</si>
  <si>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</si>
  <si>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</si>
  <si>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</si>
  <si>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</si>
  <si>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</si>
  <si>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</si>
  <si>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</si>
  <si>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</si>
  <si>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</si>
  <si>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</si>
  <si>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</si>
  <si>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</si>
  <si>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</si>
  <si>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</si>
  <si>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</si>
  <si>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</si>
  <si>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</si>
  <si>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</si>
  <si>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</si>
  <si>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</si>
  <si>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</si>
  <si>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</si>
  <si>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</si>
  <si>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</si>
  <si>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</si>
  <si>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</si>
  <si>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</si>
  <si>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</si>
  <si>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</si>
  <si>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</si>
  <si>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</si>
  <si>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</si>
  <si>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</si>
  <si>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</si>
  <si>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</si>
  <si>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</si>
  <si>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</si>
  <si>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</si>
  <si>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</si>
  <si>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</si>
  <si>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</si>
  <si>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</si>
  <si>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</si>
  <si>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</si>
  <si>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</si>
  <si>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</si>
  <si>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</si>
  <si>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</si>
  <si>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</si>
  <si>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</si>
  <si>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</si>
  <si>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</si>
  <si>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</si>
  <si>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</si>
  <si>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</si>
  <si>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</si>
  <si>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</si>
  <si>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</si>
  <si>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</si>
  <si>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</si>
  <si>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</si>
  <si>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</si>
  <si>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</si>
  <si>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</si>
  <si>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</si>
  <si>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</si>
  <si>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</si>
  <si>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</si>
  <si>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</si>
  <si>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</si>
  <si>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</si>
  <si>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</si>
  <si>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</si>
  <si>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</si>
  <si>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</si>
  <si>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</si>
  <si>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</si>
  <si>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</si>
  <si>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</si>
  <si>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</si>
  <si>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</si>
  <si>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</si>
  <si>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</si>
  <si>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</si>
  <si>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</si>
  <si>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</si>
  <si>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</si>
  <si>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</si>
  <si>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</si>
  <si>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</si>
  <si>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</si>
  <si>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</si>
  <si>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</si>
  <si>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</si>
  <si>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</si>
  <si>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</si>
  <si>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</si>
  <si>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</si>
  <si>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</si>
  <si>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</si>
  <si>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</si>
  <si>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</si>
  <si>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</si>
  <si>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</si>
  <si>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</si>
  <si>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</si>
  <si>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</si>
  <si>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</si>
  <si>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</si>
  <si>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</si>
  <si>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</si>
  <si>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</si>
  <si>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</si>
  <si>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</si>
  <si>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</si>
  <si>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</si>
  <si>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</si>
  <si>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</si>
  <si>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</si>
  <si>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</si>
  <si>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</si>
  <si>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</si>
  <si>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</si>
  <si>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</si>
  <si>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</si>
  <si>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</si>
  <si>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</si>
  <si>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</si>
  <si>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</si>
  <si>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</si>
  <si>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</si>
  <si>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</si>
  <si>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</si>
  <si>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</si>
  <si>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</si>
  <si>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</si>
  <si>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</si>
  <si>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</si>
  <si>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</si>
  <si>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</si>
  <si>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</si>
  <si>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</si>
  <si>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</si>
  <si>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</si>
  <si>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</si>
  <si>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</si>
  <si>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</si>
  <si>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</si>
  <si>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</si>
  <si>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</si>
  <si>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</si>
  <si>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</si>
  <si>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</si>
  <si>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</si>
  <si>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</si>
  <si>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</si>
  <si>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</si>
  <si>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</si>
  <si>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</si>
  <si>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</si>
  <si>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</si>
  <si>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</si>
  <si>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</si>
  <si>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</si>
  <si>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</si>
  <si>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</si>
  <si>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</si>
  <si>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</si>
  <si>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</si>
  <si>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</si>
  <si>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</si>
  <si>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</si>
  <si>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</si>
  <si>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</si>
  <si>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</si>
  <si>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</si>
  <si>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</si>
  <si>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</si>
  <si>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</si>
  <si>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</si>
  <si>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</si>
  <si>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</si>
  <si>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</si>
  <si>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</si>
  <si>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</si>
  <si>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</si>
  <si>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</si>
  <si>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</si>
  <si>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</si>
  <si>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</si>
  <si>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</si>
  <si>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</si>
  <si>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</si>
  <si>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</si>
  <si>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</si>
  <si>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</si>
  <si>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</si>
  <si>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</si>
  <si>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</si>
  <si>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</si>
  <si>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</si>
  <si>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</si>
  <si>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</si>
  <si>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</si>
  <si>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</si>
  <si>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</si>
  <si>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</si>
  <si>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</si>
  <si>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</si>
  <si>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</si>
  <si>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</si>
  <si>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</si>
  <si>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</si>
  <si>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</si>
  <si>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</si>
  <si>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</si>
  <si>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</si>
  <si>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</si>
  <si>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</si>
  <si>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</si>
  <si>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</si>
  <si>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</si>
  <si>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</si>
  <si>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</si>
  <si>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</si>
  <si>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</si>
  <si>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</si>
  <si>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</si>
  <si>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</si>
  <si>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</si>
  <si>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</si>
  <si>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</si>
  <si>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</si>
  <si>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</si>
  <si>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</si>
  <si>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</si>
  <si>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</si>
  <si>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</si>
  <si>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</si>
  <si>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</si>
  <si>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</si>
  <si>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</si>
  <si>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</si>
  <si>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</si>
  <si>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</si>
  <si>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</si>
  <si>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</si>
  <si>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</si>
  <si>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</si>
  <si>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</si>
  <si>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</si>
  <si>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</si>
  <si>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</si>
  <si>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</si>
  <si>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</si>
  <si>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</si>
  <si>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</si>
  <si>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</si>
  <si>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</si>
  <si>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</si>
  <si>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</si>
  <si>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(All)</t>
  </si>
  <si>
    <t>animation</t>
  </si>
  <si>
    <t>documentary</t>
  </si>
  <si>
    <t>drama</t>
  </si>
  <si>
    <t>food trucks</t>
  </si>
  <si>
    <t>indie rock</t>
  </si>
  <si>
    <t>jazz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</si>
  <si>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</si>
  <si>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</si>
  <si>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</si>
  <si>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</si>
  <si>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</si>
  <si>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</si>
  <si>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</si>
  <si>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video games</t>
  </si>
  <si>
    <t>wearables</t>
  </si>
  <si>
    <t>web</t>
  </si>
  <si>
    <t>fiction</t>
  </si>
  <si>
    <t>shorts</t>
  </si>
  <si>
    <t>metal</t>
  </si>
  <si>
    <t>translations</t>
  </si>
  <si>
    <t>electric music</t>
  </si>
  <si>
    <t>television</t>
  </si>
  <si>
    <t>audio</t>
  </si>
  <si>
    <t>world music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</si>
  <si>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</si>
  <si>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</si>
  <si>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</si>
  <si>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</si>
  <si>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</si>
  <si>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</si>
  <si>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</si>
  <si>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</si>
  <si>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</si>
  <si>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</si>
  <si>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</si>
  <si>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</si>
  <si>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</si>
  <si>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</si>
  <si>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</si>
  <si>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</si>
  <si>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</si>
  <si>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</si>
  <si>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 50000</t>
  </si>
  <si>
    <t>&lt;1000</t>
  </si>
  <si>
    <t>Mean</t>
  </si>
  <si>
    <t>Median</t>
  </si>
  <si>
    <t>Minimum</t>
  </si>
  <si>
    <t>Maximum</t>
  </si>
  <si>
    <t>Variance</t>
  </si>
  <si>
    <t>Standard Deviation</t>
  </si>
  <si>
    <t>backer_count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</si>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</sst>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/>
    <xf numFmtId="9" fontId="0" fillId="0" borderId="0" xfId="0" applyNumberFormat="1"/>
    <xf numFmtId="0" fontId="16" fillId="34" borderId="0" xfId="0" applyFont="1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by Parent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F-4205-B004-DA3503E0988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F-4205-B004-DA3503E0988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F-4205-B004-DA3503E0988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F-4205-B004-DA3503E0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4082991"/>
        <c:axId val="1486690575"/>
      </c:barChart>
      <c:catAx>
        <c:axId val="107408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90575"/>
        <c:crosses val="autoZero"/>
        <c:auto val="1"/>
        <c:lblAlgn val="ctr"/>
        <c:lblOffset val="100"/>
        <c:noMultiLvlLbl val="0"/>
      </c:catAx>
      <c:valAx>
        <c:axId val="14866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F-401B-B24B-2043E925B6F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F-401B-B24B-2043E925B6F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F-401B-B24B-2043E925B6F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1F-401B-B24B-2043E925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414751"/>
        <c:axId val="1424321535"/>
      </c:barChart>
      <c:catAx>
        <c:axId val="148941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21535"/>
        <c:crosses val="autoZero"/>
        <c:auto val="1"/>
        <c:lblAlgn val="ctr"/>
        <c:lblOffset val="100"/>
        <c:noMultiLvlLbl val="0"/>
      </c:catAx>
      <c:valAx>
        <c:axId val="14243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1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4-4ED9-BB91-8139CC0C085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ED9-BB91-8139CC0C085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4-4ED9-BB91-8139CC0C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08239"/>
        <c:axId val="1491358687"/>
      </c:lineChart>
      <c:catAx>
        <c:axId val="142620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58687"/>
        <c:crosses val="autoZero"/>
        <c:auto val="1"/>
        <c:lblAlgn val="ctr"/>
        <c:lblOffset val="100"/>
        <c:noMultiLvlLbl val="0"/>
      </c:catAx>
      <c:valAx>
        <c:axId val="14913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8E-4B5E-825F-56A1A29EB6BE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8E-4B5E-825F-56A1A29EB6BE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8E-4B5E-825F-56A1A29E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213519"/>
        <c:axId val="9873765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8E-4B5E-825F-56A1A29EB6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8E-4B5E-825F-56A1A29EB6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8E-4B5E-825F-56A1A29EB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8E-4B5E-825F-56A1A29EB6BE}"/>
                  </c:ext>
                </c:extLst>
              </c15:ser>
            </c15:filteredLineSeries>
          </c:ext>
        </c:extLst>
      </c:lineChart>
      <c:catAx>
        <c:axId val="142621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76559"/>
        <c:crosses val="autoZero"/>
        <c:auto val="1"/>
        <c:lblAlgn val="ctr"/>
        <c:lblOffset val="100"/>
        <c:noMultiLvlLbl val="0"/>
      </c:catAx>
      <c:valAx>
        <c:axId val="9873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2</xdr:row>
      <xdr:rowOff>190500</xdr:rowOff>
    </xdr:from>
    <xdr:to>
      <xdr:col>17</xdr:col>
      <xdr:colOff>152400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9CDDE-D574-C5AC-582F-3C676DA97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266701</xdr:colOff>
      <xdr:row>2</xdr:row>
      <xdr:rowOff>47623</xdr:rowOff>
    </xdr:from>
    <xdr:to>
      <xdr:col>18</xdr:col>
      <xdr:colOff>676275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D1D08-010F-DC24-DE8D-B78DF604C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6</xdr:row>
      <xdr:rowOff>66675</xdr:rowOff>
    </xdr:from>
    <xdr:to>
      <xdr:col>15</xdr:col>
      <xdr:colOff>371475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175F9-07DD-530E-ED6F-E78919F71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15</xdr:row>
      <xdr:rowOff>0</xdr:rowOff>
    </xdr:from>
    <xdr:to>
      <xdr:col>13</xdr:col>
      <xdr:colOff>190500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C6D5B-AA91-F927-72BC-21A4847B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Groh" refreshedDate="45271.670855671298" createdVersion="8" refreshedVersion="8" minRefreshableVersion="3" recordCount="1000" xr:uid="{3F744927-A58F-47BE-B0BF-4FFA3DB73AEC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Created Conversion" numFmtId="0">
      <sharedItems containsNonDate="0" containsString="0" containsBlank="1" count="1">
        <m/>
      </sharedItems>
    </cacheField>
    <cacheField name="Date Ended Conversion" numFmtId="0">
      <sharedItems containsNonDate="0" containsString="0" containsBlank="1" count="1">
        <m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Groh" refreshedDate="45271.726566087964" createdVersion="8" refreshedVersion="8" minRefreshableVersion="3" recordCount="1000" xr:uid="{6B1457AD-7FC3-468E-9379-EE45CA2ACC29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x v="0"/>
    <x v="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x v="0"/>
    <x v="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x v="0"/>
    <x v="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x v="0"/>
    <x v="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x v="0"/>
    <x v="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x v="0"/>
    <x v="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x v="0"/>
    <x v="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x v="0"/>
    <x v="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x v="0"/>
    <x v="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x v="0"/>
    <x v="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x v="0"/>
    <x v="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x v="0"/>
    <x v="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x v="0"/>
    <x v="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x v="0"/>
    <x v="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x v="0"/>
    <x v="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x v="0"/>
    <x v="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x v="0"/>
    <x v="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x v="0"/>
    <x v="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x v="0"/>
    <x v="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x v="0"/>
    <x v="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x v="0"/>
    <x v="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x v="0"/>
    <x v="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x v="0"/>
    <x v="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x v="0"/>
    <x v="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x v="0"/>
    <x v="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x v="0"/>
    <x v="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x v="0"/>
    <x v="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x v="0"/>
    <x v="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x v="0"/>
    <x v="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x v="0"/>
    <x v="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x v="0"/>
    <x v="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x v="0"/>
    <x v="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x v="0"/>
    <x v="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x v="0"/>
    <x v="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x v="0"/>
    <x v="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x v="0"/>
    <x v="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x v="0"/>
    <x v="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x v="0"/>
    <x v="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x v="0"/>
    <x v="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x v="0"/>
    <x v="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x v="0"/>
    <x v="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x v="0"/>
    <x v="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x v="0"/>
    <x v="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x v="0"/>
    <x v="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x v="0"/>
    <x v="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x v="0"/>
    <x v="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x v="0"/>
    <x v="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x v="0"/>
    <x v="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x v="0"/>
    <x v="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x v="0"/>
    <x v="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x v="0"/>
    <x v="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x v="0"/>
    <x v="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x v="0"/>
    <x v="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x v="0"/>
    <x v="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x v="0"/>
    <x v="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x v="0"/>
    <x v="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x v="0"/>
    <x v="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x v="0"/>
    <x v="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x v="0"/>
    <x v="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x v="0"/>
    <x v="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x v="0"/>
    <x v="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x v="0"/>
    <x v="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x v="0"/>
    <x v="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x v="0"/>
    <x v="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x v="0"/>
    <x v="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x v="0"/>
    <x v="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x v="0"/>
    <x v="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x v="0"/>
    <x v="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x v="0"/>
    <x v="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x v="0"/>
    <x v="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x v="0"/>
    <x v="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x v="0"/>
    <x v="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x v="0"/>
    <x v="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x v="0"/>
    <x v="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x v="0"/>
    <x v="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x v="0"/>
    <x v="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x v="0"/>
    <x v="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x v="0"/>
    <x v="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x v="0"/>
    <x v="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x v="0"/>
    <x v="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x v="0"/>
    <x v="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x v="0"/>
    <x v="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x v="0"/>
    <x v="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x v="0"/>
    <x v="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x v="0"/>
    <x v="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x v="0"/>
    <x v="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x v="0"/>
    <x v="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x v="0"/>
    <x v="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x v="0"/>
    <x v="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x v="0"/>
    <x v="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x v="0"/>
    <x v="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x v="0"/>
    <x v="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x v="0"/>
    <x v="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x v="0"/>
    <x v="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x v="0"/>
    <x v="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x v="0"/>
    <x v="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x v="0"/>
    <x v="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x v="0"/>
    <x v="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x v="0"/>
    <x v="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x v="0"/>
    <x v="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x v="0"/>
    <x v="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x v="0"/>
    <x v="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x v="0"/>
    <x v="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x v="0"/>
    <x v="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x v="0"/>
    <x v="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x v="0"/>
    <x v="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x v="0"/>
    <x v="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x v="0"/>
    <x v="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x v="0"/>
    <x v="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x v="0"/>
    <x v="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x v="0"/>
    <x v="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x v="0"/>
    <x v="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x v="0"/>
    <x v="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x v="0"/>
    <x v="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x v="0"/>
    <x v="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x v="0"/>
    <x v="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x v="0"/>
    <x v="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x v="0"/>
    <x v="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x v="0"/>
    <x v="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x v="0"/>
    <x v="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x v="0"/>
    <x v="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x v="0"/>
    <x v="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x v="0"/>
    <x v="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x v="0"/>
    <x v="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x v="0"/>
    <x v="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x v="0"/>
    <x v="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x v="0"/>
    <x v="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x v="0"/>
    <x v="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x v="0"/>
    <x v="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x v="0"/>
    <x v="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x v="0"/>
    <x v="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x v="0"/>
    <x v="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x v="0"/>
    <x v="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x v="0"/>
    <x v="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x v="0"/>
    <x v="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x v="0"/>
    <x v="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x v="0"/>
    <x v="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x v="0"/>
    <x v="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x v="0"/>
    <x v="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x v="0"/>
    <x v="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x v="0"/>
    <x v="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x v="0"/>
    <x v="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x v="0"/>
    <x v="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x v="0"/>
    <x v="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x v="0"/>
    <x v="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x v="0"/>
    <x v="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x v="0"/>
    <x v="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x v="0"/>
    <x v="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x v="0"/>
    <x v="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x v="0"/>
    <x v="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x v="0"/>
    <x v="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x v="0"/>
    <x v="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x v="0"/>
    <x v="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x v="0"/>
    <x v="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x v="0"/>
    <x v="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x v="0"/>
    <x v="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x v="0"/>
    <x v="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x v="0"/>
    <x v="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x v="0"/>
    <x v="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x v="0"/>
    <x v="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x v="0"/>
    <x v="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x v="0"/>
    <x v="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x v="0"/>
    <x v="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x v="0"/>
    <x v="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x v="0"/>
    <x v="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x v="0"/>
    <x v="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x v="0"/>
    <x v="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x v="0"/>
    <x v="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x v="0"/>
    <x v="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x v="0"/>
    <x v="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x v="0"/>
    <x v="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x v="0"/>
    <x v="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x v="0"/>
    <x v="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x v="0"/>
    <x v="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x v="0"/>
    <x v="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x v="0"/>
    <x v="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x v="0"/>
    <x v="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x v="0"/>
    <x v="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x v="0"/>
    <x v="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x v="0"/>
    <x v="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x v="0"/>
    <x v="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x v="0"/>
    <x v="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x v="0"/>
    <x v="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x v="0"/>
    <x v="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x v="0"/>
    <x v="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x v="0"/>
    <x v="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x v="0"/>
    <x v="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x v="0"/>
    <x v="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x v="0"/>
    <x v="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x v="0"/>
    <x v="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x v="0"/>
    <x v="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x v="0"/>
    <x v="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x v="0"/>
    <x v="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x v="0"/>
    <x v="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x v="0"/>
    <x v="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x v="0"/>
    <x v="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x v="0"/>
    <x v="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x v="0"/>
    <x v="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x v="0"/>
    <x v="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x v="0"/>
    <x v="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x v="0"/>
    <x v="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x v="0"/>
    <x v="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x v="0"/>
    <x v="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x v="0"/>
    <x v="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x v="0"/>
    <x v="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x v="0"/>
    <x v="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x v="0"/>
    <x v="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x v="0"/>
    <x v="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x v="0"/>
    <x v="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x v="0"/>
    <x v="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x v="0"/>
    <x v="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x v="0"/>
    <x v="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x v="0"/>
    <x v="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x v="0"/>
    <x v="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x v="0"/>
    <x v="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x v="0"/>
    <x v="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x v="0"/>
    <x v="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x v="0"/>
    <x v="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x v="0"/>
    <x v="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x v="0"/>
    <x v="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x v="0"/>
    <x v="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x v="0"/>
    <x v="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x v="0"/>
    <x v="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x v="0"/>
    <x v="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x v="0"/>
    <x v="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x v="0"/>
    <x v="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x v="0"/>
    <x v="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x v="0"/>
    <x v="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x v="0"/>
    <x v="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x v="0"/>
    <x v="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x v="0"/>
    <x v="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x v="0"/>
    <x v="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x v="0"/>
    <x v="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x v="0"/>
    <x v="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x v="0"/>
    <x v="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x v="0"/>
    <x v="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x v="0"/>
    <x v="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x v="0"/>
    <x v="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x v="0"/>
    <x v="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x v="0"/>
    <x v="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x v="0"/>
    <x v="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x v="0"/>
    <x v="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x v="0"/>
    <x v="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x v="0"/>
    <x v="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x v="0"/>
    <x v="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x v="0"/>
    <x v="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x v="0"/>
    <x v="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x v="0"/>
    <x v="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x v="0"/>
    <x v="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x v="0"/>
    <x v="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x v="0"/>
    <x v="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x v="0"/>
    <x v="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x v="0"/>
    <x v="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x v="0"/>
    <x v="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x v="0"/>
    <x v="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x v="0"/>
    <x v="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x v="0"/>
    <x v="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x v="0"/>
    <x v="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x v="0"/>
    <x v="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x v="0"/>
    <x v="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x v="0"/>
    <x v="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x v="0"/>
    <x v="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x v="0"/>
    <x v="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x v="0"/>
    <x v="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x v="0"/>
    <x v="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x v="0"/>
    <x v="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x v="0"/>
    <x v="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x v="0"/>
    <x v="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x v="0"/>
    <x v="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x v="0"/>
    <x v="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x v="0"/>
    <x v="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x v="0"/>
    <x v="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x v="0"/>
    <x v="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x v="0"/>
    <x v="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x v="0"/>
    <x v="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x v="0"/>
    <x v="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x v="0"/>
    <x v="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x v="0"/>
    <x v="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x v="0"/>
    <x v="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x v="0"/>
    <x v="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x v="0"/>
    <x v="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x v="0"/>
    <x v="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x v="0"/>
    <x v="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x v="0"/>
    <x v="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x v="0"/>
    <x v="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x v="0"/>
    <x v="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x v="0"/>
    <x v="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x v="0"/>
    <x v="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x v="0"/>
    <x v="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x v="0"/>
    <x v="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x v="0"/>
    <x v="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x v="0"/>
    <x v="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x v="0"/>
    <x v="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x v="0"/>
    <x v="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x v="0"/>
    <x v="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x v="0"/>
    <x v="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x v="0"/>
    <x v="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x v="0"/>
    <x v="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x v="0"/>
    <x v="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x v="0"/>
    <x v="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x v="0"/>
    <x v="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x v="0"/>
    <x v="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x v="0"/>
    <x v="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x v="0"/>
    <x v="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x v="0"/>
    <x v="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x v="0"/>
    <x v="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x v="0"/>
    <x v="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x v="0"/>
    <x v="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x v="0"/>
    <x v="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x v="0"/>
    <x v="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x v="0"/>
    <x v="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x v="0"/>
    <x v="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x v="0"/>
    <x v="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x v="0"/>
    <x v="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x v="0"/>
    <x v="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x v="0"/>
    <x v="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x v="0"/>
    <x v="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x v="0"/>
    <x v="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x v="0"/>
    <x v="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x v="0"/>
    <x v="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x v="0"/>
    <x v="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x v="0"/>
    <x v="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x v="0"/>
    <x v="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x v="0"/>
    <x v="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x v="0"/>
    <x v="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x v="0"/>
    <x v="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x v="0"/>
    <x v="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x v="0"/>
    <x v="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x v="0"/>
    <x v="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x v="0"/>
    <x v="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x v="0"/>
    <x v="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x v="0"/>
    <x v="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x v="0"/>
    <x v="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x v="0"/>
    <x v="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x v="0"/>
    <x v="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x v="0"/>
    <x v="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x v="0"/>
    <x v="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x v="0"/>
    <x v="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x v="0"/>
    <x v="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x v="0"/>
    <x v="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x v="0"/>
    <x v="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x v="0"/>
    <x v="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x v="0"/>
    <x v="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x v="0"/>
    <x v="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x v="0"/>
    <x v="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x v="0"/>
    <x v="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x v="0"/>
    <x v="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x v="0"/>
    <x v="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x v="0"/>
    <x v="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x v="0"/>
    <x v="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x v="0"/>
    <x v="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x v="0"/>
    <x v="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x v="0"/>
    <x v="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x v="0"/>
    <x v="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x v="0"/>
    <x v="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x v="0"/>
    <x v="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x v="0"/>
    <x v="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x v="0"/>
    <x v="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x v="0"/>
    <x v="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x v="0"/>
    <x v="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x v="0"/>
    <x v="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x v="0"/>
    <x v="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x v="0"/>
    <x v="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x v="0"/>
    <x v="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x v="0"/>
    <x v="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x v="0"/>
    <x v="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x v="0"/>
    <x v="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x v="0"/>
    <x v="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x v="0"/>
    <x v="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x v="0"/>
    <x v="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x v="0"/>
    <x v="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x v="0"/>
    <x v="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x v="0"/>
    <x v="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x v="0"/>
    <x v="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x v="0"/>
    <x v="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x v="0"/>
    <x v="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x v="0"/>
    <x v="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x v="0"/>
    <x v="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x v="0"/>
    <x v="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x v="0"/>
    <x v="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x v="0"/>
    <x v="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x v="0"/>
    <x v="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x v="0"/>
    <x v="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x v="0"/>
    <x v="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x v="0"/>
    <x v="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x v="0"/>
    <x v="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x v="0"/>
    <x v="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x v="0"/>
    <x v="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x v="0"/>
    <x v="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x v="0"/>
    <x v="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x v="0"/>
    <x v="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x v="0"/>
    <x v="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x v="0"/>
    <x v="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x v="0"/>
    <x v="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x v="0"/>
    <x v="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x v="0"/>
    <x v="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x v="0"/>
    <x v="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x v="0"/>
    <x v="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x v="0"/>
    <x v="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x v="0"/>
    <x v="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x v="0"/>
    <x v="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x v="0"/>
    <x v="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x v="0"/>
    <x v="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x v="0"/>
    <x v="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x v="0"/>
    <x v="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x v="0"/>
    <x v="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x v="0"/>
    <x v="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x v="0"/>
    <x v="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x v="0"/>
    <x v="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x v="0"/>
    <x v="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x v="0"/>
    <x v="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x v="0"/>
    <x v="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x v="0"/>
    <x v="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x v="0"/>
    <x v="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x v="0"/>
    <x v="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x v="0"/>
    <x v="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x v="0"/>
    <x v="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x v="0"/>
    <x v="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x v="0"/>
    <x v="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x v="0"/>
    <x v="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x v="0"/>
    <x v="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x v="0"/>
    <x v="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x v="0"/>
    <x v="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x v="0"/>
    <x v="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x v="0"/>
    <x v="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x v="0"/>
    <x v="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x v="0"/>
    <x v="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x v="0"/>
    <x v="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x v="0"/>
    <x v="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x v="0"/>
    <x v="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x v="0"/>
    <x v="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x v="0"/>
    <x v="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x v="0"/>
    <x v="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x v="0"/>
    <x v="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x v="0"/>
    <x v="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x v="0"/>
    <x v="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x v="0"/>
    <x v="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x v="0"/>
    <x v="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x v="0"/>
    <x v="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x v="0"/>
    <x v="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x v="0"/>
    <x v="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x v="0"/>
    <x v="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x v="0"/>
    <x v="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x v="0"/>
    <x v="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x v="0"/>
    <x v="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x v="0"/>
    <x v="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x v="0"/>
    <x v="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x v="0"/>
    <x v="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x v="0"/>
    <x v="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x v="0"/>
    <x v="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x v="0"/>
    <x v="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x v="0"/>
    <x v="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x v="0"/>
    <x v="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x v="0"/>
    <x v="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x v="0"/>
    <x v="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x v="0"/>
    <x v="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x v="0"/>
    <x v="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x v="0"/>
    <x v="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x v="0"/>
    <x v="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x v="0"/>
    <x v="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x v="0"/>
    <x v="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x v="0"/>
    <x v="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x v="0"/>
    <x v="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x v="0"/>
    <x v="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x v="0"/>
    <x v="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x v="0"/>
    <x v="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x v="0"/>
    <x v="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x v="0"/>
    <x v="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x v="0"/>
    <x v="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x v="0"/>
    <x v="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x v="0"/>
    <x v="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x v="0"/>
    <x v="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x v="0"/>
    <x v="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x v="0"/>
    <x v="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x v="0"/>
    <x v="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x v="0"/>
    <x v="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x v="0"/>
    <x v="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x v="0"/>
    <x v="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x v="0"/>
    <x v="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x v="0"/>
    <x v="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x v="0"/>
    <x v="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x v="0"/>
    <x v="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x v="0"/>
    <x v="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x v="0"/>
    <x v="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x v="0"/>
    <x v="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x v="0"/>
    <x v="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x v="0"/>
    <x v="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x v="0"/>
    <x v="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x v="0"/>
    <x v="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x v="0"/>
    <x v="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x v="0"/>
    <x v="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x v="0"/>
    <x v="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x v="0"/>
    <x v="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x v="0"/>
    <x v="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x v="0"/>
    <x v="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x v="0"/>
    <x v="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x v="0"/>
    <x v="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x v="0"/>
    <x v="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x v="0"/>
    <x v="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380"/>
    <x v="0"/>
    <x v="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x v="0"/>
    <x v="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x v="0"/>
    <x v="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x v="0"/>
    <x v="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x v="0"/>
    <x v="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x v="0"/>
    <x v="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x v="0"/>
    <x v="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x v="0"/>
    <x v="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x v="0"/>
    <x v="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x v="0"/>
    <x v="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x v="0"/>
    <x v="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x v="0"/>
    <x v="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x v="0"/>
    <x v="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x v="0"/>
    <x v="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x v="0"/>
    <x v="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x v="0"/>
    <x v="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x v="0"/>
    <x v="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x v="0"/>
    <x v="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x v="0"/>
    <x v="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x v="0"/>
    <x v="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x v="0"/>
    <x v="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x v="0"/>
    <x v="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x v="0"/>
    <x v="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x v="0"/>
    <x v="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x v="0"/>
    <x v="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x v="0"/>
    <x v="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x v="0"/>
    <x v="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x v="0"/>
    <x v="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x v="0"/>
    <x v="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x v="0"/>
    <x v="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x v="0"/>
    <x v="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x v="0"/>
    <x v="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x v="0"/>
    <x v="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x v="0"/>
    <x v="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x v="0"/>
    <x v="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x v="0"/>
    <x v="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x v="0"/>
    <x v="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x v="0"/>
    <x v="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x v="0"/>
    <x v="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x v="0"/>
    <x v="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x v="0"/>
    <x v="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x v="0"/>
    <x v="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x v="0"/>
    <x v="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x v="0"/>
    <x v="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x v="0"/>
    <x v="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x v="0"/>
    <x v="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x v="0"/>
    <x v="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x v="0"/>
    <x v="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x v="0"/>
    <x v="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x v="0"/>
    <x v="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x v="0"/>
    <x v="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x v="0"/>
    <x v="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x v="0"/>
    <x v="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x v="0"/>
    <x v="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x v="0"/>
    <x v="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x v="0"/>
    <x v="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x v="0"/>
    <x v="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x v="0"/>
    <x v="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x v="0"/>
    <x v="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x v="0"/>
    <x v="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x v="0"/>
    <x v="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x v="0"/>
    <x v="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x v="0"/>
    <x v="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x v="0"/>
    <x v="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x v="0"/>
    <x v="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x v="0"/>
    <x v="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x v="0"/>
    <x v="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x v="0"/>
    <x v="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x v="0"/>
    <x v="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x v="0"/>
    <x v="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x v="0"/>
    <x v="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x v="0"/>
    <x v="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x v="0"/>
    <x v="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x v="0"/>
    <x v="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x v="0"/>
    <x v="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x v="0"/>
    <x v="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x v="0"/>
    <x v="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x v="0"/>
    <x v="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x v="0"/>
    <x v="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x v="0"/>
    <x v="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x v="0"/>
    <x v="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x v="0"/>
    <x v="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x v="0"/>
    <x v="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x v="0"/>
    <x v="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x v="0"/>
    <x v="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x v="0"/>
    <x v="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x v="0"/>
    <x v="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x v="0"/>
    <x v="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x v="0"/>
    <x v="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x v="0"/>
    <x v="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x v="0"/>
    <x v="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x v="0"/>
    <x v="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x v="0"/>
    <x v="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x v="0"/>
    <x v="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x v="0"/>
    <x v="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x v="0"/>
    <x v="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x v="0"/>
    <x v="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x v="0"/>
    <x v="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x v="0"/>
    <x v="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x v="0"/>
    <x v="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x v="0"/>
    <x v="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x v="0"/>
    <x v="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x v="0"/>
    <x v="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x v="0"/>
    <x v="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x v="0"/>
    <x v="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x v="0"/>
    <x v="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x v="0"/>
    <x v="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x v="0"/>
    <x v="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x v="0"/>
    <x v="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x v="0"/>
    <x v="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x v="0"/>
    <x v="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x v="0"/>
    <x v="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x v="0"/>
    <x v="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x v="0"/>
    <x v="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x v="0"/>
    <x v="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x v="0"/>
    <x v="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x v="0"/>
    <x v="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x v="0"/>
    <x v="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x v="0"/>
    <x v="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x v="0"/>
    <x v="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x v="0"/>
    <x v="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x v="0"/>
    <x v="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x v="0"/>
    <x v="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x v="0"/>
    <x v="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x v="0"/>
    <x v="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x v="0"/>
    <x v="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x v="0"/>
    <x v="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x v="0"/>
    <x v="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x v="0"/>
    <x v="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x v="0"/>
    <x v="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x v="0"/>
    <x v="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x v="0"/>
    <x v="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x v="0"/>
    <x v="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x v="0"/>
    <x v="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x v="0"/>
    <x v="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x v="0"/>
    <x v="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x v="0"/>
    <x v="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x v="0"/>
    <x v="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x v="0"/>
    <x v="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x v="0"/>
    <x v="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x v="0"/>
    <x v="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x v="0"/>
    <x v="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x v="0"/>
    <x v="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x v="0"/>
    <x v="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x v="0"/>
    <x v="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x v="0"/>
    <x v="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x v="0"/>
    <x v="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x v="0"/>
    <x v="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x v="0"/>
    <x v="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x v="0"/>
    <x v="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x v="0"/>
    <x v="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x v="0"/>
    <x v="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x v="0"/>
    <x v="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x v="0"/>
    <x v="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x v="0"/>
    <x v="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x v="0"/>
    <x v="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x v="0"/>
    <x v="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x v="0"/>
    <x v="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x v="0"/>
    <x v="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x v="0"/>
    <x v="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x v="0"/>
    <x v="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x v="0"/>
    <x v="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x v="0"/>
    <x v="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x v="0"/>
    <x v="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x v="0"/>
    <x v="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x v="0"/>
    <x v="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x v="0"/>
    <x v="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x v="0"/>
    <x v="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x v="0"/>
    <x v="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x v="0"/>
    <x v="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x v="0"/>
    <x v="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x v="0"/>
    <x v="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x v="0"/>
    <x v="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x v="0"/>
    <x v="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x v="0"/>
    <x v="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x v="0"/>
    <x v="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x v="0"/>
    <x v="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x v="0"/>
    <x v="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x v="0"/>
    <x v="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x v="0"/>
    <x v="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x v="0"/>
    <x v="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x v="0"/>
    <x v="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x v="0"/>
    <x v="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x v="0"/>
    <x v="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x v="0"/>
    <x v="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x v="0"/>
    <x v="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x v="0"/>
    <x v="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x v="0"/>
    <x v="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x v="0"/>
    <x v="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x v="0"/>
    <x v="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x v="0"/>
    <x v="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x v="0"/>
    <x v="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x v="0"/>
    <x v="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x v="0"/>
    <x v="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x v="0"/>
    <x v="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x v="0"/>
    <x v="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x v="0"/>
    <x v="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x v="0"/>
    <x v="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x v="0"/>
    <x v="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x v="0"/>
    <x v="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x v="0"/>
    <x v="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x v="0"/>
    <x v="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x v="0"/>
    <x v="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x v="0"/>
    <x v="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x v="0"/>
    <x v="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x v="0"/>
    <x v="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x v="0"/>
    <x v="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x v="0"/>
    <x v="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x v="0"/>
    <x v="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x v="0"/>
    <x v="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x v="0"/>
    <x v="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x v="0"/>
    <x v="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x v="0"/>
    <x v="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x v="0"/>
    <x v="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x v="0"/>
    <x v="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x v="0"/>
    <x v="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x v="0"/>
    <x v="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x v="0"/>
    <x v="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x v="0"/>
    <x v="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x v="0"/>
    <x v="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x v="0"/>
    <x v="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x v="0"/>
    <x v="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x v="0"/>
    <x v="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x v="0"/>
    <x v="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x v="0"/>
    <x v="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x v="0"/>
    <x v="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x v="0"/>
    <x v="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x v="0"/>
    <x v="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x v="0"/>
    <x v="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x v="0"/>
    <x v="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x v="0"/>
    <x v="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x v="0"/>
    <x v="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x v="0"/>
    <x v="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x v="0"/>
    <x v="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x v="0"/>
    <x v="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x v="0"/>
    <x v="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x v="0"/>
    <x v="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x v="0"/>
    <x v="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x v="0"/>
    <x v="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x v="0"/>
    <x v="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x v="0"/>
    <x v="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x v="0"/>
    <x v="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x v="0"/>
    <x v="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x v="0"/>
    <x v="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x v="0"/>
    <x v="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x v="0"/>
    <x v="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x v="0"/>
    <x v="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x v="0"/>
    <x v="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x v="0"/>
    <x v="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x v="0"/>
    <x v="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x v="0"/>
    <x v="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x v="0"/>
    <x v="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x v="0"/>
    <x v="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x v="0"/>
    <x v="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x v="0"/>
    <x v="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x v="0"/>
    <x v="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x v="0"/>
    <x v="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x v="0"/>
    <x v="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x v="0"/>
    <x v="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x v="0"/>
    <x v="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x v="0"/>
    <x v="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x v="0"/>
    <x v="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x v="0"/>
    <x v="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x v="0"/>
    <x v="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x v="0"/>
    <x v="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x v="0"/>
    <x v="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x v="0"/>
    <x v="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x v="0"/>
    <x v="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x v="0"/>
    <x v="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x v="0"/>
    <x v="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x v="0"/>
    <x v="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x v="0"/>
    <x v="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x v="0"/>
    <x v="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x v="0"/>
    <x v="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x v="0"/>
    <x v="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x v="0"/>
    <x v="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x v="0"/>
    <x v="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x v="0"/>
    <x v="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x v="0"/>
    <x v="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x v="0"/>
    <x v="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x v="0"/>
    <x v="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x v="0"/>
    <x v="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x v="0"/>
    <x v="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x v="0"/>
    <x v="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x v="0"/>
    <x v="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x v="0"/>
    <x v="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x v="0"/>
    <x v="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x v="0"/>
    <x v="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x v="0"/>
    <x v="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x v="0"/>
    <x v="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x v="0"/>
    <x v="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x v="0"/>
    <x v="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x v="0"/>
    <x v="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x v="0"/>
    <x v="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x v="0"/>
    <x v="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x v="0"/>
    <x v="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x v="0"/>
    <x v="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x v="0"/>
    <x v="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x v="0"/>
    <x v="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x v="0"/>
    <x v="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x v="0"/>
    <x v="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x v="0"/>
    <x v="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x v="0"/>
    <x v="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x v="0"/>
    <x v="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x v="0"/>
    <x v="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x v="0"/>
    <x v="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x v="0"/>
    <x v="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x v="0"/>
    <x v="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x v="0"/>
    <x v="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x v="0"/>
    <x v="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x v="0"/>
    <x v="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x v="0"/>
    <x v="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x v="0"/>
    <x v="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x v="0"/>
    <x v="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x v="0"/>
    <x v="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x v="0"/>
    <x v="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x v="0"/>
    <x v="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x v="0"/>
    <x v="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x v="0"/>
    <x v="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x v="0"/>
    <x v="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x v="0"/>
    <x v="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x v="0"/>
    <x v="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x v="0"/>
    <x v="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x v="0"/>
    <x v="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x v="0"/>
    <x v="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x v="0"/>
    <x v="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x v="0"/>
    <x v="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x v="0"/>
    <x v="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x v="0"/>
    <x v="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x v="0"/>
    <x v="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x v="0"/>
    <x v="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x v="0"/>
    <x v="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x v="0"/>
    <x v="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x v="0"/>
    <x v="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x v="0"/>
    <x v="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x v="0"/>
    <x v="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x v="0"/>
    <x v="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x v="0"/>
    <x v="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x v="0"/>
    <x v="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x v="0"/>
    <x v="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x v="0"/>
    <x v="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x v="0"/>
    <x v="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x v="0"/>
    <x v="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x v="0"/>
    <x v="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x v="0"/>
    <x v="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x v="0"/>
    <x v="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x v="0"/>
    <x v="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x v="0"/>
    <x v="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x v="0"/>
    <x v="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x v="0"/>
    <x v="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x v="0"/>
    <x v="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x v="0"/>
    <x v="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x v="0"/>
    <x v="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x v="0"/>
    <x v="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x v="0"/>
    <x v="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x v="0"/>
    <x v="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x v="0"/>
    <x v="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x v="0"/>
    <x v="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x v="0"/>
    <x v="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x v="0"/>
    <x v="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x v="0"/>
    <x v="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x v="0"/>
    <x v="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x v="0"/>
    <x v="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x v="0"/>
    <x v="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x v="0"/>
    <x v="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x v="0"/>
    <x v="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x v="0"/>
    <x v="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x v="0"/>
    <x v="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x v="0"/>
    <x v="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x v="0"/>
    <x v="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x v="0"/>
    <x v="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x v="0"/>
    <x v="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x v="0"/>
    <x v="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x v="0"/>
    <x v="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x v="0"/>
    <x v="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x v="0"/>
    <x v="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x v="0"/>
    <x v="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x v="0"/>
    <x v="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x v="0"/>
    <x v="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x v="0"/>
    <x v="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x v="0"/>
    <x v="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x v="0"/>
    <x v="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x v="0"/>
    <x v="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x v="0"/>
    <x v="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x v="0"/>
    <x v="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x v="0"/>
    <x v="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x v="0"/>
    <x v="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x v="0"/>
    <x v="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x v="0"/>
    <x v="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x v="0"/>
    <x v="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x v="0"/>
    <x v="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x v="0"/>
    <x v="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x v="0"/>
    <x v="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x v="0"/>
    <x v="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x v="0"/>
    <x v="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x v="0"/>
    <x v="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x v="0"/>
    <x v="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x v="0"/>
    <x v="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x v="0"/>
    <x v="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x v="0"/>
    <x v="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x v="0"/>
    <x v="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x v="0"/>
    <x v="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x v="0"/>
    <x v="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x v="0"/>
    <x v="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x v="0"/>
    <x v="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x v="0"/>
    <x v="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x v="0"/>
    <x v="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x v="0"/>
    <x v="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x v="0"/>
    <x v="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x v="0"/>
    <x v="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x v="0"/>
    <x v="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x v="0"/>
    <x v="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x v="0"/>
    <x v="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x v="0"/>
    <x v="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x v="0"/>
    <x v="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x v="0"/>
    <x v="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x v="0"/>
    <x v="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x v="0"/>
    <x v="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x v="0"/>
    <x v="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x v="0"/>
    <x v="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x v="0"/>
    <x v="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x v="0"/>
    <x v="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x v="0"/>
    <x v="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x v="0"/>
    <x v="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x v="0"/>
    <x v="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x v="0"/>
    <x v="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x v="0"/>
    <x v="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x v="0"/>
    <x v="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x v="0"/>
    <x v="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x v="0"/>
    <x v="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x v="0"/>
    <x v="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x v="0"/>
    <x v="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x v="0"/>
    <x v="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x v="0"/>
    <x v="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x v="0"/>
    <x v="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x v="0"/>
    <x v="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x v="0"/>
    <x v="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x v="0"/>
    <x v="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x v="0"/>
    <x v="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x v="0"/>
    <x v="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x v="0"/>
    <x v="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x v="0"/>
    <x v="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x v="0"/>
    <x v="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x v="0"/>
    <x v="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x v="0"/>
    <x v="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x v="0"/>
    <x v="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x v="0"/>
    <x v="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x v="0"/>
    <x v="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x v="0"/>
    <x v="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x v="0"/>
    <x v="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x v="0"/>
    <x v="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x v="0"/>
    <x v="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x v="0"/>
    <x v="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x v="0"/>
    <x v="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x v="0"/>
    <x v="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x v="0"/>
    <x v="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x v="0"/>
    <x v="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x v="0"/>
    <x v="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x v="0"/>
    <x v="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x v="0"/>
    <x v="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x v="0"/>
    <x v="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x v="0"/>
    <x v="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x v="0"/>
    <x v="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x v="0"/>
    <x v="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x v="0"/>
    <x v="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x v="0"/>
    <x v="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x v="0"/>
    <x v="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x v="0"/>
    <x v="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x v="0"/>
    <x v="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x v="0"/>
    <x v="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x v="0"/>
    <x v="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x v="0"/>
    <x v="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x v="0"/>
    <x v="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x v="0"/>
    <x v="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x v="0"/>
    <x v="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x v="0"/>
    <x v="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x v="0"/>
    <x v="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x v="0"/>
    <x v="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x v="0"/>
    <x v="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x v="0"/>
    <x v="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x v="0"/>
    <x v="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x v="0"/>
    <x v="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x v="0"/>
    <x v="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x v="0"/>
    <x v="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x v="0"/>
    <x v="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x v="0"/>
    <x v="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x v="0"/>
    <x v="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x v="0"/>
    <x v="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x v="0"/>
    <x v="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x v="0"/>
    <x v="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x v="0"/>
    <x v="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x v="0"/>
    <x v="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x v="0"/>
    <x v="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x v="0"/>
    <x v="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x v="0"/>
    <x v="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x v="0"/>
    <x v="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x v="0"/>
    <x v="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x v="0"/>
    <x v="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x v="0"/>
    <x v="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x v="0"/>
    <x v="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7AA26-A7F5-46EB-A563-8FCD4D767B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81346-0E55-4734-96FD-6F4622C11C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2E8DB-DEC9-472D-936B-39F6D9839A8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2" sqref="I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625" customWidth="1"/>
    <col min="8" max="8" width="13" bestFit="1" customWidth="1"/>
    <col min="9" max="9" width="17.875" customWidth="1"/>
    <col min="12" max="13" width="11.125" bestFit="1" customWidth="1"/>
    <col min="14" max="14" width="24.25" customWidth="1"/>
    <col min="15" max="15" width="25.5" customWidth="1"/>
    <col min="18" max="18" width="28" bestFit="1" customWidth="1"/>
    <col min="19" max="19" width="16.25" customWidth="1"/>
    <col min="20" max="20" width="14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4">
        <f t="shared" ref="I2:I65" si="1"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5" si="2">(((L2/60)/60)/24)+DATE(1970,1,1)</f>
        <v>42336.25</v>
      </c>
      <c r="O2" s="10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_xlfn.TEXTBEFORE(R2,"/")</f>
        <v>food</v>
      </c>
      <c r="T2" t="str">
        <f t="shared" ref="T2:T65" si="5"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4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2"/>
        <v>41870.208333333336</v>
      </c>
      <c r="O3" s="10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(E66/D66)*100</f>
        <v>97.642857142857139</v>
      </c>
      <c r="G66" t="s">
        <v>14</v>
      </c>
      <c r="H66">
        <v>38</v>
      </c>
      <c r="I66" s="4">
        <f t="shared" ref="I66:I129" si="7"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8">(((L66/60)/60)/24)+DATE(1970,1,1)</f>
        <v>43283.208333333328</v>
      </c>
      <c r="O66" s="10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_xlfn.TEXTBEFORE(R66,"/")</f>
        <v>technology</v>
      </c>
      <c r="T66" t="str">
        <f t="shared" ref="T66:T129" si="11">_xlfn.TEXTAFTER(R66,"/")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4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8"/>
        <v>40570.25</v>
      </c>
      <c r="O67" s="10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(E130/D130)*100</f>
        <v>60.334277620396605</v>
      </c>
      <c r="G130" t="s">
        <v>74</v>
      </c>
      <c r="H130">
        <v>532</v>
      </c>
      <c r="I130" s="4">
        <f t="shared" ref="I130:I193" si="13"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14">(((L130/60)/60)/24)+DATE(1970,1,1)</f>
        <v>40417.208333333336</v>
      </c>
      <c r="O130" s="10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_xlfn.TEXTBEFORE(R130,"/")</f>
        <v>music</v>
      </c>
      <c r="T130" t="str">
        <f t="shared" ref="T130:T193" si="17">_xlfn.TEXTAFTER(R130,"/")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4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4"/>
        <v>42038.25</v>
      </c>
      <c r="O131" s="10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(E194/D194)*100</f>
        <v>19.992957746478872</v>
      </c>
      <c r="G194" t="s">
        <v>14</v>
      </c>
      <c r="H194">
        <v>243</v>
      </c>
      <c r="I194" s="4">
        <f t="shared" ref="I194:I257" si="19"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20">(((L194/60)/60)/24)+DATE(1970,1,1)</f>
        <v>41817.208333333336</v>
      </c>
      <c r="O194" s="10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_xlfn.TEXTBEFORE(R194,"/")</f>
        <v>music</v>
      </c>
      <c r="T194" t="str">
        <f t="shared" ref="T194:T257" si="23">_xlfn.TEXTAFTER(R194,"/")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4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20"/>
        <v>43198.208333333328</v>
      </c>
      <c r="O195" s="10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(E258/D258)*100</f>
        <v>23.390243902439025</v>
      </c>
      <c r="G258" t="s">
        <v>14</v>
      </c>
      <c r="H258">
        <v>15</v>
      </c>
      <c r="I258" s="4">
        <f t="shared" ref="I258:I321" si="25"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26">(((L258/60)/60)/24)+DATE(1970,1,1)</f>
        <v>42393.25</v>
      </c>
      <c r="O258" s="10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_xlfn.TEXTBEFORE(R258,"/")</f>
        <v>music</v>
      </c>
      <c r="T258" t="str">
        <f t="shared" ref="T258:T321" si="29">_xlfn.TEXTAFTER(R258,"/")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4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6"/>
        <v>41338.25</v>
      </c>
      <c r="O259" s="10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(E322/D322)*100</f>
        <v>9.5876777251184837</v>
      </c>
      <c r="G322" t="s">
        <v>14</v>
      </c>
      <c r="H322">
        <v>80</v>
      </c>
      <c r="I322" s="4">
        <f t="shared" ref="I322:I385" si="31"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32">(((L322/60)/60)/24)+DATE(1970,1,1)</f>
        <v>40673.208333333336</v>
      </c>
      <c r="O322" s="10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_xlfn.TEXTBEFORE(R322,"/")</f>
        <v>publishing</v>
      </c>
      <c r="T322" t="str">
        <f t="shared" ref="T322:T385" si="35">_xlfn.TEXTAFTER(R322,"/")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4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32"/>
        <v>40634.208333333336</v>
      </c>
      <c r="O323" s="10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(E386/D386)*100</f>
        <v>172.00961538461539</v>
      </c>
      <c r="G386" t="s">
        <v>20</v>
      </c>
      <c r="H386">
        <v>4799</v>
      </c>
      <c r="I386" s="4">
        <f t="shared" ref="I386:I449" si="37"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38">(((L386/60)/60)/24)+DATE(1970,1,1)</f>
        <v>42776.25</v>
      </c>
      <c r="O386" s="10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_xlfn.TEXTBEFORE(R386,"/")</f>
        <v>film &amp; video</v>
      </c>
      <c r="T386" t="str">
        <f t="shared" ref="T386:T449" si="41">_xlfn.TEXTAFTER(R386,"/")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4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8"/>
        <v>43553.208333333328</v>
      </c>
      <c r="O387" s="10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(E450/D450)*100</f>
        <v>50.482758620689658</v>
      </c>
      <c r="G450" t="s">
        <v>14</v>
      </c>
      <c r="H450">
        <v>605</v>
      </c>
      <c r="I450" s="4">
        <f t="shared" ref="I450:I513" si="43"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44">(((L450/60)/60)/24)+DATE(1970,1,1)</f>
        <v>41378.208333333336</v>
      </c>
      <c r="O450" s="10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_xlfn.TEXTBEFORE(R450,"/")</f>
        <v>games</v>
      </c>
      <c r="T450" t="str">
        <f t="shared" ref="T450:T513" si="47">_xlfn.TEXTAFTER(R450,"/")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4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44"/>
        <v>43530.25</v>
      </c>
      <c r="O451" s="10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(E514/D514)*100</f>
        <v>139.31868131868131</v>
      </c>
      <c r="G514" t="s">
        <v>20</v>
      </c>
      <c r="H514">
        <v>239</v>
      </c>
      <c r="I514" s="4">
        <f t="shared" ref="I514:I577" si="49"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50">(((L514/60)/60)/24)+DATE(1970,1,1)</f>
        <v>41825.208333333336</v>
      </c>
      <c r="O514" s="10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_xlfn.TEXTBEFORE(R514,"/")</f>
        <v>games</v>
      </c>
      <c r="T514" t="str">
        <f t="shared" ref="T514:T577" si="53">_xlfn.TEXTAFTER(R514,"/")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 s="4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50"/>
        <v>40430.208333333336</v>
      </c>
      <c r="O515" s="10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(E578/D578)*100</f>
        <v>64.927835051546396</v>
      </c>
      <c r="G578" t="s">
        <v>14</v>
      </c>
      <c r="H578">
        <v>64</v>
      </c>
      <c r="I578" s="4">
        <f t="shared" ref="I578:I641" si="55"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56">(((L578/60)/60)/24)+DATE(1970,1,1)</f>
        <v>43040.208333333328</v>
      </c>
      <c r="O578" s="10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_xlfn.TEXTBEFORE(R578,"/")</f>
        <v>theater</v>
      </c>
      <c r="T578" t="str">
        <f t="shared" ref="T578:T641" si="59">_xlfn.TEXTAFTER(R578,"/")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 s="4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56"/>
        <v>40613.25</v>
      </c>
      <c r="O579" s="10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(E642/D642)*100</f>
        <v>16.501669449081803</v>
      </c>
      <c r="G642" t="s">
        <v>14</v>
      </c>
      <c r="H642">
        <v>257</v>
      </c>
      <c r="I642" s="4">
        <f t="shared" ref="I642:I705" si="61"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62">(((L642/60)/60)/24)+DATE(1970,1,1)</f>
        <v>42387.25</v>
      </c>
      <c r="O642" s="10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_xlfn.TEXTBEFORE(R642,"/")</f>
        <v>theater</v>
      </c>
      <c r="T642" t="str">
        <f t="shared" ref="T642:T705" si="65">_xlfn.TEXTAFTER(R642,"/")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 s="4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62"/>
        <v>42786.25</v>
      </c>
      <c r="O643" s="10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(E706/D706)*100</f>
        <v>122.78160919540231</v>
      </c>
      <c r="G706" t="s">
        <v>20</v>
      </c>
      <c r="H706">
        <v>116</v>
      </c>
      <c r="I706" s="4">
        <f t="shared" ref="I706:I769" si="67"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68">(((L706/60)/60)/24)+DATE(1970,1,1)</f>
        <v>42555.208333333328</v>
      </c>
      <c r="O706" s="10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_xlfn.TEXTBEFORE(R706,"/")</f>
        <v>film &amp; video</v>
      </c>
      <c r="T706" t="str">
        <f t="shared" ref="T706:T769" si="71">_xlfn.TEXTAFTER(R706,"/")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 s="4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68"/>
        <v>41619.25</v>
      </c>
      <c r="O707" s="10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(E770/D770)*100</f>
        <v>231</v>
      </c>
      <c r="G770" t="s">
        <v>20</v>
      </c>
      <c r="H770">
        <v>150</v>
      </c>
      <c r="I770" s="4">
        <f t="shared" ref="I770:I833" si="73"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74">(((L770/60)/60)/24)+DATE(1970,1,1)</f>
        <v>41619.25</v>
      </c>
      <c r="O770" s="10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_xlfn.TEXTBEFORE(R770,"/")</f>
        <v>theater</v>
      </c>
      <c r="T770" t="str">
        <f t="shared" ref="T770:T833" si="77">_xlfn.TEXTAFTER(R770,"/")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 s="4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74"/>
        <v>41501.208333333336</v>
      </c>
      <c r="O771" s="10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(E834/D834)*100</f>
        <v>315.17592592592592</v>
      </c>
      <c r="G834" t="s">
        <v>20</v>
      </c>
      <c r="H834">
        <v>1297</v>
      </c>
      <c r="I834" s="4">
        <f t="shared" ref="I834:I897" si="79"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80">(((L834/60)/60)/24)+DATE(1970,1,1)</f>
        <v>42299.208333333328</v>
      </c>
      <c r="O834" s="10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_xlfn.TEXTBEFORE(R834,"/")</f>
        <v>publishing</v>
      </c>
      <c r="T834" t="str">
        <f t="shared" ref="T834:T897" si="83">_xlfn.TEXTAFTER(R834,"/")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 s="4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80"/>
        <v>40588.25</v>
      </c>
      <c r="O835" s="10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(E898/D898)*100</f>
        <v>774.43434343434342</v>
      </c>
      <c r="G898" t="s">
        <v>20</v>
      </c>
      <c r="H898">
        <v>1460</v>
      </c>
      <c r="I898" s="4">
        <f t="shared" ref="I898:I961" si="85"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86">(((L898/60)/60)/24)+DATE(1970,1,1)</f>
        <v>40738.208333333336</v>
      </c>
      <c r="O898" s="10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_xlfn.TEXTBEFORE(R898,"/")</f>
        <v>food</v>
      </c>
      <c r="T898" t="str">
        <f t="shared" ref="T898:T961" si="89">_xlfn.TEXTAFTER(R898,"/")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 s="4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86"/>
        <v>43583.208333333328</v>
      </c>
      <c r="O899" s="10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(E962/D962)*100</f>
        <v>85.054545454545448</v>
      </c>
      <c r="G962" t="s">
        <v>14</v>
      </c>
      <c r="H962">
        <v>55</v>
      </c>
      <c r="I962" s="4">
        <f t="shared" ref="I962:I1001" si="91"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1" si="92">(((L962/60)/60)/24)+DATE(1970,1,1)</f>
        <v>42408.25</v>
      </c>
      <c r="O962" s="10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4">_xlfn.TEXTBEFORE(R962,"/")</f>
        <v>technology</v>
      </c>
      <c r="T962" t="str">
        <f t="shared" ref="T962:T1001" si="95">_xlfn.TEXTAFTER(R962,"/")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 s="4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92"/>
        <v>40591.25</v>
      </c>
      <c r="O963" s="10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FC30-3219-421F-B5C4-67FD59A494EA}">
  <dimension ref="A1:F14"/>
  <sheetViews>
    <sheetView topLeftCell="G1" workbookViewId="0">
      <selection activeCell="U12" sqref="U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2048</v>
      </c>
    </row>
    <row r="3" spans="1:6" x14ac:dyDescent="0.25">
      <c r="A3" s="8" t="s">
        <v>2047</v>
      </c>
      <c r="B3" s="8" t="s">
        <v>2046</v>
      </c>
    </row>
    <row r="4" spans="1:6" x14ac:dyDescent="0.25">
      <c r="A4" s="8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2040</v>
      </c>
      <c r="E8">
        <v>4</v>
      </c>
      <c r="F8">
        <v>4</v>
      </c>
    </row>
    <row r="9" spans="1:6" x14ac:dyDescent="0.25">
      <c r="A9" s="9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BBC3-A667-4BFE-A088-F5F47B8B44E3}">
  <dimension ref="A1:F30"/>
  <sheetViews>
    <sheetView workbookViewId="0">
      <selection activeCell="T33" sqref="T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2048</v>
      </c>
    </row>
    <row r="2" spans="1:6" x14ac:dyDescent="0.25">
      <c r="A2" s="8" t="s">
        <v>2033</v>
      </c>
      <c r="B2" t="s">
        <v>2048</v>
      </c>
    </row>
    <row r="4" spans="1:6" x14ac:dyDescent="0.25">
      <c r="A4" s="8" t="s">
        <v>2047</v>
      </c>
      <c r="B4" s="8" t="s">
        <v>2046</v>
      </c>
    </row>
    <row r="5" spans="1:6" x14ac:dyDescent="0.25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2071</v>
      </c>
      <c r="E7">
        <v>4</v>
      </c>
      <c r="F7">
        <v>4</v>
      </c>
    </row>
    <row r="8" spans="1:6" x14ac:dyDescent="0.25">
      <c r="A8" s="9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2069</v>
      </c>
      <c r="C10">
        <v>8</v>
      </c>
      <c r="E10">
        <v>10</v>
      </c>
      <c r="F10">
        <v>18</v>
      </c>
    </row>
    <row r="11" spans="1:6" x14ac:dyDescent="0.25">
      <c r="A11" s="9" t="s">
        <v>2065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2067</v>
      </c>
      <c r="C15">
        <v>3</v>
      </c>
      <c r="E15">
        <v>4</v>
      </c>
      <c r="F15">
        <v>7</v>
      </c>
    </row>
    <row r="16" spans="1:6" x14ac:dyDescent="0.25">
      <c r="A16" s="9" t="s">
        <v>2055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2056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2058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2059</v>
      </c>
      <c r="C20">
        <v>4</v>
      </c>
      <c r="E20">
        <v>4</v>
      </c>
      <c r="F20">
        <v>8</v>
      </c>
    </row>
    <row r="21" spans="1:6" x14ac:dyDescent="0.25">
      <c r="A21" s="9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2061</v>
      </c>
      <c r="C22">
        <v>9</v>
      </c>
      <c r="E22">
        <v>5</v>
      </c>
      <c r="F22">
        <v>14</v>
      </c>
    </row>
    <row r="23" spans="1:6" x14ac:dyDescent="0.25">
      <c r="A23" s="9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2070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2068</v>
      </c>
      <c r="C25">
        <v>7</v>
      </c>
      <c r="E25">
        <v>14</v>
      </c>
      <c r="F25">
        <v>21</v>
      </c>
    </row>
    <row r="26" spans="1:6" x14ac:dyDescent="0.25">
      <c r="A26" s="9" t="s">
        <v>2062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2063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2064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2072</v>
      </c>
      <c r="E29">
        <v>3</v>
      </c>
      <c r="F29">
        <v>3</v>
      </c>
    </row>
    <row r="30" spans="1:6" x14ac:dyDescent="0.25">
      <c r="A30" s="9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636F-CD40-499A-A8DC-3F9C65B401FD}">
  <dimension ref="A1:E18"/>
  <sheetViews>
    <sheetView workbookViewId="0">
      <selection activeCell="R11" sqref="R1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2033</v>
      </c>
      <c r="B1" t="s">
        <v>2048</v>
      </c>
    </row>
    <row r="2" spans="1:5" x14ac:dyDescent="0.25">
      <c r="A2" s="8" t="s">
        <v>2112</v>
      </c>
      <c r="B2" t="s">
        <v>2048</v>
      </c>
    </row>
    <row r="4" spans="1:5" x14ac:dyDescent="0.25">
      <c r="A4" s="8" t="s">
        <v>2047</v>
      </c>
      <c r="B4" s="8" t="s">
        <v>2046</v>
      </c>
    </row>
    <row r="5" spans="1:5" x14ac:dyDescent="0.25">
      <c r="A5" s="8" t="s">
        <v>2035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5">
      <c r="A6" s="9" t="s">
        <v>2100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2101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2102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2103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2104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2105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2106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2107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2108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2109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2110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2111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2036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FB2C-7DF2-4BB7-BFC3-87BD6F83F102}">
  <dimension ref="A1:H13"/>
  <sheetViews>
    <sheetView workbookViewId="0">
      <selection activeCell="B2" sqref="B2"/>
    </sheetView>
  </sheetViews>
  <sheetFormatPr defaultRowHeight="15.75" x14ac:dyDescent="0.25"/>
  <cols>
    <col min="1" max="1" width="17.375" customWidth="1"/>
    <col min="2" max="2" width="18.5" customWidth="1"/>
    <col min="3" max="3" width="14.375" customWidth="1"/>
    <col min="4" max="4" width="16" customWidth="1"/>
    <col min="5" max="5" width="13" customWidth="1"/>
    <col min="6" max="6" width="20.125" customWidth="1"/>
    <col min="7" max="7" width="16.5" customWidth="1"/>
    <col min="8" max="8" width="18.375" customWidth="1"/>
  </cols>
  <sheetData>
    <row r="1" spans="1:8" x14ac:dyDescent="0.25">
      <c r="A1" s="11" t="s">
        <v>2073</v>
      </c>
      <c r="B1" s="11" t="s">
        <v>2074</v>
      </c>
      <c r="C1" s="11" t="s">
        <v>2075</v>
      </c>
      <c r="D1" s="11" t="s">
        <v>2076</v>
      </c>
      <c r="E1" s="11" t="s">
        <v>2077</v>
      </c>
      <c r="F1" s="11" t="s">
        <v>2078</v>
      </c>
      <c r="G1" s="11" t="s">
        <v>2079</v>
      </c>
      <c r="H1" s="11" t="s">
        <v>2080</v>
      </c>
    </row>
    <row r="2" spans="1:8" x14ac:dyDescent="0.25">
      <c r="A2" t="s">
        <v>2092</v>
      </c>
      <c r="B2">
        <f>COUNTIFS(Crowdfunding!$D$2:$D$1001,"&lt;1000", Crowdfunding!$G$2:$G$1001, "successful")</f>
        <v>30</v>
      </c>
      <c r="C2">
        <f>COUNTIFS(Crowdfunding!$D$2:$D$1001,"&lt;1000", Crowdfunding!$G$2:$G$1001, "failed")</f>
        <v>20</v>
      </c>
      <c r="D2">
        <f>COUNTIFS(Crowdfunding!$D$2:$D$1001,"&lt;1000", Crowdfunding!$G$2:$G$1001, "canceled")</f>
        <v>1</v>
      </c>
      <c r="E2">
        <f>SUM(B2,C2,D2)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2081</v>
      </c>
      <c r="B3">
        <f>COUNTIFS(Crowdfunding!$D$2:$D$1001,"&gt;=1000", Crowdfunding!$D$2:$D$1001,"&lt;=4999", Crowdfunding!$G$2:$G$1001, "successful")</f>
        <v>191</v>
      </c>
      <c r="C3">
        <f>COUNTIFS(Crowdfunding!$D$2:$D$1001,"&gt;=1000", Crowdfunding!$D$2:$D$1001,"&lt;=4999", Crowdfunding!$G$2:$G$1001, "failed")</f>
        <v>38</v>
      </c>
      <c r="D3">
        <f>COUNTIFS(Crowdfunding!$D$2:$D$1001,"&gt;=1000", Crowdfunding!$D$2:$D$1001,"&lt;=4999", Crowdfunding!$G$2:$G$1001, "canceled")</f>
        <v>2</v>
      </c>
      <c r="E3">
        <f t="shared" ref="E3:E13" si="0">SUM(B3,C3,D3)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2082</v>
      </c>
      <c r="B4">
        <f>COUNTIFS(Crowdfunding!$D$2:$D$1001,"&gt;=5000", Crowdfunding!$D$2:$D$1001,"&lt;=9999", Crowdfunding!$G$2:$G$1001, "successful")</f>
        <v>164</v>
      </c>
      <c r="C4">
        <f>COUNTIFS(Crowdfunding!$D$2:$D$1001,"&gt;=5000", Crowdfunding!$D$2:$D$1001,"&lt;=9999", Crowdfunding!$G$2:$G$1001, "failed")</f>
        <v>126</v>
      </c>
      <c r="D4">
        <f>COUNTIFS(Crowdfunding!$D$2:$D$1001,"&gt;=5000", Crowdfunding!$D$2:$D$1001,"&lt;=9999", Crowdfunding!$G$2:$G$1001, 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2083</v>
      </c>
      <c r="B5">
        <f>COUNTIFS(Crowdfunding!$D$2:$D$1001,"&gt;=10000", Crowdfunding!$D$2:$D$1001,"&lt;=14999", Crowdfunding!$G$2:$G$1001, "successful")</f>
        <v>4</v>
      </c>
      <c r="C5">
        <f>COUNTIFS(Crowdfunding!$D$2:$D$1001,"&gt;=10000", Crowdfunding!$D$2:$D$1001,"&lt;=14999", Crowdfunding!$G$2:$G$1001, "failed")</f>
        <v>5</v>
      </c>
      <c r="D5">
        <f>COUNTIFS(Crowdfunding!$D$2:$D$1001,"&gt;=10000", Crowdfunding!$D$2:$D$1001,"&lt;=14999", Crowdfunding!$G$2:$G$1001, 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2084</v>
      </c>
      <c r="B6">
        <f>COUNTIFS(Crowdfunding!$D$2:$D$1001,"&gt;=15000", Crowdfunding!$D$2:$D$1001,"&lt;=19999", Crowdfunding!$G$2:$G$1001, "successful")</f>
        <v>10</v>
      </c>
      <c r="C6">
        <f>COUNTIFS(Crowdfunding!$D$2:$D$1001,"&gt;=15000", Crowdfunding!$D$2:$D$1001,"&lt;=19999", Crowdfunding!$G$2:$G$1001, "failed")</f>
        <v>0</v>
      </c>
      <c r="D6">
        <f>COUNTIFS(Crowdfunding!$D$2:$D$1001,"&gt;=15000", Crowdfunding!$D$2:$D$1001,"&lt;=19999", Crowdfunding!$G$2:$G$1001, 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2085</v>
      </c>
      <c r="B7">
        <f>COUNTIFS(Crowdfunding!$D$2:$D$1001,"&gt;=20000", Crowdfunding!$D$2:$D$1001,"&lt;=24999", Crowdfunding!$G$2:$G$1001, "successful")</f>
        <v>7</v>
      </c>
      <c r="C7">
        <f>COUNTIFS(Crowdfunding!$D$2:$D$1001,"&gt;=20000", Crowdfunding!$D$2:$D$1001,"&lt;=24999", Crowdfunding!$G$2:$G$1001, "failed")</f>
        <v>0</v>
      </c>
      <c r="D7">
        <f>COUNTIFS(Crowdfunding!$D$2:$D$1001,"&gt;=20000", Crowdfunding!$D$2:$D$1001,"&lt;=24999", Crowdfunding!$G$2:$G$1001, 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2086</v>
      </c>
      <c r="B8">
        <f>COUNTIFS(Crowdfunding!$D$2:$D$1001,"&gt;=25000", Crowdfunding!$D$2:$D$1001,"&lt;=29999", Crowdfunding!$G$2:$G$1001, "successful")</f>
        <v>11</v>
      </c>
      <c r="C8">
        <f>COUNTIFS(Crowdfunding!$D$2:$D$1001,"&gt;=25000", Crowdfunding!$D$2:$D$1001,"&lt;=29999", Crowdfunding!$G$2:$G$1001, "failed")</f>
        <v>3</v>
      </c>
      <c r="D8">
        <f>COUNTIFS(Crowdfunding!$D$2:$D$1001,"&gt;=25000", Crowdfunding!$D$2:$D$1001,"&lt;=29999", Crowdfunding!$G$2:$G$1001, 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2087</v>
      </c>
      <c r="B9">
        <f>COUNTIFS(Crowdfunding!$D$2:$D$1001,"&gt;=30000", Crowdfunding!$D$2:$D$1001,"&lt;=34999", Crowdfunding!$G$2:$G$1001, "successful")</f>
        <v>7</v>
      </c>
      <c r="C9">
        <f>COUNTIFS(Crowdfunding!$D$2:$D$1001,"&gt;=30000", Crowdfunding!$D$2:$D$1001,"&lt;=34999", Crowdfunding!$G$2:$G$1001, "failed")</f>
        <v>0</v>
      </c>
      <c r="D9">
        <f>COUNTIFS(Crowdfunding!$D$2:$D$1001,"&gt;=30000", Crowdfunding!$D$2:$D$1001,"&lt;=34999", Crowdfunding!$G$2:$G$1001, 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2088</v>
      </c>
      <c r="B10">
        <f>COUNTIFS(Crowdfunding!$D$2:$D$1001,"&gt;=35000", Crowdfunding!$D$2:$D$1001,"&lt;=39999", Crowdfunding!$G$2:$G$1001, "successful")</f>
        <v>8</v>
      </c>
      <c r="C10">
        <f>COUNTIFS(Crowdfunding!$D$2:$D$1001,"&gt;=35000", Crowdfunding!$D$2:$D$1001,"&lt;=39999", Crowdfunding!$G$2:$G$1001, "failed")</f>
        <v>3</v>
      </c>
      <c r="D10">
        <f>COUNTIFS(Crowdfunding!$D$2:$D$1001,"&gt;=35000", Crowdfunding!$D$2:$D$1001,"&lt;=39999", Crowdfunding!$G$2:$G$1001, 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2089</v>
      </c>
      <c r="B11">
        <f>COUNTIFS(Crowdfunding!$D$2:$D$1001,"&gt;=40000", Crowdfunding!$D$2:$D$1001,"&lt;=44999", Crowdfunding!$G$2:$G$1001, "successful")</f>
        <v>11</v>
      </c>
      <c r="C11">
        <f>COUNTIFS(Crowdfunding!$D$2:$D$1001,"&gt;=40000", Crowdfunding!$D$2:$D$1001,"&lt;=44999", Crowdfunding!$G$2:$G$1001, "failed")</f>
        <v>3</v>
      </c>
      <c r="D11">
        <f>COUNTIFS(Crowdfunding!$D$2:$D$1001,"&gt;=40000", Crowdfunding!$D$2:$D$1001,"&lt;=44999", Crowdfunding!$G$2:$G$1001, 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2090</v>
      </c>
      <c r="B12">
        <f>COUNTIFS(Crowdfunding!$D$2:$D$1001,"&gt;=45000", Crowdfunding!$D$2:$D$1001,"&lt;=49999", Crowdfunding!$G$2:$G$1001, "successful")</f>
        <v>8</v>
      </c>
      <c r="C12">
        <f>COUNTIFS(Crowdfunding!$D$2:$D$1001,"&gt;=45000", Crowdfunding!$D$2:$D$1001,"&lt;=49999", Crowdfunding!$G$2:$G$1001, "failed")</f>
        <v>3</v>
      </c>
      <c r="D12">
        <f>COUNTIFS(Crowdfunding!$D$2:$D$1001,"&gt;=45000", Crowdfunding!$D$2:$D$1001,"&lt;=49999", Crowdfunding!$G$2:$G$1001, 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2091</v>
      </c>
      <c r="B13">
        <f>COUNTIFS(Crowdfunding!$D$2:$D$1001,"&gt;=50000", Crowdfunding!$G$2:$G$1001, "successful")</f>
        <v>114</v>
      </c>
      <c r="C13">
        <f>COUNTIFS(Crowdfunding!$D$2:$D$1001,"&gt;=50000", Crowdfunding!$G$2:$G$1001, "failed")</f>
        <v>163</v>
      </c>
      <c r="D13">
        <f>COUNTIFS(Crowdfunding!$D$2:$D$1001,"&gt;=50000", Crowdfunding!$G$2:$G$1001, 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63CD-B14D-41B2-A5B6-B0A28E4FB8AB}">
  <dimension ref="A1:I566"/>
  <sheetViews>
    <sheetView workbookViewId="0">
      <selection activeCell="G16" sqref="G16"/>
    </sheetView>
  </sheetViews>
  <sheetFormatPr defaultRowHeight="15.75" x14ac:dyDescent="0.25"/>
  <cols>
    <col min="1" max="1" width="10.875" customWidth="1"/>
    <col min="2" max="2" width="13.125" customWidth="1"/>
    <col min="3" max="3" width="10.25" customWidth="1"/>
    <col min="4" max="4" width="11" customWidth="1"/>
    <col min="5" max="5" width="15.125" customWidth="1"/>
    <col min="7" max="7" width="19.25" customWidth="1"/>
  </cols>
  <sheetData>
    <row r="1" spans="1:9" x14ac:dyDescent="0.25">
      <c r="A1" s="11" t="s">
        <v>4</v>
      </c>
      <c r="B1" s="11" t="s">
        <v>2099</v>
      </c>
      <c r="D1" s="11" t="s">
        <v>4</v>
      </c>
      <c r="E1" s="11" t="s">
        <v>2099</v>
      </c>
      <c r="G1" s="11"/>
      <c r="H1" s="13" t="s">
        <v>20</v>
      </c>
      <c r="I1" s="14" t="s">
        <v>14</v>
      </c>
    </row>
    <row r="2" spans="1:9" x14ac:dyDescent="0.25">
      <c r="A2" s="7" t="s">
        <v>20</v>
      </c>
      <c r="B2">
        <v>158</v>
      </c>
      <c r="D2" s="6" t="s">
        <v>14</v>
      </c>
      <c r="E2">
        <v>0</v>
      </c>
      <c r="G2" t="s">
        <v>2093</v>
      </c>
      <c r="H2" s="5">
        <f>AVERAGE(B2:B566)</f>
        <v>851.14690265486729</v>
      </c>
      <c r="I2" s="5">
        <f>AVERAGE(E2:E365)</f>
        <v>585.61538461538464</v>
      </c>
    </row>
    <row r="3" spans="1:9" x14ac:dyDescent="0.25">
      <c r="A3" s="7" t="s">
        <v>20</v>
      </c>
      <c r="B3">
        <v>1425</v>
      </c>
      <c r="D3" s="6" t="s">
        <v>14</v>
      </c>
      <c r="E3">
        <v>24</v>
      </c>
      <c r="G3" t="s">
        <v>2094</v>
      </c>
      <c r="H3">
        <f>MEDIAN(B2:B566)</f>
        <v>201</v>
      </c>
      <c r="I3">
        <f>MEDIAN(E2:E365)</f>
        <v>114.5</v>
      </c>
    </row>
    <row r="4" spans="1:9" x14ac:dyDescent="0.25">
      <c r="A4" s="7" t="s">
        <v>20</v>
      </c>
      <c r="B4">
        <v>174</v>
      </c>
      <c r="D4" s="6" t="s">
        <v>14</v>
      </c>
      <c r="E4">
        <v>53</v>
      </c>
      <c r="G4" t="s">
        <v>2095</v>
      </c>
      <c r="H4">
        <f>MIN(B2:B566)</f>
        <v>16</v>
      </c>
      <c r="I4">
        <f>MIN(E2:E365)</f>
        <v>0</v>
      </c>
    </row>
    <row r="5" spans="1:9" x14ac:dyDescent="0.25">
      <c r="A5" s="7" t="s">
        <v>20</v>
      </c>
      <c r="B5">
        <v>227</v>
      </c>
      <c r="D5" s="6" t="s">
        <v>14</v>
      </c>
      <c r="E5">
        <v>18</v>
      </c>
      <c r="G5" t="s">
        <v>2096</v>
      </c>
      <c r="H5">
        <f>MAX(B2:B566)</f>
        <v>7295</v>
      </c>
      <c r="I5">
        <f>MAX(E2:E365)</f>
        <v>6080</v>
      </c>
    </row>
    <row r="6" spans="1:9" x14ac:dyDescent="0.25">
      <c r="A6" s="7" t="s">
        <v>20</v>
      </c>
      <c r="B6">
        <v>220</v>
      </c>
      <c r="D6" s="6" t="s">
        <v>14</v>
      </c>
      <c r="E6">
        <v>44</v>
      </c>
      <c r="G6" t="s">
        <v>2097</v>
      </c>
      <c r="H6">
        <f>_xlfn.VAR.P(B2:B566)</f>
        <v>1603373.7324019109</v>
      </c>
      <c r="I6">
        <f>_xlfn.VAR.P(E2:E365)</f>
        <v>921574.68174133555</v>
      </c>
    </row>
    <row r="7" spans="1:9" x14ac:dyDescent="0.25">
      <c r="A7" s="7" t="s">
        <v>20</v>
      </c>
      <c r="B7">
        <v>98</v>
      </c>
      <c r="D7" s="6" t="s">
        <v>14</v>
      </c>
      <c r="E7">
        <v>27</v>
      </c>
      <c r="G7" t="s">
        <v>2098</v>
      </c>
      <c r="H7">
        <f>_xlfn.STDEV.P(B2:B566)</f>
        <v>1266.2439466397898</v>
      </c>
      <c r="I7">
        <f>_xlfn.STDEV.P(E2:E365)</f>
        <v>959.98681331637863</v>
      </c>
    </row>
    <row r="8" spans="1:9" x14ac:dyDescent="0.25">
      <c r="A8" s="7" t="s">
        <v>20</v>
      </c>
      <c r="B8">
        <v>100</v>
      </c>
      <c r="D8" s="6" t="s">
        <v>14</v>
      </c>
      <c r="E8">
        <v>55</v>
      </c>
    </row>
    <row r="9" spans="1:9" x14ac:dyDescent="0.25">
      <c r="A9" s="7" t="s">
        <v>20</v>
      </c>
      <c r="B9">
        <v>1249</v>
      </c>
      <c r="D9" s="6" t="s">
        <v>14</v>
      </c>
      <c r="E9">
        <v>200</v>
      </c>
    </row>
    <row r="10" spans="1:9" x14ac:dyDescent="0.25">
      <c r="A10" s="7" t="s">
        <v>20</v>
      </c>
      <c r="B10">
        <v>1396</v>
      </c>
      <c r="D10" s="6" t="s">
        <v>14</v>
      </c>
      <c r="E10">
        <v>452</v>
      </c>
    </row>
    <row r="11" spans="1:9" x14ac:dyDescent="0.25">
      <c r="A11" s="7" t="s">
        <v>20</v>
      </c>
      <c r="B11">
        <v>890</v>
      </c>
      <c r="D11" s="6" t="s">
        <v>14</v>
      </c>
      <c r="E11">
        <v>674</v>
      </c>
    </row>
    <row r="12" spans="1:9" x14ac:dyDescent="0.25">
      <c r="A12" s="7" t="s">
        <v>20</v>
      </c>
      <c r="B12">
        <v>142</v>
      </c>
      <c r="D12" s="6" t="s">
        <v>14</v>
      </c>
      <c r="E12">
        <v>558</v>
      </c>
    </row>
    <row r="13" spans="1:9" x14ac:dyDescent="0.25">
      <c r="A13" s="7" t="s">
        <v>20</v>
      </c>
      <c r="B13">
        <v>2673</v>
      </c>
      <c r="D13" s="6" t="s">
        <v>14</v>
      </c>
      <c r="E13">
        <v>15</v>
      </c>
    </row>
    <row r="14" spans="1:9" x14ac:dyDescent="0.25">
      <c r="A14" s="7" t="s">
        <v>20</v>
      </c>
      <c r="B14">
        <v>163</v>
      </c>
      <c r="D14" s="6" t="s">
        <v>14</v>
      </c>
      <c r="E14">
        <v>2307</v>
      </c>
    </row>
    <row r="15" spans="1:9" x14ac:dyDescent="0.25">
      <c r="A15" s="7" t="s">
        <v>20</v>
      </c>
      <c r="B15">
        <v>2220</v>
      </c>
      <c r="D15" s="6" t="s">
        <v>14</v>
      </c>
      <c r="E15">
        <v>88</v>
      </c>
    </row>
    <row r="16" spans="1:9" x14ac:dyDescent="0.25">
      <c r="A16" s="7" t="s">
        <v>20</v>
      </c>
      <c r="B16">
        <v>1606</v>
      </c>
      <c r="D16" s="6" t="s">
        <v>14</v>
      </c>
      <c r="E16">
        <v>48</v>
      </c>
    </row>
    <row r="17" spans="1:5" x14ac:dyDescent="0.25">
      <c r="A17" s="7" t="s">
        <v>20</v>
      </c>
      <c r="B17">
        <v>129</v>
      </c>
      <c r="D17" s="6" t="s">
        <v>14</v>
      </c>
      <c r="E17">
        <v>1</v>
      </c>
    </row>
    <row r="18" spans="1:5" x14ac:dyDescent="0.25">
      <c r="A18" s="7" t="s">
        <v>20</v>
      </c>
      <c r="B18">
        <v>226</v>
      </c>
      <c r="D18" s="6" t="s">
        <v>14</v>
      </c>
      <c r="E18">
        <v>1467</v>
      </c>
    </row>
    <row r="19" spans="1:5" x14ac:dyDescent="0.25">
      <c r="A19" s="7" t="s">
        <v>20</v>
      </c>
      <c r="B19">
        <v>5419</v>
      </c>
      <c r="D19" s="6" t="s">
        <v>14</v>
      </c>
      <c r="E19">
        <v>75</v>
      </c>
    </row>
    <row r="20" spans="1:5" x14ac:dyDescent="0.25">
      <c r="A20" s="7" t="s">
        <v>20</v>
      </c>
      <c r="B20">
        <v>165</v>
      </c>
      <c r="D20" s="6" t="s">
        <v>14</v>
      </c>
      <c r="E20">
        <v>120</v>
      </c>
    </row>
    <row r="21" spans="1:5" x14ac:dyDescent="0.25">
      <c r="A21" s="7" t="s">
        <v>20</v>
      </c>
      <c r="B21">
        <v>1965</v>
      </c>
      <c r="D21" s="6" t="s">
        <v>14</v>
      </c>
      <c r="E21">
        <v>2253</v>
      </c>
    </row>
    <row r="22" spans="1:5" x14ac:dyDescent="0.25">
      <c r="A22" s="7" t="s">
        <v>20</v>
      </c>
      <c r="B22">
        <v>16</v>
      </c>
      <c r="D22" s="6" t="s">
        <v>14</v>
      </c>
      <c r="E22">
        <v>5</v>
      </c>
    </row>
    <row r="23" spans="1:5" x14ac:dyDescent="0.25">
      <c r="A23" s="7" t="s">
        <v>20</v>
      </c>
      <c r="B23">
        <v>107</v>
      </c>
      <c r="D23" s="6" t="s">
        <v>14</v>
      </c>
      <c r="E23">
        <v>38</v>
      </c>
    </row>
    <row r="24" spans="1:5" x14ac:dyDescent="0.25">
      <c r="A24" s="7" t="s">
        <v>20</v>
      </c>
      <c r="B24">
        <v>134</v>
      </c>
      <c r="D24" s="6" t="s">
        <v>14</v>
      </c>
      <c r="E24">
        <v>12</v>
      </c>
    </row>
    <row r="25" spans="1:5" x14ac:dyDescent="0.25">
      <c r="A25" s="7" t="s">
        <v>20</v>
      </c>
      <c r="B25">
        <v>198</v>
      </c>
      <c r="D25" s="6" t="s">
        <v>14</v>
      </c>
      <c r="E25">
        <v>1684</v>
      </c>
    </row>
    <row r="26" spans="1:5" x14ac:dyDescent="0.25">
      <c r="A26" s="7" t="s">
        <v>20</v>
      </c>
      <c r="B26">
        <v>111</v>
      </c>
      <c r="D26" s="6" t="s">
        <v>14</v>
      </c>
      <c r="E26">
        <v>56</v>
      </c>
    </row>
    <row r="27" spans="1:5" x14ac:dyDescent="0.25">
      <c r="A27" s="7" t="s">
        <v>20</v>
      </c>
      <c r="B27">
        <v>222</v>
      </c>
      <c r="D27" s="6" t="s">
        <v>14</v>
      </c>
      <c r="E27">
        <v>838</v>
      </c>
    </row>
    <row r="28" spans="1:5" x14ac:dyDescent="0.25">
      <c r="A28" s="7" t="s">
        <v>20</v>
      </c>
      <c r="B28">
        <v>6212</v>
      </c>
      <c r="D28" s="6" t="s">
        <v>14</v>
      </c>
      <c r="E28">
        <v>1000</v>
      </c>
    </row>
    <row r="29" spans="1:5" x14ac:dyDescent="0.25">
      <c r="A29" s="7" t="s">
        <v>20</v>
      </c>
      <c r="B29">
        <v>98</v>
      </c>
      <c r="D29" s="6" t="s">
        <v>14</v>
      </c>
      <c r="E29">
        <v>1482</v>
      </c>
    </row>
    <row r="30" spans="1:5" x14ac:dyDescent="0.25">
      <c r="A30" s="7" t="s">
        <v>20</v>
      </c>
      <c r="B30">
        <v>92</v>
      </c>
      <c r="D30" s="6" t="s">
        <v>14</v>
      </c>
      <c r="E30">
        <v>106</v>
      </c>
    </row>
    <row r="31" spans="1:5" x14ac:dyDescent="0.25">
      <c r="A31" s="7" t="s">
        <v>20</v>
      </c>
      <c r="B31">
        <v>149</v>
      </c>
      <c r="D31" s="6" t="s">
        <v>14</v>
      </c>
      <c r="E31">
        <v>679</v>
      </c>
    </row>
    <row r="32" spans="1:5" x14ac:dyDescent="0.25">
      <c r="A32" s="7" t="s">
        <v>20</v>
      </c>
      <c r="B32">
        <v>2431</v>
      </c>
      <c r="D32" s="6" t="s">
        <v>14</v>
      </c>
      <c r="E32">
        <v>1220</v>
      </c>
    </row>
    <row r="33" spans="1:5" x14ac:dyDescent="0.25">
      <c r="A33" s="7" t="s">
        <v>20</v>
      </c>
      <c r="B33">
        <v>303</v>
      </c>
      <c r="D33" s="6" t="s">
        <v>14</v>
      </c>
      <c r="E33">
        <v>1</v>
      </c>
    </row>
    <row r="34" spans="1:5" x14ac:dyDescent="0.25">
      <c r="A34" s="7" t="s">
        <v>20</v>
      </c>
      <c r="B34">
        <v>209</v>
      </c>
      <c r="D34" s="6" t="s">
        <v>14</v>
      </c>
      <c r="E34">
        <v>37</v>
      </c>
    </row>
    <row r="35" spans="1:5" x14ac:dyDescent="0.25">
      <c r="A35" s="7" t="s">
        <v>20</v>
      </c>
      <c r="B35">
        <v>131</v>
      </c>
      <c r="D35" s="6" t="s">
        <v>14</v>
      </c>
      <c r="E35">
        <v>60</v>
      </c>
    </row>
    <row r="36" spans="1:5" x14ac:dyDescent="0.25">
      <c r="A36" s="7" t="s">
        <v>20</v>
      </c>
      <c r="B36">
        <v>164</v>
      </c>
      <c r="D36" s="6" t="s">
        <v>14</v>
      </c>
      <c r="E36">
        <v>296</v>
      </c>
    </row>
    <row r="37" spans="1:5" x14ac:dyDescent="0.25">
      <c r="A37" s="7" t="s">
        <v>20</v>
      </c>
      <c r="B37">
        <v>201</v>
      </c>
      <c r="D37" s="6" t="s">
        <v>14</v>
      </c>
      <c r="E37">
        <v>3304</v>
      </c>
    </row>
    <row r="38" spans="1:5" x14ac:dyDescent="0.25">
      <c r="A38" s="7" t="s">
        <v>20</v>
      </c>
      <c r="B38">
        <v>211</v>
      </c>
      <c r="D38" s="6" t="s">
        <v>14</v>
      </c>
      <c r="E38">
        <v>73</v>
      </c>
    </row>
    <row r="39" spans="1:5" x14ac:dyDescent="0.25">
      <c r="A39" s="7" t="s">
        <v>20</v>
      </c>
      <c r="B39">
        <v>128</v>
      </c>
      <c r="D39" s="6" t="s">
        <v>14</v>
      </c>
      <c r="E39">
        <v>3387</v>
      </c>
    </row>
    <row r="40" spans="1:5" x14ac:dyDescent="0.25">
      <c r="A40" s="7" t="s">
        <v>20</v>
      </c>
      <c r="B40">
        <v>1600</v>
      </c>
      <c r="D40" s="6" t="s">
        <v>14</v>
      </c>
      <c r="E40">
        <v>662</v>
      </c>
    </row>
    <row r="41" spans="1:5" x14ac:dyDescent="0.25">
      <c r="A41" s="7" t="s">
        <v>20</v>
      </c>
      <c r="B41">
        <v>249</v>
      </c>
      <c r="D41" s="6" t="s">
        <v>14</v>
      </c>
      <c r="E41">
        <v>774</v>
      </c>
    </row>
    <row r="42" spans="1:5" x14ac:dyDescent="0.25">
      <c r="A42" s="7" t="s">
        <v>20</v>
      </c>
      <c r="B42">
        <v>236</v>
      </c>
      <c r="D42" s="6" t="s">
        <v>14</v>
      </c>
      <c r="E42">
        <v>672</v>
      </c>
    </row>
    <row r="43" spans="1:5" x14ac:dyDescent="0.25">
      <c r="A43" s="7" t="s">
        <v>20</v>
      </c>
      <c r="B43">
        <v>4065</v>
      </c>
      <c r="D43" s="6" t="s">
        <v>14</v>
      </c>
      <c r="E43">
        <v>940</v>
      </c>
    </row>
    <row r="44" spans="1:5" x14ac:dyDescent="0.25">
      <c r="A44" s="7" t="s">
        <v>20</v>
      </c>
      <c r="B44">
        <v>246</v>
      </c>
      <c r="D44" s="6" t="s">
        <v>14</v>
      </c>
      <c r="E44">
        <v>117</v>
      </c>
    </row>
    <row r="45" spans="1:5" x14ac:dyDescent="0.25">
      <c r="A45" s="7" t="s">
        <v>20</v>
      </c>
      <c r="B45">
        <v>2475</v>
      </c>
      <c r="D45" s="6" t="s">
        <v>14</v>
      </c>
      <c r="E45">
        <v>115</v>
      </c>
    </row>
    <row r="46" spans="1:5" x14ac:dyDescent="0.25">
      <c r="A46" s="7" t="s">
        <v>20</v>
      </c>
      <c r="B46">
        <v>76</v>
      </c>
      <c r="D46" s="6" t="s">
        <v>14</v>
      </c>
      <c r="E46">
        <v>326</v>
      </c>
    </row>
    <row r="47" spans="1:5" x14ac:dyDescent="0.25">
      <c r="A47" s="7" t="s">
        <v>20</v>
      </c>
      <c r="B47">
        <v>54</v>
      </c>
      <c r="D47" s="6" t="s">
        <v>14</v>
      </c>
      <c r="E47">
        <v>1</v>
      </c>
    </row>
    <row r="48" spans="1:5" x14ac:dyDescent="0.25">
      <c r="A48" s="7" t="s">
        <v>20</v>
      </c>
      <c r="B48">
        <v>88</v>
      </c>
      <c r="D48" s="6" t="s">
        <v>14</v>
      </c>
      <c r="E48">
        <v>1467</v>
      </c>
    </row>
    <row r="49" spans="1:5" x14ac:dyDescent="0.25">
      <c r="A49" s="7" t="s">
        <v>20</v>
      </c>
      <c r="B49">
        <v>85</v>
      </c>
      <c r="D49" s="6" t="s">
        <v>14</v>
      </c>
      <c r="E49">
        <v>5681</v>
      </c>
    </row>
    <row r="50" spans="1:5" x14ac:dyDescent="0.25">
      <c r="A50" s="7" t="s">
        <v>20</v>
      </c>
      <c r="B50">
        <v>170</v>
      </c>
      <c r="D50" s="6" t="s">
        <v>14</v>
      </c>
      <c r="E50">
        <v>1059</v>
      </c>
    </row>
    <row r="51" spans="1:5" x14ac:dyDescent="0.25">
      <c r="A51" s="7" t="s">
        <v>20</v>
      </c>
      <c r="B51">
        <v>330</v>
      </c>
      <c r="D51" s="6" t="s">
        <v>14</v>
      </c>
      <c r="E51">
        <v>1194</v>
      </c>
    </row>
    <row r="52" spans="1:5" x14ac:dyDescent="0.25">
      <c r="A52" s="7" t="s">
        <v>20</v>
      </c>
      <c r="B52">
        <v>127</v>
      </c>
      <c r="D52" s="6" t="s">
        <v>14</v>
      </c>
      <c r="E52">
        <v>30</v>
      </c>
    </row>
    <row r="53" spans="1:5" x14ac:dyDescent="0.25">
      <c r="A53" s="7" t="s">
        <v>20</v>
      </c>
      <c r="B53">
        <v>411</v>
      </c>
      <c r="D53" s="6" t="s">
        <v>14</v>
      </c>
      <c r="E53">
        <v>75</v>
      </c>
    </row>
    <row r="54" spans="1:5" x14ac:dyDescent="0.25">
      <c r="A54" s="7" t="s">
        <v>20</v>
      </c>
      <c r="B54">
        <v>180</v>
      </c>
      <c r="D54" s="6" t="s">
        <v>14</v>
      </c>
      <c r="E54">
        <v>955</v>
      </c>
    </row>
    <row r="55" spans="1:5" x14ac:dyDescent="0.25">
      <c r="A55" s="7" t="s">
        <v>20</v>
      </c>
      <c r="B55">
        <v>374</v>
      </c>
      <c r="D55" s="6" t="s">
        <v>14</v>
      </c>
      <c r="E55">
        <v>67</v>
      </c>
    </row>
    <row r="56" spans="1:5" x14ac:dyDescent="0.25">
      <c r="A56" s="7" t="s">
        <v>20</v>
      </c>
      <c r="B56">
        <v>71</v>
      </c>
      <c r="D56" s="6" t="s">
        <v>14</v>
      </c>
      <c r="E56">
        <v>5</v>
      </c>
    </row>
    <row r="57" spans="1:5" x14ac:dyDescent="0.25">
      <c r="A57" s="7" t="s">
        <v>20</v>
      </c>
      <c r="B57">
        <v>203</v>
      </c>
      <c r="D57" s="6" t="s">
        <v>14</v>
      </c>
      <c r="E57">
        <v>26</v>
      </c>
    </row>
    <row r="58" spans="1:5" x14ac:dyDescent="0.25">
      <c r="A58" s="7" t="s">
        <v>20</v>
      </c>
      <c r="B58">
        <v>113</v>
      </c>
      <c r="D58" s="6" t="s">
        <v>14</v>
      </c>
      <c r="E58">
        <v>1130</v>
      </c>
    </row>
    <row r="59" spans="1:5" x14ac:dyDescent="0.25">
      <c r="A59" s="7" t="s">
        <v>20</v>
      </c>
      <c r="B59">
        <v>96</v>
      </c>
      <c r="D59" s="6" t="s">
        <v>14</v>
      </c>
      <c r="E59">
        <v>782</v>
      </c>
    </row>
    <row r="60" spans="1:5" x14ac:dyDescent="0.25">
      <c r="A60" s="7" t="s">
        <v>20</v>
      </c>
      <c r="B60">
        <v>498</v>
      </c>
      <c r="D60" s="6" t="s">
        <v>14</v>
      </c>
      <c r="E60">
        <v>210</v>
      </c>
    </row>
    <row r="61" spans="1:5" x14ac:dyDescent="0.25">
      <c r="A61" s="7" t="s">
        <v>20</v>
      </c>
      <c r="B61">
        <v>180</v>
      </c>
      <c r="D61" s="6" t="s">
        <v>14</v>
      </c>
      <c r="E61">
        <v>136</v>
      </c>
    </row>
    <row r="62" spans="1:5" x14ac:dyDescent="0.25">
      <c r="A62" s="7" t="s">
        <v>20</v>
      </c>
      <c r="B62">
        <v>27</v>
      </c>
      <c r="D62" s="6" t="s">
        <v>14</v>
      </c>
      <c r="E62">
        <v>86</v>
      </c>
    </row>
    <row r="63" spans="1:5" x14ac:dyDescent="0.25">
      <c r="A63" s="7" t="s">
        <v>20</v>
      </c>
      <c r="B63">
        <v>2331</v>
      </c>
      <c r="D63" s="6" t="s">
        <v>14</v>
      </c>
      <c r="E63">
        <v>19</v>
      </c>
    </row>
    <row r="64" spans="1:5" x14ac:dyDescent="0.25">
      <c r="A64" s="7" t="s">
        <v>20</v>
      </c>
      <c r="B64">
        <v>113</v>
      </c>
      <c r="D64" s="6" t="s">
        <v>14</v>
      </c>
      <c r="E64">
        <v>886</v>
      </c>
    </row>
    <row r="65" spans="1:5" x14ac:dyDescent="0.25">
      <c r="A65" s="7" t="s">
        <v>20</v>
      </c>
      <c r="B65">
        <v>164</v>
      </c>
      <c r="D65" s="6" t="s">
        <v>14</v>
      </c>
      <c r="E65">
        <v>35</v>
      </c>
    </row>
    <row r="66" spans="1:5" x14ac:dyDescent="0.25">
      <c r="A66" s="7" t="s">
        <v>20</v>
      </c>
      <c r="B66">
        <v>164</v>
      </c>
      <c r="D66" s="6" t="s">
        <v>14</v>
      </c>
      <c r="E66">
        <v>24</v>
      </c>
    </row>
    <row r="67" spans="1:5" x14ac:dyDescent="0.25">
      <c r="A67" s="7" t="s">
        <v>20</v>
      </c>
      <c r="B67">
        <v>336</v>
      </c>
      <c r="D67" s="6" t="s">
        <v>14</v>
      </c>
      <c r="E67">
        <v>86</v>
      </c>
    </row>
    <row r="68" spans="1:5" x14ac:dyDescent="0.25">
      <c r="A68" s="7" t="s">
        <v>20</v>
      </c>
      <c r="B68">
        <v>1917</v>
      </c>
      <c r="D68" s="6" t="s">
        <v>14</v>
      </c>
      <c r="E68">
        <v>243</v>
      </c>
    </row>
    <row r="69" spans="1:5" x14ac:dyDescent="0.25">
      <c r="A69" s="7" t="s">
        <v>20</v>
      </c>
      <c r="B69">
        <v>95</v>
      </c>
      <c r="D69" s="6" t="s">
        <v>14</v>
      </c>
      <c r="E69">
        <v>65</v>
      </c>
    </row>
    <row r="70" spans="1:5" x14ac:dyDescent="0.25">
      <c r="A70" s="7" t="s">
        <v>20</v>
      </c>
      <c r="B70">
        <v>147</v>
      </c>
      <c r="D70" s="6" t="s">
        <v>14</v>
      </c>
      <c r="E70">
        <v>100</v>
      </c>
    </row>
    <row r="71" spans="1:5" x14ac:dyDescent="0.25">
      <c r="A71" s="7" t="s">
        <v>20</v>
      </c>
      <c r="B71">
        <v>86</v>
      </c>
      <c r="D71" s="6" t="s">
        <v>14</v>
      </c>
      <c r="E71">
        <v>168</v>
      </c>
    </row>
    <row r="72" spans="1:5" x14ac:dyDescent="0.25">
      <c r="A72" s="7" t="s">
        <v>20</v>
      </c>
      <c r="B72">
        <v>83</v>
      </c>
      <c r="D72" s="6" t="s">
        <v>14</v>
      </c>
      <c r="E72">
        <v>13</v>
      </c>
    </row>
    <row r="73" spans="1:5" x14ac:dyDescent="0.25">
      <c r="A73" s="7" t="s">
        <v>20</v>
      </c>
      <c r="B73">
        <v>676</v>
      </c>
      <c r="D73" s="6" t="s">
        <v>14</v>
      </c>
      <c r="E73">
        <v>1</v>
      </c>
    </row>
    <row r="74" spans="1:5" x14ac:dyDescent="0.25">
      <c r="A74" s="7" t="s">
        <v>20</v>
      </c>
      <c r="B74">
        <v>361</v>
      </c>
      <c r="D74" s="6" t="s">
        <v>14</v>
      </c>
      <c r="E74">
        <v>40</v>
      </c>
    </row>
    <row r="75" spans="1:5" x14ac:dyDescent="0.25">
      <c r="A75" s="7" t="s">
        <v>20</v>
      </c>
      <c r="B75">
        <v>131</v>
      </c>
      <c r="D75" s="6" t="s">
        <v>14</v>
      </c>
      <c r="E75">
        <v>226</v>
      </c>
    </row>
    <row r="76" spans="1:5" x14ac:dyDescent="0.25">
      <c r="A76" s="7" t="s">
        <v>20</v>
      </c>
      <c r="B76">
        <v>126</v>
      </c>
      <c r="D76" s="6" t="s">
        <v>14</v>
      </c>
      <c r="E76">
        <v>1625</v>
      </c>
    </row>
    <row r="77" spans="1:5" x14ac:dyDescent="0.25">
      <c r="A77" s="7" t="s">
        <v>20</v>
      </c>
      <c r="B77">
        <v>275</v>
      </c>
      <c r="D77" s="6" t="s">
        <v>14</v>
      </c>
      <c r="E77">
        <v>143</v>
      </c>
    </row>
    <row r="78" spans="1:5" x14ac:dyDescent="0.25">
      <c r="A78" s="7" t="s">
        <v>20</v>
      </c>
      <c r="B78">
        <v>67</v>
      </c>
      <c r="D78" s="6" t="s">
        <v>14</v>
      </c>
      <c r="E78">
        <v>934</v>
      </c>
    </row>
    <row r="79" spans="1:5" x14ac:dyDescent="0.25">
      <c r="A79" s="7" t="s">
        <v>20</v>
      </c>
      <c r="B79">
        <v>154</v>
      </c>
      <c r="D79" s="6" t="s">
        <v>14</v>
      </c>
      <c r="E79">
        <v>17</v>
      </c>
    </row>
    <row r="80" spans="1:5" x14ac:dyDescent="0.25">
      <c r="A80" s="7" t="s">
        <v>20</v>
      </c>
      <c r="B80">
        <v>1782</v>
      </c>
      <c r="D80" s="6" t="s">
        <v>14</v>
      </c>
      <c r="E80">
        <v>2179</v>
      </c>
    </row>
    <row r="81" spans="1:5" x14ac:dyDescent="0.25">
      <c r="A81" s="7" t="s">
        <v>20</v>
      </c>
      <c r="B81">
        <v>903</v>
      </c>
      <c r="D81" s="6" t="s">
        <v>14</v>
      </c>
      <c r="E81">
        <v>931</v>
      </c>
    </row>
    <row r="82" spans="1:5" x14ac:dyDescent="0.25">
      <c r="A82" s="7" t="s">
        <v>20</v>
      </c>
      <c r="B82">
        <v>94</v>
      </c>
      <c r="D82" s="6" t="s">
        <v>14</v>
      </c>
      <c r="E82">
        <v>92</v>
      </c>
    </row>
    <row r="83" spans="1:5" x14ac:dyDescent="0.25">
      <c r="A83" s="7" t="s">
        <v>20</v>
      </c>
      <c r="B83">
        <v>180</v>
      </c>
      <c r="D83" s="6" t="s">
        <v>14</v>
      </c>
      <c r="E83">
        <v>57</v>
      </c>
    </row>
    <row r="84" spans="1:5" x14ac:dyDescent="0.25">
      <c r="A84" s="7" t="s">
        <v>20</v>
      </c>
      <c r="B84">
        <v>533</v>
      </c>
      <c r="D84" s="6" t="s">
        <v>14</v>
      </c>
      <c r="E84">
        <v>41</v>
      </c>
    </row>
    <row r="85" spans="1:5" x14ac:dyDescent="0.25">
      <c r="A85" s="7" t="s">
        <v>20</v>
      </c>
      <c r="B85">
        <v>2443</v>
      </c>
      <c r="D85" s="6" t="s">
        <v>14</v>
      </c>
      <c r="E85">
        <v>1</v>
      </c>
    </row>
    <row r="86" spans="1:5" x14ac:dyDescent="0.25">
      <c r="A86" s="7" t="s">
        <v>20</v>
      </c>
      <c r="B86">
        <v>89</v>
      </c>
      <c r="D86" s="6" t="s">
        <v>14</v>
      </c>
      <c r="E86">
        <v>101</v>
      </c>
    </row>
    <row r="87" spans="1:5" x14ac:dyDescent="0.25">
      <c r="A87" s="7" t="s">
        <v>20</v>
      </c>
      <c r="B87">
        <v>159</v>
      </c>
      <c r="D87" s="6" t="s">
        <v>14</v>
      </c>
      <c r="E87">
        <v>1335</v>
      </c>
    </row>
    <row r="88" spans="1:5" x14ac:dyDescent="0.25">
      <c r="A88" s="7" t="s">
        <v>20</v>
      </c>
      <c r="B88">
        <v>50</v>
      </c>
      <c r="D88" s="6" t="s">
        <v>14</v>
      </c>
      <c r="E88">
        <v>15</v>
      </c>
    </row>
    <row r="89" spans="1:5" x14ac:dyDescent="0.25">
      <c r="A89" s="7" t="s">
        <v>20</v>
      </c>
      <c r="B89">
        <v>186</v>
      </c>
      <c r="D89" s="6" t="s">
        <v>14</v>
      </c>
      <c r="E89">
        <v>454</v>
      </c>
    </row>
    <row r="90" spans="1:5" x14ac:dyDescent="0.25">
      <c r="A90" s="7" t="s">
        <v>20</v>
      </c>
      <c r="B90">
        <v>1071</v>
      </c>
      <c r="D90" s="6" t="s">
        <v>14</v>
      </c>
      <c r="E90">
        <v>3182</v>
      </c>
    </row>
    <row r="91" spans="1:5" x14ac:dyDescent="0.25">
      <c r="A91" s="7" t="s">
        <v>20</v>
      </c>
      <c r="B91">
        <v>117</v>
      </c>
      <c r="D91" s="6" t="s">
        <v>14</v>
      </c>
      <c r="E91">
        <v>15</v>
      </c>
    </row>
    <row r="92" spans="1:5" x14ac:dyDescent="0.25">
      <c r="A92" s="7" t="s">
        <v>20</v>
      </c>
      <c r="B92">
        <v>70</v>
      </c>
      <c r="D92" s="6" t="s">
        <v>14</v>
      </c>
      <c r="E92">
        <v>133</v>
      </c>
    </row>
    <row r="93" spans="1:5" x14ac:dyDescent="0.25">
      <c r="A93" s="7" t="s">
        <v>20</v>
      </c>
      <c r="B93">
        <v>135</v>
      </c>
      <c r="D93" s="6" t="s">
        <v>14</v>
      </c>
      <c r="E93">
        <v>2062</v>
      </c>
    </row>
    <row r="94" spans="1:5" x14ac:dyDescent="0.25">
      <c r="A94" s="7" t="s">
        <v>20</v>
      </c>
      <c r="B94">
        <v>768</v>
      </c>
      <c r="D94" s="6" t="s">
        <v>14</v>
      </c>
      <c r="E94">
        <v>29</v>
      </c>
    </row>
    <row r="95" spans="1:5" x14ac:dyDescent="0.25">
      <c r="A95" s="7" t="s">
        <v>20</v>
      </c>
      <c r="B95">
        <v>199</v>
      </c>
      <c r="D95" s="6" t="s">
        <v>14</v>
      </c>
      <c r="E95">
        <v>132</v>
      </c>
    </row>
    <row r="96" spans="1:5" x14ac:dyDescent="0.25">
      <c r="A96" s="7" t="s">
        <v>20</v>
      </c>
      <c r="B96">
        <v>107</v>
      </c>
      <c r="D96" s="6" t="s">
        <v>14</v>
      </c>
      <c r="E96">
        <v>137</v>
      </c>
    </row>
    <row r="97" spans="1:5" x14ac:dyDescent="0.25">
      <c r="A97" s="7" t="s">
        <v>20</v>
      </c>
      <c r="B97">
        <v>195</v>
      </c>
      <c r="D97" s="6" t="s">
        <v>14</v>
      </c>
      <c r="E97">
        <v>908</v>
      </c>
    </row>
    <row r="98" spans="1:5" x14ac:dyDescent="0.25">
      <c r="A98" s="7" t="s">
        <v>20</v>
      </c>
      <c r="B98">
        <v>3376</v>
      </c>
      <c r="D98" s="6" t="s">
        <v>14</v>
      </c>
      <c r="E98">
        <v>10</v>
      </c>
    </row>
    <row r="99" spans="1:5" x14ac:dyDescent="0.25">
      <c r="A99" s="7" t="s">
        <v>20</v>
      </c>
      <c r="B99">
        <v>41</v>
      </c>
      <c r="D99" s="6" t="s">
        <v>14</v>
      </c>
      <c r="E99">
        <v>1910</v>
      </c>
    </row>
    <row r="100" spans="1:5" x14ac:dyDescent="0.25">
      <c r="A100" s="7" t="s">
        <v>20</v>
      </c>
      <c r="B100">
        <v>1821</v>
      </c>
      <c r="D100" s="6" t="s">
        <v>14</v>
      </c>
      <c r="E100">
        <v>38</v>
      </c>
    </row>
    <row r="101" spans="1:5" x14ac:dyDescent="0.25">
      <c r="A101" s="7" t="s">
        <v>20</v>
      </c>
      <c r="B101">
        <v>164</v>
      </c>
      <c r="D101" s="6" t="s">
        <v>14</v>
      </c>
      <c r="E101">
        <v>104</v>
      </c>
    </row>
    <row r="102" spans="1:5" x14ac:dyDescent="0.25">
      <c r="A102" s="7" t="s">
        <v>20</v>
      </c>
      <c r="B102">
        <v>157</v>
      </c>
      <c r="D102" s="6" t="s">
        <v>14</v>
      </c>
      <c r="E102">
        <v>49</v>
      </c>
    </row>
    <row r="103" spans="1:5" x14ac:dyDescent="0.25">
      <c r="A103" s="7" t="s">
        <v>20</v>
      </c>
      <c r="B103">
        <v>246</v>
      </c>
      <c r="D103" s="6" t="s">
        <v>14</v>
      </c>
      <c r="E103">
        <v>1</v>
      </c>
    </row>
    <row r="104" spans="1:5" x14ac:dyDescent="0.25">
      <c r="A104" s="7" t="s">
        <v>20</v>
      </c>
      <c r="B104">
        <v>1396</v>
      </c>
      <c r="D104" s="6" t="s">
        <v>14</v>
      </c>
      <c r="E104">
        <v>245</v>
      </c>
    </row>
    <row r="105" spans="1:5" x14ac:dyDescent="0.25">
      <c r="A105" s="7" t="s">
        <v>20</v>
      </c>
      <c r="B105">
        <v>2506</v>
      </c>
      <c r="D105" s="6" t="s">
        <v>14</v>
      </c>
      <c r="E105">
        <v>32</v>
      </c>
    </row>
    <row r="106" spans="1:5" x14ac:dyDescent="0.25">
      <c r="A106" s="7" t="s">
        <v>20</v>
      </c>
      <c r="B106">
        <v>244</v>
      </c>
      <c r="D106" s="6" t="s">
        <v>14</v>
      </c>
      <c r="E106">
        <v>7</v>
      </c>
    </row>
    <row r="107" spans="1:5" x14ac:dyDescent="0.25">
      <c r="A107" s="7" t="s">
        <v>20</v>
      </c>
      <c r="B107">
        <v>146</v>
      </c>
      <c r="D107" s="6" t="s">
        <v>14</v>
      </c>
      <c r="E107">
        <v>803</v>
      </c>
    </row>
    <row r="108" spans="1:5" x14ac:dyDescent="0.25">
      <c r="A108" s="7" t="s">
        <v>20</v>
      </c>
      <c r="B108">
        <v>1267</v>
      </c>
      <c r="D108" s="6" t="s">
        <v>14</v>
      </c>
      <c r="E108">
        <v>16</v>
      </c>
    </row>
    <row r="109" spans="1:5" x14ac:dyDescent="0.25">
      <c r="A109" s="7" t="s">
        <v>20</v>
      </c>
      <c r="B109">
        <v>1561</v>
      </c>
      <c r="D109" s="6" t="s">
        <v>14</v>
      </c>
      <c r="E109">
        <v>31</v>
      </c>
    </row>
    <row r="110" spans="1:5" x14ac:dyDescent="0.25">
      <c r="A110" s="7" t="s">
        <v>20</v>
      </c>
      <c r="B110">
        <v>48</v>
      </c>
      <c r="D110" s="6" t="s">
        <v>14</v>
      </c>
      <c r="E110">
        <v>108</v>
      </c>
    </row>
    <row r="111" spans="1:5" x14ac:dyDescent="0.25">
      <c r="A111" s="7" t="s">
        <v>20</v>
      </c>
      <c r="B111">
        <v>2739</v>
      </c>
      <c r="D111" s="6" t="s">
        <v>14</v>
      </c>
      <c r="E111">
        <v>30</v>
      </c>
    </row>
    <row r="112" spans="1:5" x14ac:dyDescent="0.25">
      <c r="A112" s="7" t="s">
        <v>20</v>
      </c>
      <c r="B112">
        <v>3537</v>
      </c>
      <c r="D112" s="6" t="s">
        <v>14</v>
      </c>
      <c r="E112">
        <v>17</v>
      </c>
    </row>
    <row r="113" spans="1:5" x14ac:dyDescent="0.25">
      <c r="A113" s="7" t="s">
        <v>20</v>
      </c>
      <c r="B113">
        <v>2107</v>
      </c>
      <c r="D113" s="6" t="s">
        <v>14</v>
      </c>
      <c r="E113">
        <v>80</v>
      </c>
    </row>
    <row r="114" spans="1:5" x14ac:dyDescent="0.25">
      <c r="A114" s="7" t="s">
        <v>20</v>
      </c>
      <c r="B114">
        <v>3318</v>
      </c>
      <c r="D114" s="6" t="s">
        <v>14</v>
      </c>
      <c r="E114">
        <v>2468</v>
      </c>
    </row>
    <row r="115" spans="1:5" x14ac:dyDescent="0.25">
      <c r="A115" s="7" t="s">
        <v>20</v>
      </c>
      <c r="B115">
        <v>340</v>
      </c>
      <c r="D115" s="6" t="s">
        <v>14</v>
      </c>
      <c r="E115">
        <v>26</v>
      </c>
    </row>
    <row r="116" spans="1:5" x14ac:dyDescent="0.25">
      <c r="A116" s="7" t="s">
        <v>20</v>
      </c>
      <c r="B116">
        <v>1442</v>
      </c>
      <c r="D116" s="6" t="s">
        <v>14</v>
      </c>
      <c r="E116">
        <v>73</v>
      </c>
    </row>
    <row r="117" spans="1:5" x14ac:dyDescent="0.25">
      <c r="A117" s="7" t="s">
        <v>20</v>
      </c>
      <c r="B117">
        <v>126</v>
      </c>
      <c r="D117" s="6" t="s">
        <v>14</v>
      </c>
      <c r="E117">
        <v>128</v>
      </c>
    </row>
    <row r="118" spans="1:5" x14ac:dyDescent="0.25">
      <c r="A118" s="7" t="s">
        <v>20</v>
      </c>
      <c r="B118">
        <v>524</v>
      </c>
      <c r="D118" s="6" t="s">
        <v>14</v>
      </c>
      <c r="E118">
        <v>33</v>
      </c>
    </row>
    <row r="119" spans="1:5" x14ac:dyDescent="0.25">
      <c r="A119" s="7" t="s">
        <v>20</v>
      </c>
      <c r="B119">
        <v>1989</v>
      </c>
      <c r="D119" s="6" t="s">
        <v>14</v>
      </c>
      <c r="E119">
        <v>1072</v>
      </c>
    </row>
    <row r="120" spans="1:5" x14ac:dyDescent="0.25">
      <c r="A120" s="7" t="s">
        <v>20</v>
      </c>
      <c r="B120">
        <v>157</v>
      </c>
      <c r="D120" s="6" t="s">
        <v>14</v>
      </c>
      <c r="E120">
        <v>393</v>
      </c>
    </row>
    <row r="121" spans="1:5" x14ac:dyDescent="0.25">
      <c r="A121" s="7" t="s">
        <v>20</v>
      </c>
      <c r="B121">
        <v>4498</v>
      </c>
      <c r="D121" s="6" t="s">
        <v>14</v>
      </c>
      <c r="E121">
        <v>1257</v>
      </c>
    </row>
    <row r="122" spans="1:5" x14ac:dyDescent="0.25">
      <c r="A122" s="7" t="s">
        <v>20</v>
      </c>
      <c r="B122">
        <v>80</v>
      </c>
      <c r="D122" s="6" t="s">
        <v>14</v>
      </c>
      <c r="E122">
        <v>328</v>
      </c>
    </row>
    <row r="123" spans="1:5" x14ac:dyDescent="0.25">
      <c r="A123" s="7" t="s">
        <v>20</v>
      </c>
      <c r="B123">
        <v>43</v>
      </c>
      <c r="D123" s="6" t="s">
        <v>14</v>
      </c>
      <c r="E123">
        <v>147</v>
      </c>
    </row>
    <row r="124" spans="1:5" x14ac:dyDescent="0.25">
      <c r="A124" s="7" t="s">
        <v>20</v>
      </c>
      <c r="B124">
        <v>2053</v>
      </c>
      <c r="D124" s="6" t="s">
        <v>14</v>
      </c>
      <c r="E124">
        <v>830</v>
      </c>
    </row>
    <row r="125" spans="1:5" x14ac:dyDescent="0.25">
      <c r="A125" s="7" t="s">
        <v>20</v>
      </c>
      <c r="B125">
        <v>168</v>
      </c>
      <c r="D125" s="6" t="s">
        <v>14</v>
      </c>
      <c r="E125">
        <v>331</v>
      </c>
    </row>
    <row r="126" spans="1:5" x14ac:dyDescent="0.25">
      <c r="A126" s="7" t="s">
        <v>20</v>
      </c>
      <c r="B126">
        <v>4289</v>
      </c>
      <c r="D126" s="6" t="s">
        <v>14</v>
      </c>
      <c r="E126">
        <v>25</v>
      </c>
    </row>
    <row r="127" spans="1:5" x14ac:dyDescent="0.25">
      <c r="A127" s="7" t="s">
        <v>20</v>
      </c>
      <c r="B127">
        <v>165</v>
      </c>
      <c r="D127" s="6" t="s">
        <v>14</v>
      </c>
      <c r="E127">
        <v>3483</v>
      </c>
    </row>
    <row r="128" spans="1:5" x14ac:dyDescent="0.25">
      <c r="A128" s="7" t="s">
        <v>20</v>
      </c>
      <c r="B128">
        <v>1815</v>
      </c>
      <c r="D128" s="6" t="s">
        <v>14</v>
      </c>
      <c r="E128">
        <v>923</v>
      </c>
    </row>
    <row r="129" spans="1:5" x14ac:dyDescent="0.25">
      <c r="A129" s="7" t="s">
        <v>20</v>
      </c>
      <c r="B129">
        <v>397</v>
      </c>
      <c r="D129" s="6" t="s">
        <v>14</v>
      </c>
      <c r="E129">
        <v>1</v>
      </c>
    </row>
    <row r="130" spans="1:5" x14ac:dyDescent="0.25">
      <c r="A130" s="7" t="s">
        <v>20</v>
      </c>
      <c r="B130">
        <v>1539</v>
      </c>
      <c r="D130" s="6" t="s">
        <v>14</v>
      </c>
      <c r="E130">
        <v>33</v>
      </c>
    </row>
    <row r="131" spans="1:5" x14ac:dyDescent="0.25">
      <c r="A131" s="7" t="s">
        <v>20</v>
      </c>
      <c r="B131">
        <v>138</v>
      </c>
      <c r="D131" s="6" t="s">
        <v>14</v>
      </c>
      <c r="E131">
        <v>40</v>
      </c>
    </row>
    <row r="132" spans="1:5" x14ac:dyDescent="0.25">
      <c r="A132" s="7" t="s">
        <v>20</v>
      </c>
      <c r="B132">
        <v>3594</v>
      </c>
      <c r="D132" s="6" t="s">
        <v>14</v>
      </c>
      <c r="E132">
        <v>23</v>
      </c>
    </row>
    <row r="133" spans="1:5" x14ac:dyDescent="0.25">
      <c r="A133" s="7" t="s">
        <v>20</v>
      </c>
      <c r="B133">
        <v>5880</v>
      </c>
      <c r="D133" s="6" t="s">
        <v>14</v>
      </c>
      <c r="E133">
        <v>75</v>
      </c>
    </row>
    <row r="134" spans="1:5" x14ac:dyDescent="0.25">
      <c r="A134" s="7" t="s">
        <v>20</v>
      </c>
      <c r="B134">
        <v>112</v>
      </c>
      <c r="D134" s="6" t="s">
        <v>14</v>
      </c>
      <c r="E134">
        <v>2176</v>
      </c>
    </row>
    <row r="135" spans="1:5" x14ac:dyDescent="0.25">
      <c r="A135" s="7" t="s">
        <v>20</v>
      </c>
      <c r="B135">
        <v>943</v>
      </c>
      <c r="D135" s="6" t="s">
        <v>14</v>
      </c>
      <c r="E135">
        <v>441</v>
      </c>
    </row>
    <row r="136" spans="1:5" x14ac:dyDescent="0.25">
      <c r="A136" s="7" t="s">
        <v>20</v>
      </c>
      <c r="B136">
        <v>2468</v>
      </c>
      <c r="D136" s="6" t="s">
        <v>14</v>
      </c>
      <c r="E136">
        <v>25</v>
      </c>
    </row>
    <row r="137" spans="1:5" x14ac:dyDescent="0.25">
      <c r="A137" s="7" t="s">
        <v>20</v>
      </c>
      <c r="B137">
        <v>2551</v>
      </c>
      <c r="D137" s="6" t="s">
        <v>14</v>
      </c>
      <c r="E137">
        <v>127</v>
      </c>
    </row>
    <row r="138" spans="1:5" x14ac:dyDescent="0.25">
      <c r="A138" s="7" t="s">
        <v>20</v>
      </c>
      <c r="B138">
        <v>101</v>
      </c>
      <c r="D138" s="6" t="s">
        <v>14</v>
      </c>
      <c r="E138">
        <v>355</v>
      </c>
    </row>
    <row r="139" spans="1:5" x14ac:dyDescent="0.25">
      <c r="A139" s="7" t="s">
        <v>20</v>
      </c>
      <c r="B139">
        <v>92</v>
      </c>
      <c r="D139" s="6" t="s">
        <v>14</v>
      </c>
      <c r="E139">
        <v>44</v>
      </c>
    </row>
    <row r="140" spans="1:5" x14ac:dyDescent="0.25">
      <c r="A140" s="7" t="s">
        <v>20</v>
      </c>
      <c r="B140">
        <v>62</v>
      </c>
      <c r="D140" s="6" t="s">
        <v>14</v>
      </c>
      <c r="E140">
        <v>67</v>
      </c>
    </row>
    <row r="141" spans="1:5" x14ac:dyDescent="0.25">
      <c r="A141" s="7" t="s">
        <v>20</v>
      </c>
      <c r="B141">
        <v>149</v>
      </c>
      <c r="D141" s="6" t="s">
        <v>14</v>
      </c>
      <c r="E141">
        <v>1068</v>
      </c>
    </row>
    <row r="142" spans="1:5" x14ac:dyDescent="0.25">
      <c r="A142" s="7" t="s">
        <v>20</v>
      </c>
      <c r="B142">
        <v>329</v>
      </c>
      <c r="D142" s="6" t="s">
        <v>14</v>
      </c>
      <c r="E142">
        <v>424</v>
      </c>
    </row>
    <row r="143" spans="1:5" x14ac:dyDescent="0.25">
      <c r="A143" s="7" t="s">
        <v>20</v>
      </c>
      <c r="B143">
        <v>97</v>
      </c>
      <c r="D143" s="6" t="s">
        <v>14</v>
      </c>
      <c r="E143">
        <v>151</v>
      </c>
    </row>
    <row r="144" spans="1:5" x14ac:dyDescent="0.25">
      <c r="A144" s="7" t="s">
        <v>20</v>
      </c>
      <c r="B144">
        <v>1784</v>
      </c>
      <c r="D144" s="6" t="s">
        <v>14</v>
      </c>
      <c r="E144">
        <v>1608</v>
      </c>
    </row>
    <row r="145" spans="1:5" x14ac:dyDescent="0.25">
      <c r="A145" s="7" t="s">
        <v>20</v>
      </c>
      <c r="B145">
        <v>1684</v>
      </c>
      <c r="D145" s="6" t="s">
        <v>14</v>
      </c>
      <c r="E145">
        <v>941</v>
      </c>
    </row>
    <row r="146" spans="1:5" x14ac:dyDescent="0.25">
      <c r="A146" s="7" t="s">
        <v>20</v>
      </c>
      <c r="B146">
        <v>250</v>
      </c>
      <c r="D146" s="6" t="s">
        <v>14</v>
      </c>
      <c r="E146">
        <v>1</v>
      </c>
    </row>
    <row r="147" spans="1:5" x14ac:dyDescent="0.25">
      <c r="A147" s="7" t="s">
        <v>20</v>
      </c>
      <c r="B147">
        <v>238</v>
      </c>
      <c r="D147" s="6" t="s">
        <v>14</v>
      </c>
      <c r="E147">
        <v>40</v>
      </c>
    </row>
    <row r="148" spans="1:5" x14ac:dyDescent="0.25">
      <c r="A148" s="7" t="s">
        <v>20</v>
      </c>
      <c r="B148">
        <v>53</v>
      </c>
      <c r="D148" s="6" t="s">
        <v>14</v>
      </c>
      <c r="E148">
        <v>3015</v>
      </c>
    </row>
    <row r="149" spans="1:5" x14ac:dyDescent="0.25">
      <c r="A149" s="7" t="s">
        <v>20</v>
      </c>
      <c r="B149">
        <v>214</v>
      </c>
      <c r="D149" s="6" t="s">
        <v>14</v>
      </c>
      <c r="E149">
        <v>435</v>
      </c>
    </row>
    <row r="150" spans="1:5" x14ac:dyDescent="0.25">
      <c r="A150" s="7" t="s">
        <v>20</v>
      </c>
      <c r="B150">
        <v>222</v>
      </c>
      <c r="D150" s="6" t="s">
        <v>14</v>
      </c>
      <c r="E150">
        <v>714</v>
      </c>
    </row>
    <row r="151" spans="1:5" x14ac:dyDescent="0.25">
      <c r="A151" s="7" t="s">
        <v>20</v>
      </c>
      <c r="B151">
        <v>1884</v>
      </c>
      <c r="D151" s="6" t="s">
        <v>14</v>
      </c>
      <c r="E151">
        <v>5497</v>
      </c>
    </row>
    <row r="152" spans="1:5" x14ac:dyDescent="0.25">
      <c r="A152" s="7" t="s">
        <v>20</v>
      </c>
      <c r="B152">
        <v>218</v>
      </c>
      <c r="D152" s="6" t="s">
        <v>14</v>
      </c>
      <c r="E152">
        <v>418</v>
      </c>
    </row>
    <row r="153" spans="1:5" x14ac:dyDescent="0.25">
      <c r="A153" s="7" t="s">
        <v>20</v>
      </c>
      <c r="B153">
        <v>6465</v>
      </c>
      <c r="D153" s="6" t="s">
        <v>14</v>
      </c>
      <c r="E153">
        <v>1439</v>
      </c>
    </row>
    <row r="154" spans="1:5" x14ac:dyDescent="0.25">
      <c r="A154" s="7" t="s">
        <v>20</v>
      </c>
      <c r="B154">
        <v>59</v>
      </c>
      <c r="D154" s="6" t="s">
        <v>14</v>
      </c>
      <c r="E154">
        <v>15</v>
      </c>
    </row>
    <row r="155" spans="1:5" x14ac:dyDescent="0.25">
      <c r="A155" s="7" t="s">
        <v>20</v>
      </c>
      <c r="B155">
        <v>88</v>
      </c>
      <c r="D155" s="6" t="s">
        <v>14</v>
      </c>
      <c r="E155">
        <v>1999</v>
      </c>
    </row>
    <row r="156" spans="1:5" x14ac:dyDescent="0.25">
      <c r="A156" s="7" t="s">
        <v>20</v>
      </c>
      <c r="B156">
        <v>1697</v>
      </c>
      <c r="D156" s="6" t="s">
        <v>14</v>
      </c>
      <c r="E156">
        <v>118</v>
      </c>
    </row>
    <row r="157" spans="1:5" x14ac:dyDescent="0.25">
      <c r="A157" s="7" t="s">
        <v>20</v>
      </c>
      <c r="B157">
        <v>92</v>
      </c>
      <c r="D157" s="6" t="s">
        <v>14</v>
      </c>
      <c r="E157">
        <v>162</v>
      </c>
    </row>
    <row r="158" spans="1:5" x14ac:dyDescent="0.25">
      <c r="A158" s="7" t="s">
        <v>20</v>
      </c>
      <c r="B158">
        <v>186</v>
      </c>
      <c r="D158" s="6" t="s">
        <v>14</v>
      </c>
      <c r="E158">
        <v>83</v>
      </c>
    </row>
    <row r="159" spans="1:5" x14ac:dyDescent="0.25">
      <c r="A159" s="7" t="s">
        <v>20</v>
      </c>
      <c r="B159">
        <v>138</v>
      </c>
      <c r="D159" s="6" t="s">
        <v>14</v>
      </c>
      <c r="E159">
        <v>747</v>
      </c>
    </row>
    <row r="160" spans="1:5" x14ac:dyDescent="0.25">
      <c r="A160" s="7" t="s">
        <v>20</v>
      </c>
      <c r="B160">
        <v>261</v>
      </c>
      <c r="D160" s="6" t="s">
        <v>14</v>
      </c>
      <c r="E160">
        <v>84</v>
      </c>
    </row>
    <row r="161" spans="1:5" x14ac:dyDescent="0.25">
      <c r="A161" s="7" t="s">
        <v>20</v>
      </c>
      <c r="B161">
        <v>107</v>
      </c>
      <c r="D161" s="6" t="s">
        <v>14</v>
      </c>
      <c r="E161">
        <v>91</v>
      </c>
    </row>
    <row r="162" spans="1:5" x14ac:dyDescent="0.25">
      <c r="A162" s="7" t="s">
        <v>20</v>
      </c>
      <c r="B162">
        <v>199</v>
      </c>
      <c r="D162" s="6" t="s">
        <v>14</v>
      </c>
      <c r="E162">
        <v>792</v>
      </c>
    </row>
    <row r="163" spans="1:5" x14ac:dyDescent="0.25">
      <c r="A163" s="7" t="s">
        <v>20</v>
      </c>
      <c r="B163">
        <v>5512</v>
      </c>
      <c r="D163" s="6" t="s">
        <v>14</v>
      </c>
      <c r="E163">
        <v>32</v>
      </c>
    </row>
    <row r="164" spans="1:5" x14ac:dyDescent="0.25">
      <c r="A164" s="7" t="s">
        <v>20</v>
      </c>
      <c r="B164">
        <v>86</v>
      </c>
      <c r="D164" s="6" t="s">
        <v>14</v>
      </c>
      <c r="E164">
        <v>186</v>
      </c>
    </row>
    <row r="165" spans="1:5" x14ac:dyDescent="0.25">
      <c r="A165" s="7" t="s">
        <v>20</v>
      </c>
      <c r="B165">
        <v>2768</v>
      </c>
      <c r="D165" s="6" t="s">
        <v>14</v>
      </c>
      <c r="E165">
        <v>605</v>
      </c>
    </row>
    <row r="166" spans="1:5" x14ac:dyDescent="0.25">
      <c r="A166" s="7" t="s">
        <v>20</v>
      </c>
      <c r="B166">
        <v>48</v>
      </c>
      <c r="D166" s="6" t="s">
        <v>14</v>
      </c>
      <c r="E166">
        <v>1</v>
      </c>
    </row>
    <row r="167" spans="1:5" x14ac:dyDescent="0.25">
      <c r="A167" s="7" t="s">
        <v>20</v>
      </c>
      <c r="B167">
        <v>87</v>
      </c>
      <c r="D167" s="6" t="s">
        <v>14</v>
      </c>
      <c r="E167">
        <v>31</v>
      </c>
    </row>
    <row r="168" spans="1:5" x14ac:dyDescent="0.25">
      <c r="A168" s="7" t="s">
        <v>20</v>
      </c>
      <c r="B168">
        <v>1894</v>
      </c>
      <c r="D168" s="6" t="s">
        <v>14</v>
      </c>
      <c r="E168">
        <v>1181</v>
      </c>
    </row>
    <row r="169" spans="1:5" x14ac:dyDescent="0.25">
      <c r="A169" s="7" t="s">
        <v>20</v>
      </c>
      <c r="B169">
        <v>282</v>
      </c>
      <c r="D169" s="6" t="s">
        <v>14</v>
      </c>
      <c r="E169">
        <v>39</v>
      </c>
    </row>
    <row r="170" spans="1:5" x14ac:dyDescent="0.25">
      <c r="A170" s="7" t="s">
        <v>20</v>
      </c>
      <c r="B170">
        <v>116</v>
      </c>
      <c r="D170" s="6" t="s">
        <v>14</v>
      </c>
      <c r="E170">
        <v>46</v>
      </c>
    </row>
    <row r="171" spans="1:5" x14ac:dyDescent="0.25">
      <c r="A171" s="7" t="s">
        <v>20</v>
      </c>
      <c r="B171">
        <v>83</v>
      </c>
      <c r="D171" s="6" t="s">
        <v>14</v>
      </c>
      <c r="E171">
        <v>105</v>
      </c>
    </row>
    <row r="172" spans="1:5" x14ac:dyDescent="0.25">
      <c r="A172" s="7" t="s">
        <v>20</v>
      </c>
      <c r="B172">
        <v>91</v>
      </c>
      <c r="D172" s="6" t="s">
        <v>14</v>
      </c>
      <c r="E172">
        <v>535</v>
      </c>
    </row>
    <row r="173" spans="1:5" x14ac:dyDescent="0.25">
      <c r="A173" s="7" t="s">
        <v>20</v>
      </c>
      <c r="B173">
        <v>546</v>
      </c>
      <c r="D173" s="6" t="s">
        <v>14</v>
      </c>
      <c r="E173">
        <v>16</v>
      </c>
    </row>
    <row r="174" spans="1:5" x14ac:dyDescent="0.25">
      <c r="A174" s="7" t="s">
        <v>20</v>
      </c>
      <c r="B174">
        <v>393</v>
      </c>
      <c r="D174" s="6" t="s">
        <v>14</v>
      </c>
      <c r="E174">
        <v>575</v>
      </c>
    </row>
    <row r="175" spans="1:5" x14ac:dyDescent="0.25">
      <c r="A175" s="7" t="s">
        <v>20</v>
      </c>
      <c r="B175">
        <v>133</v>
      </c>
      <c r="D175" s="6" t="s">
        <v>14</v>
      </c>
      <c r="E175">
        <v>1120</v>
      </c>
    </row>
    <row r="176" spans="1:5" x14ac:dyDescent="0.25">
      <c r="A176" s="7" t="s">
        <v>20</v>
      </c>
      <c r="B176">
        <v>254</v>
      </c>
      <c r="D176" s="6" t="s">
        <v>14</v>
      </c>
      <c r="E176">
        <v>113</v>
      </c>
    </row>
    <row r="177" spans="1:5" x14ac:dyDescent="0.25">
      <c r="A177" s="7" t="s">
        <v>20</v>
      </c>
      <c r="B177">
        <v>176</v>
      </c>
      <c r="D177" s="6" t="s">
        <v>14</v>
      </c>
      <c r="E177">
        <v>1538</v>
      </c>
    </row>
    <row r="178" spans="1:5" x14ac:dyDescent="0.25">
      <c r="A178" s="7" t="s">
        <v>20</v>
      </c>
      <c r="B178">
        <v>337</v>
      </c>
      <c r="D178" s="6" t="s">
        <v>14</v>
      </c>
      <c r="E178">
        <v>9</v>
      </c>
    </row>
    <row r="179" spans="1:5" x14ac:dyDescent="0.25">
      <c r="A179" s="7" t="s">
        <v>20</v>
      </c>
      <c r="B179">
        <v>107</v>
      </c>
      <c r="D179" s="6" t="s">
        <v>14</v>
      </c>
      <c r="E179">
        <v>554</v>
      </c>
    </row>
    <row r="180" spans="1:5" x14ac:dyDescent="0.25">
      <c r="A180" s="7" t="s">
        <v>20</v>
      </c>
      <c r="B180">
        <v>183</v>
      </c>
      <c r="D180" s="6" t="s">
        <v>14</v>
      </c>
      <c r="E180">
        <v>648</v>
      </c>
    </row>
    <row r="181" spans="1:5" x14ac:dyDescent="0.25">
      <c r="A181" s="7" t="s">
        <v>20</v>
      </c>
      <c r="B181">
        <v>72</v>
      </c>
      <c r="D181" s="6" t="s">
        <v>14</v>
      </c>
      <c r="E181">
        <v>21</v>
      </c>
    </row>
    <row r="182" spans="1:5" x14ac:dyDescent="0.25">
      <c r="A182" s="7" t="s">
        <v>20</v>
      </c>
      <c r="B182">
        <v>295</v>
      </c>
      <c r="D182" s="6" t="s">
        <v>14</v>
      </c>
      <c r="E182">
        <v>54</v>
      </c>
    </row>
    <row r="183" spans="1:5" x14ac:dyDescent="0.25">
      <c r="A183" s="7" t="s">
        <v>20</v>
      </c>
      <c r="B183">
        <v>142</v>
      </c>
      <c r="D183" s="6" t="s">
        <v>14</v>
      </c>
      <c r="E183">
        <v>120</v>
      </c>
    </row>
    <row r="184" spans="1:5" x14ac:dyDescent="0.25">
      <c r="A184" s="7" t="s">
        <v>20</v>
      </c>
      <c r="B184">
        <v>85</v>
      </c>
      <c r="D184" s="6" t="s">
        <v>14</v>
      </c>
      <c r="E184">
        <v>579</v>
      </c>
    </row>
    <row r="185" spans="1:5" x14ac:dyDescent="0.25">
      <c r="A185" s="7" t="s">
        <v>20</v>
      </c>
      <c r="B185">
        <v>659</v>
      </c>
      <c r="D185" s="6" t="s">
        <v>14</v>
      </c>
      <c r="E185">
        <v>2072</v>
      </c>
    </row>
    <row r="186" spans="1:5" x14ac:dyDescent="0.25">
      <c r="A186" s="7" t="s">
        <v>20</v>
      </c>
      <c r="B186">
        <v>121</v>
      </c>
      <c r="D186" s="6" t="s">
        <v>14</v>
      </c>
      <c r="E186">
        <v>0</v>
      </c>
    </row>
    <row r="187" spans="1:5" x14ac:dyDescent="0.25">
      <c r="A187" s="7" t="s">
        <v>20</v>
      </c>
      <c r="B187">
        <v>3742</v>
      </c>
      <c r="D187" s="6" t="s">
        <v>14</v>
      </c>
      <c r="E187">
        <v>1796</v>
      </c>
    </row>
    <row r="188" spans="1:5" x14ac:dyDescent="0.25">
      <c r="A188" s="7" t="s">
        <v>20</v>
      </c>
      <c r="B188">
        <v>223</v>
      </c>
      <c r="D188" s="6" t="s">
        <v>14</v>
      </c>
      <c r="E188">
        <v>62</v>
      </c>
    </row>
    <row r="189" spans="1:5" x14ac:dyDescent="0.25">
      <c r="A189" s="7" t="s">
        <v>20</v>
      </c>
      <c r="B189">
        <v>133</v>
      </c>
      <c r="D189" s="6" t="s">
        <v>14</v>
      </c>
      <c r="E189">
        <v>347</v>
      </c>
    </row>
    <row r="190" spans="1:5" x14ac:dyDescent="0.25">
      <c r="A190" s="7" t="s">
        <v>20</v>
      </c>
      <c r="B190">
        <v>5168</v>
      </c>
      <c r="D190" s="6" t="s">
        <v>14</v>
      </c>
      <c r="E190">
        <v>19</v>
      </c>
    </row>
    <row r="191" spans="1:5" x14ac:dyDescent="0.25">
      <c r="A191" s="7" t="s">
        <v>20</v>
      </c>
      <c r="B191">
        <v>307</v>
      </c>
      <c r="D191" s="6" t="s">
        <v>14</v>
      </c>
      <c r="E191">
        <v>1258</v>
      </c>
    </row>
    <row r="192" spans="1:5" x14ac:dyDescent="0.25">
      <c r="A192" s="7" t="s">
        <v>20</v>
      </c>
      <c r="B192">
        <v>2441</v>
      </c>
      <c r="D192" s="6" t="s">
        <v>14</v>
      </c>
      <c r="E192">
        <v>362</v>
      </c>
    </row>
    <row r="193" spans="1:5" x14ac:dyDescent="0.25">
      <c r="A193" s="7" t="s">
        <v>20</v>
      </c>
      <c r="B193">
        <v>1385</v>
      </c>
      <c r="D193" s="6" t="s">
        <v>14</v>
      </c>
      <c r="E193">
        <v>133</v>
      </c>
    </row>
    <row r="194" spans="1:5" x14ac:dyDescent="0.25">
      <c r="A194" s="7" t="s">
        <v>20</v>
      </c>
      <c r="B194">
        <v>190</v>
      </c>
      <c r="D194" s="6" t="s">
        <v>14</v>
      </c>
      <c r="E194">
        <v>846</v>
      </c>
    </row>
    <row r="195" spans="1:5" x14ac:dyDescent="0.25">
      <c r="A195" s="7" t="s">
        <v>20</v>
      </c>
      <c r="B195">
        <v>470</v>
      </c>
      <c r="D195" s="6" t="s">
        <v>14</v>
      </c>
      <c r="E195">
        <v>10</v>
      </c>
    </row>
    <row r="196" spans="1:5" x14ac:dyDescent="0.25">
      <c r="A196" s="7" t="s">
        <v>20</v>
      </c>
      <c r="B196">
        <v>253</v>
      </c>
      <c r="D196" s="6" t="s">
        <v>14</v>
      </c>
      <c r="E196">
        <v>191</v>
      </c>
    </row>
    <row r="197" spans="1:5" x14ac:dyDescent="0.25">
      <c r="A197" s="7" t="s">
        <v>20</v>
      </c>
      <c r="B197">
        <v>1113</v>
      </c>
      <c r="D197" s="6" t="s">
        <v>14</v>
      </c>
      <c r="E197">
        <v>1979</v>
      </c>
    </row>
    <row r="198" spans="1:5" x14ac:dyDescent="0.25">
      <c r="A198" s="7" t="s">
        <v>20</v>
      </c>
      <c r="B198">
        <v>2283</v>
      </c>
      <c r="D198" s="6" t="s">
        <v>14</v>
      </c>
      <c r="E198">
        <v>63</v>
      </c>
    </row>
    <row r="199" spans="1:5" x14ac:dyDescent="0.25">
      <c r="A199" s="7" t="s">
        <v>20</v>
      </c>
      <c r="B199">
        <v>1095</v>
      </c>
      <c r="D199" s="6" t="s">
        <v>14</v>
      </c>
      <c r="E199">
        <v>6080</v>
      </c>
    </row>
    <row r="200" spans="1:5" x14ac:dyDescent="0.25">
      <c r="A200" s="7" t="s">
        <v>20</v>
      </c>
      <c r="B200">
        <v>1690</v>
      </c>
      <c r="D200" s="6" t="s">
        <v>14</v>
      </c>
      <c r="E200">
        <v>80</v>
      </c>
    </row>
    <row r="201" spans="1:5" x14ac:dyDescent="0.25">
      <c r="A201" s="7" t="s">
        <v>20</v>
      </c>
      <c r="B201">
        <v>191</v>
      </c>
      <c r="D201" s="6" t="s">
        <v>14</v>
      </c>
      <c r="E201">
        <v>9</v>
      </c>
    </row>
    <row r="202" spans="1:5" x14ac:dyDescent="0.25">
      <c r="A202" s="7" t="s">
        <v>20</v>
      </c>
      <c r="B202">
        <v>2013</v>
      </c>
      <c r="D202" s="6" t="s">
        <v>14</v>
      </c>
      <c r="E202">
        <v>1784</v>
      </c>
    </row>
    <row r="203" spans="1:5" x14ac:dyDescent="0.25">
      <c r="A203" s="7" t="s">
        <v>20</v>
      </c>
      <c r="B203">
        <v>1703</v>
      </c>
      <c r="D203" s="6" t="s">
        <v>14</v>
      </c>
      <c r="E203">
        <v>243</v>
      </c>
    </row>
    <row r="204" spans="1:5" x14ac:dyDescent="0.25">
      <c r="A204" s="7" t="s">
        <v>20</v>
      </c>
      <c r="B204">
        <v>80</v>
      </c>
      <c r="D204" s="6" t="s">
        <v>14</v>
      </c>
      <c r="E204">
        <v>1296</v>
      </c>
    </row>
    <row r="205" spans="1:5" x14ac:dyDescent="0.25">
      <c r="A205" s="7" t="s">
        <v>20</v>
      </c>
      <c r="B205">
        <v>41</v>
      </c>
      <c r="D205" s="6" t="s">
        <v>14</v>
      </c>
      <c r="E205">
        <v>77</v>
      </c>
    </row>
    <row r="206" spans="1:5" x14ac:dyDescent="0.25">
      <c r="A206" s="7" t="s">
        <v>20</v>
      </c>
      <c r="B206">
        <v>187</v>
      </c>
      <c r="D206" s="6" t="s">
        <v>14</v>
      </c>
      <c r="E206">
        <v>395</v>
      </c>
    </row>
    <row r="207" spans="1:5" x14ac:dyDescent="0.25">
      <c r="A207" s="7" t="s">
        <v>20</v>
      </c>
      <c r="B207">
        <v>2875</v>
      </c>
      <c r="D207" s="6" t="s">
        <v>14</v>
      </c>
      <c r="E207">
        <v>49</v>
      </c>
    </row>
    <row r="208" spans="1:5" x14ac:dyDescent="0.25">
      <c r="A208" s="7" t="s">
        <v>20</v>
      </c>
      <c r="B208">
        <v>88</v>
      </c>
      <c r="D208" s="6" t="s">
        <v>14</v>
      </c>
      <c r="E208">
        <v>180</v>
      </c>
    </row>
    <row r="209" spans="1:5" x14ac:dyDescent="0.25">
      <c r="A209" s="7" t="s">
        <v>20</v>
      </c>
      <c r="B209">
        <v>191</v>
      </c>
      <c r="D209" s="6" t="s">
        <v>14</v>
      </c>
      <c r="E209">
        <v>2690</v>
      </c>
    </row>
    <row r="210" spans="1:5" x14ac:dyDescent="0.25">
      <c r="A210" s="7" t="s">
        <v>20</v>
      </c>
      <c r="B210">
        <v>139</v>
      </c>
      <c r="D210" s="6" t="s">
        <v>14</v>
      </c>
      <c r="E210">
        <v>2779</v>
      </c>
    </row>
    <row r="211" spans="1:5" x14ac:dyDescent="0.25">
      <c r="A211" s="7" t="s">
        <v>20</v>
      </c>
      <c r="B211">
        <v>186</v>
      </c>
      <c r="D211" s="6" t="s">
        <v>14</v>
      </c>
      <c r="E211">
        <v>92</v>
      </c>
    </row>
    <row r="212" spans="1:5" x14ac:dyDescent="0.25">
      <c r="A212" s="7" t="s">
        <v>20</v>
      </c>
      <c r="B212">
        <v>112</v>
      </c>
      <c r="D212" s="6" t="s">
        <v>14</v>
      </c>
      <c r="E212">
        <v>1028</v>
      </c>
    </row>
    <row r="213" spans="1:5" x14ac:dyDescent="0.25">
      <c r="A213" s="7" t="s">
        <v>20</v>
      </c>
      <c r="B213">
        <v>101</v>
      </c>
      <c r="D213" s="6" t="s">
        <v>14</v>
      </c>
      <c r="E213">
        <v>26</v>
      </c>
    </row>
    <row r="214" spans="1:5" x14ac:dyDescent="0.25">
      <c r="A214" s="7" t="s">
        <v>20</v>
      </c>
      <c r="B214">
        <v>206</v>
      </c>
      <c r="D214" s="6" t="s">
        <v>14</v>
      </c>
      <c r="E214">
        <v>1790</v>
      </c>
    </row>
    <row r="215" spans="1:5" x14ac:dyDescent="0.25">
      <c r="A215" s="7" t="s">
        <v>20</v>
      </c>
      <c r="B215">
        <v>154</v>
      </c>
      <c r="D215" s="6" t="s">
        <v>14</v>
      </c>
      <c r="E215">
        <v>37</v>
      </c>
    </row>
    <row r="216" spans="1:5" x14ac:dyDescent="0.25">
      <c r="A216" s="7" t="s">
        <v>20</v>
      </c>
      <c r="B216">
        <v>5966</v>
      </c>
      <c r="D216" s="6" t="s">
        <v>14</v>
      </c>
      <c r="E216">
        <v>35</v>
      </c>
    </row>
    <row r="217" spans="1:5" x14ac:dyDescent="0.25">
      <c r="A217" s="7" t="s">
        <v>20</v>
      </c>
      <c r="B217">
        <v>169</v>
      </c>
      <c r="D217" s="6" t="s">
        <v>14</v>
      </c>
      <c r="E217">
        <v>558</v>
      </c>
    </row>
    <row r="218" spans="1:5" x14ac:dyDescent="0.25">
      <c r="A218" s="7" t="s">
        <v>20</v>
      </c>
      <c r="B218">
        <v>2106</v>
      </c>
      <c r="D218" s="6" t="s">
        <v>14</v>
      </c>
      <c r="E218">
        <v>64</v>
      </c>
    </row>
    <row r="219" spans="1:5" x14ac:dyDescent="0.25">
      <c r="A219" s="7" t="s">
        <v>20</v>
      </c>
      <c r="B219">
        <v>131</v>
      </c>
      <c r="D219" s="6" t="s">
        <v>14</v>
      </c>
      <c r="E219">
        <v>245</v>
      </c>
    </row>
    <row r="220" spans="1:5" x14ac:dyDescent="0.25">
      <c r="A220" s="7" t="s">
        <v>20</v>
      </c>
      <c r="B220">
        <v>84</v>
      </c>
      <c r="D220" s="6" t="s">
        <v>14</v>
      </c>
      <c r="E220">
        <v>71</v>
      </c>
    </row>
    <row r="221" spans="1:5" x14ac:dyDescent="0.25">
      <c r="A221" s="7" t="s">
        <v>20</v>
      </c>
      <c r="B221">
        <v>155</v>
      </c>
      <c r="D221" s="6" t="s">
        <v>14</v>
      </c>
      <c r="E221">
        <v>42</v>
      </c>
    </row>
    <row r="222" spans="1:5" x14ac:dyDescent="0.25">
      <c r="A222" s="7" t="s">
        <v>20</v>
      </c>
      <c r="B222">
        <v>189</v>
      </c>
      <c r="D222" s="6" t="s">
        <v>14</v>
      </c>
      <c r="E222">
        <v>156</v>
      </c>
    </row>
    <row r="223" spans="1:5" x14ac:dyDescent="0.25">
      <c r="A223" s="7" t="s">
        <v>20</v>
      </c>
      <c r="B223">
        <v>4799</v>
      </c>
      <c r="D223" s="6" t="s">
        <v>14</v>
      </c>
      <c r="E223">
        <v>1368</v>
      </c>
    </row>
    <row r="224" spans="1:5" x14ac:dyDescent="0.25">
      <c r="A224" s="7" t="s">
        <v>20</v>
      </c>
      <c r="B224">
        <v>1137</v>
      </c>
      <c r="D224" s="6" t="s">
        <v>14</v>
      </c>
      <c r="E224">
        <v>102</v>
      </c>
    </row>
    <row r="225" spans="1:5" x14ac:dyDescent="0.25">
      <c r="A225" s="7" t="s">
        <v>20</v>
      </c>
      <c r="B225">
        <v>1152</v>
      </c>
      <c r="D225" s="6" t="s">
        <v>14</v>
      </c>
      <c r="E225">
        <v>86</v>
      </c>
    </row>
    <row r="226" spans="1:5" x14ac:dyDescent="0.25">
      <c r="A226" s="7" t="s">
        <v>20</v>
      </c>
      <c r="B226">
        <v>50</v>
      </c>
      <c r="D226" s="6" t="s">
        <v>14</v>
      </c>
      <c r="E226">
        <v>253</v>
      </c>
    </row>
    <row r="227" spans="1:5" x14ac:dyDescent="0.25">
      <c r="A227" s="7" t="s">
        <v>20</v>
      </c>
      <c r="B227">
        <v>3059</v>
      </c>
      <c r="D227" s="6" t="s">
        <v>14</v>
      </c>
      <c r="E227">
        <v>157</v>
      </c>
    </row>
    <row r="228" spans="1:5" x14ac:dyDescent="0.25">
      <c r="A228" s="7" t="s">
        <v>20</v>
      </c>
      <c r="B228">
        <v>34</v>
      </c>
      <c r="D228" s="6" t="s">
        <v>14</v>
      </c>
      <c r="E228">
        <v>183</v>
      </c>
    </row>
    <row r="229" spans="1:5" x14ac:dyDescent="0.25">
      <c r="A229" s="7" t="s">
        <v>20</v>
      </c>
      <c r="B229">
        <v>220</v>
      </c>
      <c r="D229" s="6" t="s">
        <v>14</v>
      </c>
      <c r="E229">
        <v>82</v>
      </c>
    </row>
    <row r="230" spans="1:5" x14ac:dyDescent="0.25">
      <c r="A230" s="7" t="s">
        <v>20</v>
      </c>
      <c r="B230">
        <v>1604</v>
      </c>
      <c r="D230" s="6" t="s">
        <v>14</v>
      </c>
      <c r="E230">
        <v>1</v>
      </c>
    </row>
    <row r="231" spans="1:5" x14ac:dyDescent="0.25">
      <c r="A231" s="7" t="s">
        <v>20</v>
      </c>
      <c r="B231">
        <v>454</v>
      </c>
      <c r="D231" s="6" t="s">
        <v>14</v>
      </c>
      <c r="E231">
        <v>1198</v>
      </c>
    </row>
    <row r="232" spans="1:5" x14ac:dyDescent="0.25">
      <c r="A232" s="7" t="s">
        <v>20</v>
      </c>
      <c r="B232">
        <v>123</v>
      </c>
      <c r="D232" s="6" t="s">
        <v>14</v>
      </c>
      <c r="E232">
        <v>648</v>
      </c>
    </row>
    <row r="233" spans="1:5" x14ac:dyDescent="0.25">
      <c r="A233" s="7" t="s">
        <v>20</v>
      </c>
      <c r="B233">
        <v>299</v>
      </c>
      <c r="D233" s="6" t="s">
        <v>14</v>
      </c>
      <c r="E233">
        <v>64</v>
      </c>
    </row>
    <row r="234" spans="1:5" x14ac:dyDescent="0.25">
      <c r="A234" s="7" t="s">
        <v>20</v>
      </c>
      <c r="B234">
        <v>2237</v>
      </c>
      <c r="D234" s="6" t="s">
        <v>14</v>
      </c>
      <c r="E234">
        <v>62</v>
      </c>
    </row>
    <row r="235" spans="1:5" x14ac:dyDescent="0.25">
      <c r="A235" s="7" t="s">
        <v>20</v>
      </c>
      <c r="B235">
        <v>645</v>
      </c>
      <c r="D235" s="6" t="s">
        <v>14</v>
      </c>
      <c r="E235">
        <v>750</v>
      </c>
    </row>
    <row r="236" spans="1:5" x14ac:dyDescent="0.25">
      <c r="A236" s="7" t="s">
        <v>20</v>
      </c>
      <c r="B236">
        <v>484</v>
      </c>
      <c r="D236" s="6" t="s">
        <v>14</v>
      </c>
      <c r="E236">
        <v>105</v>
      </c>
    </row>
    <row r="237" spans="1:5" x14ac:dyDescent="0.25">
      <c r="A237" s="7" t="s">
        <v>20</v>
      </c>
      <c r="B237">
        <v>154</v>
      </c>
      <c r="D237" s="6" t="s">
        <v>14</v>
      </c>
      <c r="E237">
        <v>2604</v>
      </c>
    </row>
    <row r="238" spans="1:5" x14ac:dyDescent="0.25">
      <c r="A238" s="7" t="s">
        <v>20</v>
      </c>
      <c r="B238">
        <v>82</v>
      </c>
      <c r="D238" s="6" t="s">
        <v>14</v>
      </c>
      <c r="E238">
        <v>65</v>
      </c>
    </row>
    <row r="239" spans="1:5" x14ac:dyDescent="0.25">
      <c r="A239" s="7" t="s">
        <v>20</v>
      </c>
      <c r="B239">
        <v>134</v>
      </c>
      <c r="D239" s="6" t="s">
        <v>14</v>
      </c>
      <c r="E239">
        <v>94</v>
      </c>
    </row>
    <row r="240" spans="1:5" x14ac:dyDescent="0.25">
      <c r="A240" s="7" t="s">
        <v>20</v>
      </c>
      <c r="B240">
        <v>5203</v>
      </c>
      <c r="D240" s="6" t="s">
        <v>14</v>
      </c>
      <c r="E240">
        <v>257</v>
      </c>
    </row>
    <row r="241" spans="1:5" x14ac:dyDescent="0.25">
      <c r="A241" s="7" t="s">
        <v>20</v>
      </c>
      <c r="B241">
        <v>94</v>
      </c>
      <c r="D241" s="6" t="s">
        <v>14</v>
      </c>
      <c r="E241">
        <v>2928</v>
      </c>
    </row>
    <row r="242" spans="1:5" x14ac:dyDescent="0.25">
      <c r="A242" s="7" t="s">
        <v>20</v>
      </c>
      <c r="B242">
        <v>205</v>
      </c>
      <c r="D242" s="6" t="s">
        <v>14</v>
      </c>
      <c r="E242">
        <v>4697</v>
      </c>
    </row>
    <row r="243" spans="1:5" x14ac:dyDescent="0.25">
      <c r="A243" s="7" t="s">
        <v>20</v>
      </c>
      <c r="B243">
        <v>92</v>
      </c>
      <c r="D243" s="6" t="s">
        <v>14</v>
      </c>
      <c r="E243">
        <v>2915</v>
      </c>
    </row>
    <row r="244" spans="1:5" x14ac:dyDescent="0.25">
      <c r="A244" s="7" t="s">
        <v>20</v>
      </c>
      <c r="B244">
        <v>219</v>
      </c>
      <c r="D244" s="6" t="s">
        <v>14</v>
      </c>
      <c r="E244">
        <v>18</v>
      </c>
    </row>
    <row r="245" spans="1:5" x14ac:dyDescent="0.25">
      <c r="A245" s="7" t="s">
        <v>20</v>
      </c>
      <c r="B245">
        <v>2526</v>
      </c>
      <c r="D245" s="6" t="s">
        <v>14</v>
      </c>
      <c r="E245">
        <v>602</v>
      </c>
    </row>
    <row r="246" spans="1:5" x14ac:dyDescent="0.25">
      <c r="A246" s="7" t="s">
        <v>20</v>
      </c>
      <c r="B246">
        <v>94</v>
      </c>
      <c r="D246" s="6" t="s">
        <v>14</v>
      </c>
      <c r="E246">
        <v>1</v>
      </c>
    </row>
    <row r="247" spans="1:5" x14ac:dyDescent="0.25">
      <c r="A247" s="7" t="s">
        <v>20</v>
      </c>
      <c r="B247">
        <v>1713</v>
      </c>
      <c r="D247" s="6" t="s">
        <v>14</v>
      </c>
      <c r="E247">
        <v>3868</v>
      </c>
    </row>
    <row r="248" spans="1:5" x14ac:dyDescent="0.25">
      <c r="A248" s="7" t="s">
        <v>20</v>
      </c>
      <c r="B248">
        <v>249</v>
      </c>
      <c r="D248" s="6" t="s">
        <v>14</v>
      </c>
      <c r="E248">
        <v>504</v>
      </c>
    </row>
    <row r="249" spans="1:5" x14ac:dyDescent="0.25">
      <c r="A249" s="7" t="s">
        <v>20</v>
      </c>
      <c r="B249">
        <v>192</v>
      </c>
      <c r="D249" s="6" t="s">
        <v>14</v>
      </c>
      <c r="E249">
        <v>14</v>
      </c>
    </row>
    <row r="250" spans="1:5" x14ac:dyDescent="0.25">
      <c r="A250" s="7" t="s">
        <v>20</v>
      </c>
      <c r="B250">
        <v>247</v>
      </c>
      <c r="D250" s="6" t="s">
        <v>14</v>
      </c>
      <c r="E250">
        <v>750</v>
      </c>
    </row>
    <row r="251" spans="1:5" x14ac:dyDescent="0.25">
      <c r="A251" s="7" t="s">
        <v>20</v>
      </c>
      <c r="B251">
        <v>2293</v>
      </c>
      <c r="D251" s="6" t="s">
        <v>14</v>
      </c>
      <c r="E251">
        <v>77</v>
      </c>
    </row>
    <row r="252" spans="1:5" x14ac:dyDescent="0.25">
      <c r="A252" s="7" t="s">
        <v>20</v>
      </c>
      <c r="B252">
        <v>3131</v>
      </c>
      <c r="D252" s="6" t="s">
        <v>14</v>
      </c>
      <c r="E252">
        <v>752</v>
      </c>
    </row>
    <row r="253" spans="1:5" x14ac:dyDescent="0.25">
      <c r="A253" s="7" t="s">
        <v>20</v>
      </c>
      <c r="B253">
        <v>143</v>
      </c>
      <c r="D253" s="6" t="s">
        <v>14</v>
      </c>
      <c r="E253">
        <v>131</v>
      </c>
    </row>
    <row r="254" spans="1:5" x14ac:dyDescent="0.25">
      <c r="A254" s="7" t="s">
        <v>20</v>
      </c>
      <c r="B254">
        <v>296</v>
      </c>
      <c r="D254" s="6" t="s">
        <v>14</v>
      </c>
      <c r="E254">
        <v>87</v>
      </c>
    </row>
    <row r="255" spans="1:5" x14ac:dyDescent="0.25">
      <c r="A255" s="7" t="s">
        <v>20</v>
      </c>
      <c r="B255">
        <v>170</v>
      </c>
      <c r="D255" s="6" t="s">
        <v>14</v>
      </c>
      <c r="E255">
        <v>1063</v>
      </c>
    </row>
    <row r="256" spans="1:5" x14ac:dyDescent="0.25">
      <c r="A256" s="7" t="s">
        <v>20</v>
      </c>
      <c r="B256">
        <v>86</v>
      </c>
      <c r="D256" s="6" t="s">
        <v>14</v>
      </c>
      <c r="E256">
        <v>76</v>
      </c>
    </row>
    <row r="257" spans="1:5" x14ac:dyDescent="0.25">
      <c r="A257" s="7" t="s">
        <v>20</v>
      </c>
      <c r="B257">
        <v>6286</v>
      </c>
      <c r="D257" s="6" t="s">
        <v>14</v>
      </c>
      <c r="E257">
        <v>4428</v>
      </c>
    </row>
    <row r="258" spans="1:5" x14ac:dyDescent="0.25">
      <c r="A258" s="7" t="s">
        <v>20</v>
      </c>
      <c r="B258">
        <v>3727</v>
      </c>
      <c r="D258" s="6" t="s">
        <v>14</v>
      </c>
      <c r="E258">
        <v>58</v>
      </c>
    </row>
    <row r="259" spans="1:5" x14ac:dyDescent="0.25">
      <c r="A259" s="7" t="s">
        <v>20</v>
      </c>
      <c r="B259">
        <v>1605</v>
      </c>
      <c r="D259" s="6" t="s">
        <v>14</v>
      </c>
      <c r="E259">
        <v>111</v>
      </c>
    </row>
    <row r="260" spans="1:5" x14ac:dyDescent="0.25">
      <c r="A260" s="7" t="s">
        <v>20</v>
      </c>
      <c r="B260">
        <v>2120</v>
      </c>
      <c r="D260" s="6" t="s">
        <v>14</v>
      </c>
      <c r="E260">
        <v>2955</v>
      </c>
    </row>
    <row r="261" spans="1:5" x14ac:dyDescent="0.25">
      <c r="A261" s="7" t="s">
        <v>20</v>
      </c>
      <c r="B261">
        <v>50</v>
      </c>
      <c r="D261" s="6" t="s">
        <v>14</v>
      </c>
      <c r="E261">
        <v>1657</v>
      </c>
    </row>
    <row r="262" spans="1:5" x14ac:dyDescent="0.25">
      <c r="A262" s="7" t="s">
        <v>20</v>
      </c>
      <c r="B262">
        <v>2080</v>
      </c>
      <c r="D262" s="6" t="s">
        <v>14</v>
      </c>
      <c r="E262">
        <v>926</v>
      </c>
    </row>
    <row r="263" spans="1:5" x14ac:dyDescent="0.25">
      <c r="A263" s="7" t="s">
        <v>20</v>
      </c>
      <c r="B263">
        <v>2105</v>
      </c>
      <c r="D263" s="6" t="s">
        <v>14</v>
      </c>
      <c r="E263">
        <v>77</v>
      </c>
    </row>
    <row r="264" spans="1:5" x14ac:dyDescent="0.25">
      <c r="A264" s="7" t="s">
        <v>20</v>
      </c>
      <c r="B264">
        <v>2436</v>
      </c>
      <c r="D264" s="6" t="s">
        <v>14</v>
      </c>
      <c r="E264">
        <v>1748</v>
      </c>
    </row>
    <row r="265" spans="1:5" x14ac:dyDescent="0.25">
      <c r="A265" s="7" t="s">
        <v>20</v>
      </c>
      <c r="B265">
        <v>80</v>
      </c>
      <c r="D265" s="6" t="s">
        <v>14</v>
      </c>
      <c r="E265">
        <v>79</v>
      </c>
    </row>
    <row r="266" spans="1:5" x14ac:dyDescent="0.25">
      <c r="A266" s="7" t="s">
        <v>20</v>
      </c>
      <c r="B266">
        <v>42</v>
      </c>
      <c r="D266" s="6" t="s">
        <v>14</v>
      </c>
      <c r="E266">
        <v>889</v>
      </c>
    </row>
    <row r="267" spans="1:5" x14ac:dyDescent="0.25">
      <c r="A267" s="7" t="s">
        <v>20</v>
      </c>
      <c r="B267">
        <v>139</v>
      </c>
      <c r="D267" s="6" t="s">
        <v>14</v>
      </c>
      <c r="E267">
        <v>56</v>
      </c>
    </row>
    <row r="268" spans="1:5" x14ac:dyDescent="0.25">
      <c r="A268" s="7" t="s">
        <v>20</v>
      </c>
      <c r="B268">
        <v>159</v>
      </c>
      <c r="D268" s="6" t="s">
        <v>14</v>
      </c>
      <c r="E268">
        <v>1</v>
      </c>
    </row>
    <row r="269" spans="1:5" x14ac:dyDescent="0.25">
      <c r="A269" s="7" t="s">
        <v>20</v>
      </c>
      <c r="B269">
        <v>381</v>
      </c>
      <c r="D269" s="6" t="s">
        <v>14</v>
      </c>
      <c r="E269">
        <v>83</v>
      </c>
    </row>
    <row r="270" spans="1:5" x14ac:dyDescent="0.25">
      <c r="A270" s="7" t="s">
        <v>20</v>
      </c>
      <c r="B270">
        <v>194</v>
      </c>
      <c r="D270" s="6" t="s">
        <v>14</v>
      </c>
      <c r="E270">
        <v>2025</v>
      </c>
    </row>
    <row r="271" spans="1:5" x14ac:dyDescent="0.25">
      <c r="A271" s="7" t="s">
        <v>20</v>
      </c>
      <c r="B271">
        <v>106</v>
      </c>
      <c r="D271" s="6" t="s">
        <v>14</v>
      </c>
      <c r="E271">
        <v>14</v>
      </c>
    </row>
    <row r="272" spans="1:5" x14ac:dyDescent="0.25">
      <c r="A272" s="7" t="s">
        <v>20</v>
      </c>
      <c r="B272">
        <v>142</v>
      </c>
      <c r="D272" s="6" t="s">
        <v>14</v>
      </c>
      <c r="E272">
        <v>656</v>
      </c>
    </row>
    <row r="273" spans="1:5" x14ac:dyDescent="0.25">
      <c r="A273" s="7" t="s">
        <v>20</v>
      </c>
      <c r="B273">
        <v>211</v>
      </c>
      <c r="D273" s="6" t="s">
        <v>14</v>
      </c>
      <c r="E273">
        <v>1596</v>
      </c>
    </row>
    <row r="274" spans="1:5" x14ac:dyDescent="0.25">
      <c r="A274" s="7" t="s">
        <v>20</v>
      </c>
      <c r="B274">
        <v>2756</v>
      </c>
      <c r="D274" s="6" t="s">
        <v>14</v>
      </c>
      <c r="E274">
        <v>10</v>
      </c>
    </row>
    <row r="275" spans="1:5" x14ac:dyDescent="0.25">
      <c r="A275" s="7" t="s">
        <v>20</v>
      </c>
      <c r="B275">
        <v>173</v>
      </c>
      <c r="D275" s="6" t="s">
        <v>14</v>
      </c>
      <c r="E275">
        <v>1121</v>
      </c>
    </row>
    <row r="276" spans="1:5" x14ac:dyDescent="0.25">
      <c r="A276" s="7" t="s">
        <v>20</v>
      </c>
      <c r="B276">
        <v>87</v>
      </c>
      <c r="D276" s="6" t="s">
        <v>14</v>
      </c>
      <c r="E276">
        <v>15</v>
      </c>
    </row>
    <row r="277" spans="1:5" x14ac:dyDescent="0.25">
      <c r="A277" s="7" t="s">
        <v>20</v>
      </c>
      <c r="B277">
        <v>1572</v>
      </c>
      <c r="D277" s="6" t="s">
        <v>14</v>
      </c>
      <c r="E277">
        <v>191</v>
      </c>
    </row>
    <row r="278" spans="1:5" x14ac:dyDescent="0.25">
      <c r="A278" s="7" t="s">
        <v>20</v>
      </c>
      <c r="B278">
        <v>2346</v>
      </c>
      <c r="D278" s="6" t="s">
        <v>14</v>
      </c>
      <c r="E278">
        <v>16</v>
      </c>
    </row>
    <row r="279" spans="1:5" x14ac:dyDescent="0.25">
      <c r="A279" s="7" t="s">
        <v>20</v>
      </c>
      <c r="B279">
        <v>115</v>
      </c>
      <c r="D279" s="6" t="s">
        <v>14</v>
      </c>
      <c r="E279">
        <v>17</v>
      </c>
    </row>
    <row r="280" spans="1:5" x14ac:dyDescent="0.25">
      <c r="A280" s="7" t="s">
        <v>20</v>
      </c>
      <c r="B280">
        <v>85</v>
      </c>
      <c r="D280" s="6" t="s">
        <v>14</v>
      </c>
      <c r="E280">
        <v>34</v>
      </c>
    </row>
    <row r="281" spans="1:5" x14ac:dyDescent="0.25">
      <c r="A281" s="7" t="s">
        <v>20</v>
      </c>
      <c r="B281">
        <v>144</v>
      </c>
      <c r="D281" s="6" t="s">
        <v>14</v>
      </c>
      <c r="E281">
        <v>1</v>
      </c>
    </row>
    <row r="282" spans="1:5" x14ac:dyDescent="0.25">
      <c r="A282" s="7" t="s">
        <v>20</v>
      </c>
      <c r="B282">
        <v>2443</v>
      </c>
      <c r="D282" s="6" t="s">
        <v>14</v>
      </c>
      <c r="E282">
        <v>1274</v>
      </c>
    </row>
    <row r="283" spans="1:5" x14ac:dyDescent="0.25">
      <c r="A283" s="7" t="s">
        <v>20</v>
      </c>
      <c r="B283">
        <v>64</v>
      </c>
      <c r="D283" s="6" t="s">
        <v>14</v>
      </c>
      <c r="E283">
        <v>210</v>
      </c>
    </row>
    <row r="284" spans="1:5" x14ac:dyDescent="0.25">
      <c r="A284" s="7" t="s">
        <v>20</v>
      </c>
      <c r="B284">
        <v>268</v>
      </c>
      <c r="D284" s="6" t="s">
        <v>14</v>
      </c>
      <c r="E284">
        <v>248</v>
      </c>
    </row>
    <row r="285" spans="1:5" x14ac:dyDescent="0.25">
      <c r="A285" s="7" t="s">
        <v>20</v>
      </c>
      <c r="B285">
        <v>195</v>
      </c>
      <c r="D285" s="6" t="s">
        <v>14</v>
      </c>
      <c r="E285">
        <v>513</v>
      </c>
    </row>
    <row r="286" spans="1:5" x14ac:dyDescent="0.25">
      <c r="A286" s="7" t="s">
        <v>20</v>
      </c>
      <c r="B286">
        <v>186</v>
      </c>
      <c r="D286" s="6" t="s">
        <v>14</v>
      </c>
      <c r="E286">
        <v>3410</v>
      </c>
    </row>
    <row r="287" spans="1:5" x14ac:dyDescent="0.25">
      <c r="A287" s="7" t="s">
        <v>20</v>
      </c>
      <c r="B287">
        <v>460</v>
      </c>
      <c r="D287" s="6" t="s">
        <v>14</v>
      </c>
      <c r="E287">
        <v>10</v>
      </c>
    </row>
    <row r="288" spans="1:5" x14ac:dyDescent="0.25">
      <c r="A288" s="7" t="s">
        <v>20</v>
      </c>
      <c r="B288">
        <v>2528</v>
      </c>
      <c r="D288" s="6" t="s">
        <v>14</v>
      </c>
      <c r="E288">
        <v>2201</v>
      </c>
    </row>
    <row r="289" spans="1:5" x14ac:dyDescent="0.25">
      <c r="A289" s="7" t="s">
        <v>20</v>
      </c>
      <c r="B289">
        <v>3657</v>
      </c>
      <c r="D289" s="6" t="s">
        <v>14</v>
      </c>
      <c r="E289">
        <v>676</v>
      </c>
    </row>
    <row r="290" spans="1:5" x14ac:dyDescent="0.25">
      <c r="A290" s="7" t="s">
        <v>20</v>
      </c>
      <c r="B290">
        <v>131</v>
      </c>
      <c r="D290" s="6" t="s">
        <v>14</v>
      </c>
      <c r="E290">
        <v>831</v>
      </c>
    </row>
    <row r="291" spans="1:5" x14ac:dyDescent="0.25">
      <c r="A291" s="7" t="s">
        <v>20</v>
      </c>
      <c r="B291">
        <v>239</v>
      </c>
      <c r="D291" s="6" t="s">
        <v>14</v>
      </c>
      <c r="E291">
        <v>859</v>
      </c>
    </row>
    <row r="292" spans="1:5" x14ac:dyDescent="0.25">
      <c r="A292" s="7" t="s">
        <v>20</v>
      </c>
      <c r="B292">
        <v>78</v>
      </c>
      <c r="D292" s="6" t="s">
        <v>14</v>
      </c>
      <c r="E292">
        <v>45</v>
      </c>
    </row>
    <row r="293" spans="1:5" x14ac:dyDescent="0.25">
      <c r="A293" s="7" t="s">
        <v>20</v>
      </c>
      <c r="B293">
        <v>1773</v>
      </c>
      <c r="D293" s="6" t="s">
        <v>14</v>
      </c>
      <c r="E293">
        <v>6</v>
      </c>
    </row>
    <row r="294" spans="1:5" x14ac:dyDescent="0.25">
      <c r="A294" s="7" t="s">
        <v>20</v>
      </c>
      <c r="B294">
        <v>32</v>
      </c>
      <c r="D294" s="6" t="s">
        <v>14</v>
      </c>
      <c r="E294">
        <v>7</v>
      </c>
    </row>
    <row r="295" spans="1:5" x14ac:dyDescent="0.25">
      <c r="A295" s="7" t="s">
        <v>20</v>
      </c>
      <c r="B295">
        <v>369</v>
      </c>
      <c r="D295" s="6" t="s">
        <v>14</v>
      </c>
      <c r="E295">
        <v>31</v>
      </c>
    </row>
    <row r="296" spans="1:5" x14ac:dyDescent="0.25">
      <c r="A296" s="7" t="s">
        <v>20</v>
      </c>
      <c r="B296">
        <v>89</v>
      </c>
      <c r="D296" s="6" t="s">
        <v>14</v>
      </c>
      <c r="E296">
        <v>78</v>
      </c>
    </row>
    <row r="297" spans="1:5" x14ac:dyDescent="0.25">
      <c r="A297" s="7" t="s">
        <v>20</v>
      </c>
      <c r="B297">
        <v>147</v>
      </c>
      <c r="D297" s="6" t="s">
        <v>14</v>
      </c>
      <c r="E297">
        <v>1225</v>
      </c>
    </row>
    <row r="298" spans="1:5" x14ac:dyDescent="0.25">
      <c r="A298" s="7" t="s">
        <v>20</v>
      </c>
      <c r="B298">
        <v>126</v>
      </c>
      <c r="D298" s="6" t="s">
        <v>14</v>
      </c>
      <c r="E298">
        <v>1</v>
      </c>
    </row>
    <row r="299" spans="1:5" x14ac:dyDescent="0.25">
      <c r="A299" s="7" t="s">
        <v>20</v>
      </c>
      <c r="B299">
        <v>2218</v>
      </c>
      <c r="D299" s="6" t="s">
        <v>14</v>
      </c>
      <c r="E299">
        <v>67</v>
      </c>
    </row>
    <row r="300" spans="1:5" x14ac:dyDescent="0.25">
      <c r="A300" s="7" t="s">
        <v>20</v>
      </c>
      <c r="B300">
        <v>202</v>
      </c>
      <c r="D300" s="6" t="s">
        <v>14</v>
      </c>
      <c r="E300">
        <v>19</v>
      </c>
    </row>
    <row r="301" spans="1:5" x14ac:dyDescent="0.25">
      <c r="A301" s="7" t="s">
        <v>20</v>
      </c>
      <c r="B301">
        <v>140</v>
      </c>
      <c r="D301" s="6" t="s">
        <v>14</v>
      </c>
      <c r="E301">
        <v>2108</v>
      </c>
    </row>
    <row r="302" spans="1:5" x14ac:dyDescent="0.25">
      <c r="A302" s="7" t="s">
        <v>20</v>
      </c>
      <c r="B302">
        <v>1052</v>
      </c>
      <c r="D302" s="6" t="s">
        <v>14</v>
      </c>
      <c r="E302">
        <v>679</v>
      </c>
    </row>
    <row r="303" spans="1:5" x14ac:dyDescent="0.25">
      <c r="A303" s="7" t="s">
        <v>20</v>
      </c>
      <c r="B303">
        <v>247</v>
      </c>
      <c r="D303" s="6" t="s">
        <v>14</v>
      </c>
      <c r="E303">
        <v>36</v>
      </c>
    </row>
    <row r="304" spans="1:5" x14ac:dyDescent="0.25">
      <c r="A304" s="7" t="s">
        <v>20</v>
      </c>
      <c r="B304">
        <v>84</v>
      </c>
      <c r="D304" s="6" t="s">
        <v>14</v>
      </c>
      <c r="E304">
        <v>47</v>
      </c>
    </row>
    <row r="305" spans="1:5" x14ac:dyDescent="0.25">
      <c r="A305" s="7" t="s">
        <v>20</v>
      </c>
      <c r="B305">
        <v>88</v>
      </c>
      <c r="D305" s="6" t="s">
        <v>14</v>
      </c>
      <c r="E305">
        <v>70</v>
      </c>
    </row>
    <row r="306" spans="1:5" x14ac:dyDescent="0.25">
      <c r="A306" s="7" t="s">
        <v>20</v>
      </c>
      <c r="B306">
        <v>156</v>
      </c>
      <c r="D306" s="6" t="s">
        <v>14</v>
      </c>
      <c r="E306">
        <v>154</v>
      </c>
    </row>
    <row r="307" spans="1:5" x14ac:dyDescent="0.25">
      <c r="A307" s="7" t="s">
        <v>20</v>
      </c>
      <c r="B307">
        <v>2985</v>
      </c>
      <c r="D307" s="6" t="s">
        <v>14</v>
      </c>
      <c r="E307">
        <v>22</v>
      </c>
    </row>
    <row r="308" spans="1:5" x14ac:dyDescent="0.25">
      <c r="A308" s="7" t="s">
        <v>20</v>
      </c>
      <c r="B308">
        <v>762</v>
      </c>
      <c r="D308" s="6" t="s">
        <v>14</v>
      </c>
      <c r="E308">
        <v>1758</v>
      </c>
    </row>
    <row r="309" spans="1:5" x14ac:dyDescent="0.25">
      <c r="A309" s="7" t="s">
        <v>20</v>
      </c>
      <c r="B309">
        <v>554</v>
      </c>
      <c r="D309" s="6" t="s">
        <v>14</v>
      </c>
      <c r="E309">
        <v>94</v>
      </c>
    </row>
    <row r="310" spans="1:5" x14ac:dyDescent="0.25">
      <c r="A310" s="7" t="s">
        <v>20</v>
      </c>
      <c r="B310">
        <v>135</v>
      </c>
      <c r="D310" s="6" t="s">
        <v>14</v>
      </c>
      <c r="E310">
        <v>33</v>
      </c>
    </row>
    <row r="311" spans="1:5" x14ac:dyDescent="0.25">
      <c r="A311" s="7" t="s">
        <v>20</v>
      </c>
      <c r="B311">
        <v>122</v>
      </c>
      <c r="D311" s="6" t="s">
        <v>14</v>
      </c>
      <c r="E311">
        <v>1</v>
      </c>
    </row>
    <row r="312" spans="1:5" x14ac:dyDescent="0.25">
      <c r="A312" s="7" t="s">
        <v>20</v>
      </c>
      <c r="B312">
        <v>221</v>
      </c>
      <c r="D312" s="6" t="s">
        <v>14</v>
      </c>
      <c r="E312">
        <v>31</v>
      </c>
    </row>
    <row r="313" spans="1:5" x14ac:dyDescent="0.25">
      <c r="A313" s="7" t="s">
        <v>20</v>
      </c>
      <c r="B313">
        <v>126</v>
      </c>
      <c r="D313" s="6" t="s">
        <v>14</v>
      </c>
      <c r="E313">
        <v>35</v>
      </c>
    </row>
    <row r="314" spans="1:5" x14ac:dyDescent="0.25">
      <c r="A314" s="7" t="s">
        <v>20</v>
      </c>
      <c r="B314">
        <v>1022</v>
      </c>
      <c r="D314" s="6" t="s">
        <v>14</v>
      </c>
      <c r="E314">
        <v>63</v>
      </c>
    </row>
    <row r="315" spans="1:5" x14ac:dyDescent="0.25">
      <c r="A315" s="7" t="s">
        <v>20</v>
      </c>
      <c r="B315">
        <v>3177</v>
      </c>
      <c r="D315" s="6" t="s">
        <v>14</v>
      </c>
      <c r="E315">
        <v>526</v>
      </c>
    </row>
    <row r="316" spans="1:5" x14ac:dyDescent="0.25">
      <c r="A316" s="7" t="s">
        <v>20</v>
      </c>
      <c r="B316">
        <v>198</v>
      </c>
      <c r="D316" s="6" t="s">
        <v>14</v>
      </c>
      <c r="E316">
        <v>121</v>
      </c>
    </row>
    <row r="317" spans="1:5" x14ac:dyDescent="0.25">
      <c r="A317" s="7" t="s">
        <v>20</v>
      </c>
      <c r="B317">
        <v>85</v>
      </c>
      <c r="D317" s="6" t="s">
        <v>14</v>
      </c>
      <c r="E317">
        <v>67</v>
      </c>
    </row>
    <row r="318" spans="1:5" x14ac:dyDescent="0.25">
      <c r="A318" s="7" t="s">
        <v>20</v>
      </c>
      <c r="B318">
        <v>3596</v>
      </c>
      <c r="D318" s="6" t="s">
        <v>14</v>
      </c>
      <c r="E318">
        <v>57</v>
      </c>
    </row>
    <row r="319" spans="1:5" x14ac:dyDescent="0.25">
      <c r="A319" s="7" t="s">
        <v>20</v>
      </c>
      <c r="B319">
        <v>244</v>
      </c>
      <c r="D319" s="6" t="s">
        <v>14</v>
      </c>
      <c r="E319">
        <v>1229</v>
      </c>
    </row>
    <row r="320" spans="1:5" x14ac:dyDescent="0.25">
      <c r="A320" s="7" t="s">
        <v>20</v>
      </c>
      <c r="B320">
        <v>5180</v>
      </c>
      <c r="D320" s="6" t="s">
        <v>14</v>
      </c>
      <c r="E320">
        <v>12</v>
      </c>
    </row>
    <row r="321" spans="1:5" x14ac:dyDescent="0.25">
      <c r="A321" s="7" t="s">
        <v>20</v>
      </c>
      <c r="B321">
        <v>589</v>
      </c>
      <c r="D321" s="6" t="s">
        <v>14</v>
      </c>
      <c r="E321">
        <v>452</v>
      </c>
    </row>
    <row r="322" spans="1:5" x14ac:dyDescent="0.25">
      <c r="A322" s="7" t="s">
        <v>20</v>
      </c>
      <c r="B322">
        <v>2725</v>
      </c>
      <c r="D322" s="6" t="s">
        <v>14</v>
      </c>
      <c r="E322">
        <v>1886</v>
      </c>
    </row>
    <row r="323" spans="1:5" x14ac:dyDescent="0.25">
      <c r="A323" s="7" t="s">
        <v>20</v>
      </c>
      <c r="B323">
        <v>300</v>
      </c>
      <c r="D323" s="6" t="s">
        <v>14</v>
      </c>
      <c r="E323">
        <v>1825</v>
      </c>
    </row>
    <row r="324" spans="1:5" x14ac:dyDescent="0.25">
      <c r="A324" s="7" t="s">
        <v>20</v>
      </c>
      <c r="B324">
        <v>144</v>
      </c>
      <c r="D324" s="6" t="s">
        <v>14</v>
      </c>
      <c r="E324">
        <v>31</v>
      </c>
    </row>
    <row r="325" spans="1:5" x14ac:dyDescent="0.25">
      <c r="A325" s="7" t="s">
        <v>20</v>
      </c>
      <c r="B325">
        <v>87</v>
      </c>
      <c r="D325" s="6" t="s">
        <v>14</v>
      </c>
      <c r="E325">
        <v>107</v>
      </c>
    </row>
    <row r="326" spans="1:5" x14ac:dyDescent="0.25">
      <c r="A326" s="7" t="s">
        <v>20</v>
      </c>
      <c r="B326">
        <v>3116</v>
      </c>
      <c r="D326" s="6" t="s">
        <v>14</v>
      </c>
      <c r="E326">
        <v>27</v>
      </c>
    </row>
    <row r="327" spans="1:5" x14ac:dyDescent="0.25">
      <c r="A327" s="7" t="s">
        <v>20</v>
      </c>
      <c r="B327">
        <v>909</v>
      </c>
      <c r="D327" s="6" t="s">
        <v>14</v>
      </c>
      <c r="E327">
        <v>1221</v>
      </c>
    </row>
    <row r="328" spans="1:5" x14ac:dyDescent="0.25">
      <c r="A328" s="7" t="s">
        <v>20</v>
      </c>
      <c r="B328">
        <v>1613</v>
      </c>
      <c r="D328" s="6" t="s">
        <v>14</v>
      </c>
      <c r="E328">
        <v>1</v>
      </c>
    </row>
    <row r="329" spans="1:5" x14ac:dyDescent="0.25">
      <c r="A329" s="7" t="s">
        <v>20</v>
      </c>
      <c r="B329">
        <v>136</v>
      </c>
      <c r="D329" s="6" t="s">
        <v>14</v>
      </c>
      <c r="E329">
        <v>16</v>
      </c>
    </row>
    <row r="330" spans="1:5" x14ac:dyDescent="0.25">
      <c r="A330" s="7" t="s">
        <v>20</v>
      </c>
      <c r="B330">
        <v>130</v>
      </c>
      <c r="D330" s="6" t="s">
        <v>14</v>
      </c>
      <c r="E330">
        <v>41</v>
      </c>
    </row>
    <row r="331" spans="1:5" x14ac:dyDescent="0.25">
      <c r="A331" s="7" t="s">
        <v>20</v>
      </c>
      <c r="B331">
        <v>102</v>
      </c>
      <c r="D331" s="6" t="s">
        <v>14</v>
      </c>
      <c r="E331">
        <v>523</v>
      </c>
    </row>
    <row r="332" spans="1:5" x14ac:dyDescent="0.25">
      <c r="A332" s="7" t="s">
        <v>20</v>
      </c>
      <c r="B332">
        <v>4006</v>
      </c>
      <c r="D332" s="6" t="s">
        <v>14</v>
      </c>
      <c r="E332">
        <v>141</v>
      </c>
    </row>
    <row r="333" spans="1:5" x14ac:dyDescent="0.25">
      <c r="A333" s="7" t="s">
        <v>20</v>
      </c>
      <c r="B333">
        <v>1629</v>
      </c>
      <c r="D333" s="6" t="s">
        <v>14</v>
      </c>
      <c r="E333">
        <v>52</v>
      </c>
    </row>
    <row r="334" spans="1:5" x14ac:dyDescent="0.25">
      <c r="A334" s="7" t="s">
        <v>20</v>
      </c>
      <c r="B334">
        <v>2188</v>
      </c>
      <c r="D334" s="6" t="s">
        <v>14</v>
      </c>
      <c r="E334">
        <v>225</v>
      </c>
    </row>
    <row r="335" spans="1:5" x14ac:dyDescent="0.25">
      <c r="A335" s="7" t="s">
        <v>20</v>
      </c>
      <c r="B335">
        <v>2409</v>
      </c>
      <c r="D335" s="6" t="s">
        <v>14</v>
      </c>
      <c r="E335">
        <v>38</v>
      </c>
    </row>
    <row r="336" spans="1:5" x14ac:dyDescent="0.25">
      <c r="A336" s="7" t="s">
        <v>20</v>
      </c>
      <c r="B336">
        <v>194</v>
      </c>
      <c r="D336" s="6" t="s">
        <v>14</v>
      </c>
      <c r="E336">
        <v>15</v>
      </c>
    </row>
    <row r="337" spans="1:5" x14ac:dyDescent="0.25">
      <c r="A337" s="7" t="s">
        <v>20</v>
      </c>
      <c r="B337">
        <v>1140</v>
      </c>
      <c r="D337" s="6" t="s">
        <v>14</v>
      </c>
      <c r="E337">
        <v>37</v>
      </c>
    </row>
    <row r="338" spans="1:5" x14ac:dyDescent="0.25">
      <c r="A338" s="7" t="s">
        <v>20</v>
      </c>
      <c r="B338">
        <v>102</v>
      </c>
      <c r="D338" s="6" t="s">
        <v>14</v>
      </c>
      <c r="E338">
        <v>112</v>
      </c>
    </row>
    <row r="339" spans="1:5" x14ac:dyDescent="0.25">
      <c r="A339" s="7" t="s">
        <v>20</v>
      </c>
      <c r="B339">
        <v>2857</v>
      </c>
      <c r="D339" s="6" t="s">
        <v>14</v>
      </c>
      <c r="E339">
        <v>21</v>
      </c>
    </row>
    <row r="340" spans="1:5" x14ac:dyDescent="0.25">
      <c r="A340" s="7" t="s">
        <v>20</v>
      </c>
      <c r="B340">
        <v>107</v>
      </c>
      <c r="D340" s="6" t="s">
        <v>14</v>
      </c>
      <c r="E340">
        <v>67</v>
      </c>
    </row>
    <row r="341" spans="1:5" x14ac:dyDescent="0.25">
      <c r="A341" s="7" t="s">
        <v>20</v>
      </c>
      <c r="B341">
        <v>160</v>
      </c>
      <c r="D341" s="6" t="s">
        <v>14</v>
      </c>
      <c r="E341">
        <v>78</v>
      </c>
    </row>
    <row r="342" spans="1:5" x14ac:dyDescent="0.25">
      <c r="A342" s="7" t="s">
        <v>20</v>
      </c>
      <c r="B342">
        <v>2230</v>
      </c>
      <c r="D342" s="6" t="s">
        <v>14</v>
      </c>
      <c r="E342">
        <v>67</v>
      </c>
    </row>
    <row r="343" spans="1:5" x14ac:dyDescent="0.25">
      <c r="A343" s="7" t="s">
        <v>20</v>
      </c>
      <c r="B343">
        <v>316</v>
      </c>
      <c r="D343" s="6" t="s">
        <v>14</v>
      </c>
      <c r="E343">
        <v>263</v>
      </c>
    </row>
    <row r="344" spans="1:5" x14ac:dyDescent="0.25">
      <c r="A344" s="7" t="s">
        <v>20</v>
      </c>
      <c r="B344">
        <v>117</v>
      </c>
      <c r="D344" s="6" t="s">
        <v>14</v>
      </c>
      <c r="E344">
        <v>1691</v>
      </c>
    </row>
    <row r="345" spans="1:5" x14ac:dyDescent="0.25">
      <c r="A345" s="7" t="s">
        <v>20</v>
      </c>
      <c r="B345">
        <v>6406</v>
      </c>
      <c r="D345" s="6" t="s">
        <v>14</v>
      </c>
      <c r="E345">
        <v>181</v>
      </c>
    </row>
    <row r="346" spans="1:5" x14ac:dyDescent="0.25">
      <c r="A346" s="7" t="s">
        <v>20</v>
      </c>
      <c r="B346">
        <v>192</v>
      </c>
      <c r="D346" s="6" t="s">
        <v>14</v>
      </c>
      <c r="E346">
        <v>13</v>
      </c>
    </row>
    <row r="347" spans="1:5" x14ac:dyDescent="0.25">
      <c r="A347" s="7" t="s">
        <v>20</v>
      </c>
      <c r="B347">
        <v>26</v>
      </c>
      <c r="D347" s="6" t="s">
        <v>14</v>
      </c>
      <c r="E347">
        <v>1</v>
      </c>
    </row>
    <row r="348" spans="1:5" x14ac:dyDescent="0.25">
      <c r="A348" s="7" t="s">
        <v>20</v>
      </c>
      <c r="B348">
        <v>723</v>
      </c>
      <c r="D348" s="6" t="s">
        <v>14</v>
      </c>
      <c r="E348">
        <v>21</v>
      </c>
    </row>
    <row r="349" spans="1:5" x14ac:dyDescent="0.25">
      <c r="A349" s="7" t="s">
        <v>20</v>
      </c>
      <c r="B349">
        <v>170</v>
      </c>
      <c r="D349" s="6" t="s">
        <v>14</v>
      </c>
      <c r="E349">
        <v>830</v>
      </c>
    </row>
    <row r="350" spans="1:5" x14ac:dyDescent="0.25">
      <c r="A350" s="7" t="s">
        <v>20</v>
      </c>
      <c r="B350">
        <v>238</v>
      </c>
      <c r="D350" s="6" t="s">
        <v>14</v>
      </c>
      <c r="E350">
        <v>130</v>
      </c>
    </row>
    <row r="351" spans="1:5" x14ac:dyDescent="0.25">
      <c r="A351" s="7" t="s">
        <v>20</v>
      </c>
      <c r="B351">
        <v>55</v>
      </c>
      <c r="D351" s="6" t="s">
        <v>14</v>
      </c>
      <c r="E351">
        <v>55</v>
      </c>
    </row>
    <row r="352" spans="1:5" x14ac:dyDescent="0.25">
      <c r="A352" s="7" t="s">
        <v>20</v>
      </c>
      <c r="B352">
        <v>128</v>
      </c>
      <c r="D352" s="6" t="s">
        <v>14</v>
      </c>
      <c r="E352">
        <v>114</v>
      </c>
    </row>
    <row r="353" spans="1:5" x14ac:dyDescent="0.25">
      <c r="A353" s="7" t="s">
        <v>20</v>
      </c>
      <c r="B353">
        <v>2144</v>
      </c>
      <c r="D353" s="6" t="s">
        <v>14</v>
      </c>
      <c r="E353">
        <v>594</v>
      </c>
    </row>
    <row r="354" spans="1:5" x14ac:dyDescent="0.25">
      <c r="A354" s="7" t="s">
        <v>20</v>
      </c>
      <c r="B354">
        <v>2693</v>
      </c>
      <c r="D354" s="6" t="s">
        <v>14</v>
      </c>
      <c r="E354">
        <v>24</v>
      </c>
    </row>
    <row r="355" spans="1:5" x14ac:dyDescent="0.25">
      <c r="A355" s="7" t="s">
        <v>20</v>
      </c>
      <c r="B355">
        <v>432</v>
      </c>
      <c r="D355" s="6" t="s">
        <v>14</v>
      </c>
      <c r="E355">
        <v>252</v>
      </c>
    </row>
    <row r="356" spans="1:5" x14ac:dyDescent="0.25">
      <c r="A356" s="7" t="s">
        <v>20</v>
      </c>
      <c r="B356">
        <v>189</v>
      </c>
      <c r="D356" s="6" t="s">
        <v>14</v>
      </c>
      <c r="E356">
        <v>67</v>
      </c>
    </row>
    <row r="357" spans="1:5" x14ac:dyDescent="0.25">
      <c r="A357" s="7" t="s">
        <v>20</v>
      </c>
      <c r="B357">
        <v>154</v>
      </c>
      <c r="D357" s="6" t="s">
        <v>14</v>
      </c>
      <c r="E357">
        <v>742</v>
      </c>
    </row>
    <row r="358" spans="1:5" x14ac:dyDescent="0.25">
      <c r="A358" s="7" t="s">
        <v>20</v>
      </c>
      <c r="B358">
        <v>96</v>
      </c>
      <c r="D358" s="6" t="s">
        <v>14</v>
      </c>
      <c r="E358">
        <v>75</v>
      </c>
    </row>
    <row r="359" spans="1:5" x14ac:dyDescent="0.25">
      <c r="A359" s="7" t="s">
        <v>20</v>
      </c>
      <c r="B359">
        <v>3063</v>
      </c>
      <c r="D359" s="6" t="s">
        <v>14</v>
      </c>
      <c r="E359">
        <v>4405</v>
      </c>
    </row>
    <row r="360" spans="1:5" x14ac:dyDescent="0.25">
      <c r="A360" s="7" t="s">
        <v>20</v>
      </c>
      <c r="B360">
        <v>2266</v>
      </c>
      <c r="D360" s="6" t="s">
        <v>14</v>
      </c>
      <c r="E360">
        <v>92</v>
      </c>
    </row>
    <row r="361" spans="1:5" x14ac:dyDescent="0.25">
      <c r="A361" s="7" t="s">
        <v>20</v>
      </c>
      <c r="B361">
        <v>194</v>
      </c>
      <c r="D361" s="6" t="s">
        <v>14</v>
      </c>
      <c r="E361">
        <v>64</v>
      </c>
    </row>
    <row r="362" spans="1:5" x14ac:dyDescent="0.25">
      <c r="A362" s="7" t="s">
        <v>20</v>
      </c>
      <c r="B362">
        <v>129</v>
      </c>
      <c r="D362" s="6" t="s">
        <v>14</v>
      </c>
      <c r="E362">
        <v>64</v>
      </c>
    </row>
    <row r="363" spans="1:5" x14ac:dyDescent="0.25">
      <c r="A363" s="7" t="s">
        <v>20</v>
      </c>
      <c r="B363">
        <v>375</v>
      </c>
      <c r="D363" s="6" t="s">
        <v>14</v>
      </c>
      <c r="E363">
        <v>842</v>
      </c>
    </row>
    <row r="364" spans="1:5" x14ac:dyDescent="0.25">
      <c r="A364" s="7" t="s">
        <v>20</v>
      </c>
      <c r="B364">
        <v>409</v>
      </c>
      <c r="D364" s="6" t="s">
        <v>14</v>
      </c>
      <c r="E364">
        <v>112</v>
      </c>
    </row>
    <row r="365" spans="1:5" x14ac:dyDescent="0.25">
      <c r="A365" s="7" t="s">
        <v>20</v>
      </c>
      <c r="B365">
        <v>234</v>
      </c>
      <c r="D365" s="6" t="s">
        <v>14</v>
      </c>
      <c r="E365">
        <v>374</v>
      </c>
    </row>
    <row r="366" spans="1:5" x14ac:dyDescent="0.25">
      <c r="A366" s="7" t="s">
        <v>20</v>
      </c>
      <c r="B366">
        <v>3016</v>
      </c>
    </row>
    <row r="367" spans="1:5" x14ac:dyDescent="0.25">
      <c r="A367" s="7" t="s">
        <v>20</v>
      </c>
      <c r="B367">
        <v>264</v>
      </c>
    </row>
    <row r="368" spans="1:5" x14ac:dyDescent="0.25">
      <c r="A368" s="7" t="s">
        <v>20</v>
      </c>
      <c r="B368">
        <v>272</v>
      </c>
    </row>
    <row r="369" spans="1:2" x14ac:dyDescent="0.25">
      <c r="A369" s="7" t="s">
        <v>20</v>
      </c>
      <c r="B369">
        <v>419</v>
      </c>
    </row>
    <row r="370" spans="1:2" x14ac:dyDescent="0.25">
      <c r="A370" s="7" t="s">
        <v>20</v>
      </c>
      <c r="B370">
        <v>1621</v>
      </c>
    </row>
    <row r="371" spans="1:2" x14ac:dyDescent="0.25">
      <c r="A371" s="7" t="s">
        <v>20</v>
      </c>
      <c r="B371">
        <v>1101</v>
      </c>
    </row>
    <row r="372" spans="1:2" x14ac:dyDescent="0.25">
      <c r="A372" s="7" t="s">
        <v>20</v>
      </c>
      <c r="B372">
        <v>1073</v>
      </c>
    </row>
    <row r="373" spans="1:2" x14ac:dyDescent="0.25">
      <c r="A373" s="7" t="s">
        <v>20</v>
      </c>
      <c r="B373">
        <v>331</v>
      </c>
    </row>
    <row r="374" spans="1:2" x14ac:dyDescent="0.25">
      <c r="A374" s="7" t="s">
        <v>20</v>
      </c>
      <c r="B374">
        <v>1170</v>
      </c>
    </row>
    <row r="375" spans="1:2" x14ac:dyDescent="0.25">
      <c r="A375" s="7" t="s">
        <v>20</v>
      </c>
      <c r="B375">
        <v>363</v>
      </c>
    </row>
    <row r="376" spans="1:2" x14ac:dyDescent="0.25">
      <c r="A376" s="7" t="s">
        <v>20</v>
      </c>
      <c r="B376">
        <v>103</v>
      </c>
    </row>
    <row r="377" spans="1:2" x14ac:dyDescent="0.25">
      <c r="A377" s="7" t="s">
        <v>20</v>
      </c>
      <c r="B377">
        <v>147</v>
      </c>
    </row>
    <row r="378" spans="1:2" x14ac:dyDescent="0.25">
      <c r="A378" s="7" t="s">
        <v>20</v>
      </c>
      <c r="B378">
        <v>110</v>
      </c>
    </row>
    <row r="379" spans="1:2" x14ac:dyDescent="0.25">
      <c r="A379" s="7" t="s">
        <v>20</v>
      </c>
      <c r="B379">
        <v>134</v>
      </c>
    </row>
    <row r="380" spans="1:2" x14ac:dyDescent="0.25">
      <c r="A380" s="7" t="s">
        <v>20</v>
      </c>
      <c r="B380">
        <v>269</v>
      </c>
    </row>
    <row r="381" spans="1:2" x14ac:dyDescent="0.25">
      <c r="A381" s="7" t="s">
        <v>20</v>
      </c>
      <c r="B381">
        <v>175</v>
      </c>
    </row>
    <row r="382" spans="1:2" x14ac:dyDescent="0.25">
      <c r="A382" s="7" t="s">
        <v>20</v>
      </c>
      <c r="B382">
        <v>69</v>
      </c>
    </row>
    <row r="383" spans="1:2" x14ac:dyDescent="0.25">
      <c r="A383" s="7" t="s">
        <v>20</v>
      </c>
      <c r="B383">
        <v>190</v>
      </c>
    </row>
    <row r="384" spans="1:2" x14ac:dyDescent="0.25">
      <c r="A384" s="7" t="s">
        <v>20</v>
      </c>
      <c r="B384">
        <v>237</v>
      </c>
    </row>
    <row r="385" spans="1:2" x14ac:dyDescent="0.25">
      <c r="A385" s="7" t="s">
        <v>20</v>
      </c>
      <c r="B385">
        <v>196</v>
      </c>
    </row>
    <row r="386" spans="1:2" x14ac:dyDescent="0.25">
      <c r="A386" s="7" t="s">
        <v>20</v>
      </c>
      <c r="B386">
        <v>7295</v>
      </c>
    </row>
    <row r="387" spans="1:2" x14ac:dyDescent="0.25">
      <c r="A387" s="7" t="s">
        <v>20</v>
      </c>
      <c r="B387">
        <v>2893</v>
      </c>
    </row>
    <row r="388" spans="1:2" x14ac:dyDescent="0.25">
      <c r="A388" s="7" t="s">
        <v>20</v>
      </c>
      <c r="B388">
        <v>820</v>
      </c>
    </row>
    <row r="389" spans="1:2" x14ac:dyDescent="0.25">
      <c r="A389" s="7" t="s">
        <v>20</v>
      </c>
      <c r="B389">
        <v>2038</v>
      </c>
    </row>
    <row r="390" spans="1:2" x14ac:dyDescent="0.25">
      <c r="A390" s="7" t="s">
        <v>20</v>
      </c>
      <c r="B390">
        <v>116</v>
      </c>
    </row>
    <row r="391" spans="1:2" x14ac:dyDescent="0.25">
      <c r="A391" s="7" t="s">
        <v>20</v>
      </c>
      <c r="B391">
        <v>1345</v>
      </c>
    </row>
    <row r="392" spans="1:2" x14ac:dyDescent="0.25">
      <c r="A392" s="7" t="s">
        <v>20</v>
      </c>
      <c r="B392">
        <v>168</v>
      </c>
    </row>
    <row r="393" spans="1:2" x14ac:dyDescent="0.25">
      <c r="A393" s="7" t="s">
        <v>20</v>
      </c>
      <c r="B393">
        <v>137</v>
      </c>
    </row>
    <row r="394" spans="1:2" x14ac:dyDescent="0.25">
      <c r="A394" s="7" t="s">
        <v>20</v>
      </c>
      <c r="B394">
        <v>186</v>
      </c>
    </row>
    <row r="395" spans="1:2" x14ac:dyDescent="0.25">
      <c r="A395" s="7" t="s">
        <v>20</v>
      </c>
      <c r="B395">
        <v>125</v>
      </c>
    </row>
    <row r="396" spans="1:2" x14ac:dyDescent="0.25">
      <c r="A396" s="7" t="s">
        <v>20</v>
      </c>
      <c r="B396">
        <v>202</v>
      </c>
    </row>
    <row r="397" spans="1:2" x14ac:dyDescent="0.25">
      <c r="A397" s="7" t="s">
        <v>20</v>
      </c>
      <c r="B397">
        <v>103</v>
      </c>
    </row>
    <row r="398" spans="1:2" x14ac:dyDescent="0.25">
      <c r="A398" s="7" t="s">
        <v>20</v>
      </c>
      <c r="B398">
        <v>1785</v>
      </c>
    </row>
    <row r="399" spans="1:2" x14ac:dyDescent="0.25">
      <c r="A399" s="7" t="s">
        <v>20</v>
      </c>
      <c r="B399">
        <v>157</v>
      </c>
    </row>
    <row r="400" spans="1:2" x14ac:dyDescent="0.25">
      <c r="A400" s="7" t="s">
        <v>20</v>
      </c>
      <c r="B400">
        <v>555</v>
      </c>
    </row>
    <row r="401" spans="1:2" x14ac:dyDescent="0.25">
      <c r="A401" s="7" t="s">
        <v>20</v>
      </c>
      <c r="B401">
        <v>297</v>
      </c>
    </row>
    <row r="402" spans="1:2" x14ac:dyDescent="0.25">
      <c r="A402" s="7" t="s">
        <v>20</v>
      </c>
      <c r="B402">
        <v>123</v>
      </c>
    </row>
    <row r="403" spans="1:2" x14ac:dyDescent="0.25">
      <c r="A403" s="7" t="s">
        <v>20</v>
      </c>
      <c r="B403">
        <v>3036</v>
      </c>
    </row>
    <row r="404" spans="1:2" x14ac:dyDescent="0.25">
      <c r="A404" s="7" t="s">
        <v>20</v>
      </c>
      <c r="B404">
        <v>144</v>
      </c>
    </row>
    <row r="405" spans="1:2" x14ac:dyDescent="0.25">
      <c r="A405" s="7" t="s">
        <v>20</v>
      </c>
      <c r="B405">
        <v>121</v>
      </c>
    </row>
    <row r="406" spans="1:2" x14ac:dyDescent="0.25">
      <c r="A406" s="7" t="s">
        <v>20</v>
      </c>
      <c r="B406">
        <v>181</v>
      </c>
    </row>
    <row r="407" spans="1:2" x14ac:dyDescent="0.25">
      <c r="A407" s="7" t="s">
        <v>20</v>
      </c>
      <c r="B407">
        <v>122</v>
      </c>
    </row>
    <row r="408" spans="1:2" x14ac:dyDescent="0.25">
      <c r="A408" s="7" t="s">
        <v>20</v>
      </c>
      <c r="B408">
        <v>1071</v>
      </c>
    </row>
    <row r="409" spans="1:2" x14ac:dyDescent="0.25">
      <c r="A409" s="7" t="s">
        <v>20</v>
      </c>
      <c r="B409">
        <v>980</v>
      </c>
    </row>
    <row r="410" spans="1:2" x14ac:dyDescent="0.25">
      <c r="A410" s="7" t="s">
        <v>20</v>
      </c>
      <c r="B410">
        <v>536</v>
      </c>
    </row>
    <row r="411" spans="1:2" x14ac:dyDescent="0.25">
      <c r="A411" s="7" t="s">
        <v>20</v>
      </c>
      <c r="B411">
        <v>1991</v>
      </c>
    </row>
    <row r="412" spans="1:2" x14ac:dyDescent="0.25">
      <c r="A412" s="7" t="s">
        <v>20</v>
      </c>
      <c r="B412">
        <v>180</v>
      </c>
    </row>
    <row r="413" spans="1:2" x14ac:dyDescent="0.25">
      <c r="A413" s="7" t="s">
        <v>20</v>
      </c>
      <c r="B413">
        <v>130</v>
      </c>
    </row>
    <row r="414" spans="1:2" x14ac:dyDescent="0.25">
      <c r="A414" s="7" t="s">
        <v>20</v>
      </c>
      <c r="B414">
        <v>122</v>
      </c>
    </row>
    <row r="415" spans="1:2" x14ac:dyDescent="0.25">
      <c r="A415" s="7" t="s">
        <v>20</v>
      </c>
      <c r="B415">
        <v>140</v>
      </c>
    </row>
    <row r="416" spans="1:2" x14ac:dyDescent="0.25">
      <c r="A416" s="7" t="s">
        <v>20</v>
      </c>
      <c r="B416">
        <v>3388</v>
      </c>
    </row>
    <row r="417" spans="1:2" x14ac:dyDescent="0.25">
      <c r="A417" s="7" t="s">
        <v>20</v>
      </c>
      <c r="B417">
        <v>280</v>
      </c>
    </row>
    <row r="418" spans="1:2" x14ac:dyDescent="0.25">
      <c r="A418" s="7" t="s">
        <v>20</v>
      </c>
      <c r="B418">
        <v>366</v>
      </c>
    </row>
    <row r="419" spans="1:2" x14ac:dyDescent="0.25">
      <c r="A419" s="7" t="s">
        <v>20</v>
      </c>
      <c r="B419">
        <v>270</v>
      </c>
    </row>
    <row r="420" spans="1:2" x14ac:dyDescent="0.25">
      <c r="A420" s="7" t="s">
        <v>20</v>
      </c>
      <c r="B420">
        <v>137</v>
      </c>
    </row>
    <row r="421" spans="1:2" x14ac:dyDescent="0.25">
      <c r="A421" s="7" t="s">
        <v>20</v>
      </c>
      <c r="B421">
        <v>3205</v>
      </c>
    </row>
    <row r="422" spans="1:2" x14ac:dyDescent="0.25">
      <c r="A422" s="7" t="s">
        <v>20</v>
      </c>
      <c r="B422">
        <v>288</v>
      </c>
    </row>
    <row r="423" spans="1:2" x14ac:dyDescent="0.25">
      <c r="A423" s="7" t="s">
        <v>20</v>
      </c>
      <c r="B423">
        <v>148</v>
      </c>
    </row>
    <row r="424" spans="1:2" x14ac:dyDescent="0.25">
      <c r="A424" s="7" t="s">
        <v>20</v>
      </c>
      <c r="B424">
        <v>114</v>
      </c>
    </row>
    <row r="425" spans="1:2" x14ac:dyDescent="0.25">
      <c r="A425" s="7" t="s">
        <v>20</v>
      </c>
      <c r="B425">
        <v>1518</v>
      </c>
    </row>
    <row r="426" spans="1:2" x14ac:dyDescent="0.25">
      <c r="A426" s="7" t="s">
        <v>20</v>
      </c>
      <c r="B426">
        <v>166</v>
      </c>
    </row>
    <row r="427" spans="1:2" x14ac:dyDescent="0.25">
      <c r="A427" s="7" t="s">
        <v>20</v>
      </c>
      <c r="B427">
        <v>100</v>
      </c>
    </row>
    <row r="428" spans="1:2" x14ac:dyDescent="0.25">
      <c r="A428" s="7" t="s">
        <v>20</v>
      </c>
      <c r="B428">
        <v>235</v>
      </c>
    </row>
    <row r="429" spans="1:2" x14ac:dyDescent="0.25">
      <c r="A429" s="7" t="s">
        <v>20</v>
      </c>
      <c r="B429">
        <v>148</v>
      </c>
    </row>
    <row r="430" spans="1:2" x14ac:dyDescent="0.25">
      <c r="A430" s="7" t="s">
        <v>20</v>
      </c>
      <c r="B430">
        <v>198</v>
      </c>
    </row>
    <row r="431" spans="1:2" x14ac:dyDescent="0.25">
      <c r="A431" s="7" t="s">
        <v>20</v>
      </c>
      <c r="B431">
        <v>150</v>
      </c>
    </row>
    <row r="432" spans="1:2" x14ac:dyDescent="0.25">
      <c r="A432" s="7" t="s">
        <v>20</v>
      </c>
      <c r="B432">
        <v>216</v>
      </c>
    </row>
    <row r="433" spans="1:2" x14ac:dyDescent="0.25">
      <c r="A433" s="7" t="s">
        <v>20</v>
      </c>
      <c r="B433">
        <v>5139</v>
      </c>
    </row>
    <row r="434" spans="1:2" x14ac:dyDescent="0.25">
      <c r="A434" s="7" t="s">
        <v>20</v>
      </c>
      <c r="B434">
        <v>2353</v>
      </c>
    </row>
    <row r="435" spans="1:2" x14ac:dyDescent="0.25">
      <c r="A435" s="7" t="s">
        <v>20</v>
      </c>
      <c r="B435">
        <v>78</v>
      </c>
    </row>
    <row r="436" spans="1:2" x14ac:dyDescent="0.25">
      <c r="A436" s="7" t="s">
        <v>20</v>
      </c>
      <c r="B436">
        <v>174</v>
      </c>
    </row>
    <row r="437" spans="1:2" x14ac:dyDescent="0.25">
      <c r="A437" s="7" t="s">
        <v>20</v>
      </c>
      <c r="B437">
        <v>164</v>
      </c>
    </row>
    <row r="438" spans="1:2" x14ac:dyDescent="0.25">
      <c r="A438" s="7" t="s">
        <v>20</v>
      </c>
      <c r="B438">
        <v>161</v>
      </c>
    </row>
    <row r="439" spans="1:2" x14ac:dyDescent="0.25">
      <c r="A439" s="7" t="s">
        <v>20</v>
      </c>
      <c r="B439">
        <v>138</v>
      </c>
    </row>
    <row r="440" spans="1:2" x14ac:dyDescent="0.25">
      <c r="A440" s="7" t="s">
        <v>20</v>
      </c>
      <c r="B440">
        <v>3308</v>
      </c>
    </row>
    <row r="441" spans="1:2" x14ac:dyDescent="0.25">
      <c r="A441" s="7" t="s">
        <v>20</v>
      </c>
      <c r="B441">
        <v>127</v>
      </c>
    </row>
    <row r="442" spans="1:2" x14ac:dyDescent="0.25">
      <c r="A442" s="7" t="s">
        <v>20</v>
      </c>
      <c r="B442">
        <v>207</v>
      </c>
    </row>
    <row r="443" spans="1:2" x14ac:dyDescent="0.25">
      <c r="A443" s="7" t="s">
        <v>20</v>
      </c>
      <c r="B443">
        <v>181</v>
      </c>
    </row>
    <row r="444" spans="1:2" x14ac:dyDescent="0.25">
      <c r="A444" s="7" t="s">
        <v>20</v>
      </c>
      <c r="B444">
        <v>110</v>
      </c>
    </row>
    <row r="445" spans="1:2" x14ac:dyDescent="0.25">
      <c r="A445" s="7" t="s">
        <v>20</v>
      </c>
      <c r="B445">
        <v>185</v>
      </c>
    </row>
    <row r="446" spans="1:2" x14ac:dyDescent="0.25">
      <c r="A446" s="7" t="s">
        <v>20</v>
      </c>
      <c r="B446">
        <v>121</v>
      </c>
    </row>
    <row r="447" spans="1:2" x14ac:dyDescent="0.25">
      <c r="A447" s="7" t="s">
        <v>20</v>
      </c>
      <c r="B447">
        <v>106</v>
      </c>
    </row>
    <row r="448" spans="1:2" x14ac:dyDescent="0.25">
      <c r="A448" s="7" t="s">
        <v>20</v>
      </c>
      <c r="B448">
        <v>142</v>
      </c>
    </row>
    <row r="449" spans="1:2" x14ac:dyDescent="0.25">
      <c r="A449" s="7" t="s">
        <v>20</v>
      </c>
      <c r="B449">
        <v>233</v>
      </c>
    </row>
    <row r="450" spans="1:2" x14ac:dyDescent="0.25">
      <c r="A450" s="7" t="s">
        <v>20</v>
      </c>
      <c r="B450">
        <v>218</v>
      </c>
    </row>
    <row r="451" spans="1:2" x14ac:dyDescent="0.25">
      <c r="A451" s="7" t="s">
        <v>20</v>
      </c>
      <c r="B451">
        <v>76</v>
      </c>
    </row>
    <row r="452" spans="1:2" x14ac:dyDescent="0.25">
      <c r="A452" s="7" t="s">
        <v>20</v>
      </c>
      <c r="B452">
        <v>43</v>
      </c>
    </row>
    <row r="453" spans="1:2" x14ac:dyDescent="0.25">
      <c r="A453" s="7" t="s">
        <v>20</v>
      </c>
      <c r="B453">
        <v>221</v>
      </c>
    </row>
    <row r="454" spans="1:2" x14ac:dyDescent="0.25">
      <c r="A454" s="7" t="s">
        <v>20</v>
      </c>
      <c r="B454">
        <v>2805</v>
      </c>
    </row>
    <row r="455" spans="1:2" x14ac:dyDescent="0.25">
      <c r="A455" s="7" t="s">
        <v>20</v>
      </c>
      <c r="B455">
        <v>68</v>
      </c>
    </row>
    <row r="456" spans="1:2" x14ac:dyDescent="0.25">
      <c r="A456" s="7" t="s">
        <v>20</v>
      </c>
      <c r="B456">
        <v>183</v>
      </c>
    </row>
    <row r="457" spans="1:2" x14ac:dyDescent="0.25">
      <c r="A457" s="7" t="s">
        <v>20</v>
      </c>
      <c r="B457">
        <v>133</v>
      </c>
    </row>
    <row r="458" spans="1:2" x14ac:dyDescent="0.25">
      <c r="A458" s="7" t="s">
        <v>20</v>
      </c>
      <c r="B458">
        <v>2489</v>
      </c>
    </row>
    <row r="459" spans="1:2" x14ac:dyDescent="0.25">
      <c r="A459" s="7" t="s">
        <v>20</v>
      </c>
      <c r="B459">
        <v>69</v>
      </c>
    </row>
    <row r="460" spans="1:2" x14ac:dyDescent="0.25">
      <c r="A460" s="7" t="s">
        <v>20</v>
      </c>
      <c r="B460">
        <v>279</v>
      </c>
    </row>
    <row r="461" spans="1:2" x14ac:dyDescent="0.25">
      <c r="A461" s="7" t="s">
        <v>20</v>
      </c>
      <c r="B461">
        <v>210</v>
      </c>
    </row>
    <row r="462" spans="1:2" x14ac:dyDescent="0.25">
      <c r="A462" s="7" t="s">
        <v>20</v>
      </c>
      <c r="B462">
        <v>2100</v>
      </c>
    </row>
    <row r="463" spans="1:2" x14ac:dyDescent="0.25">
      <c r="A463" s="7" t="s">
        <v>20</v>
      </c>
      <c r="B463">
        <v>252</v>
      </c>
    </row>
    <row r="464" spans="1:2" x14ac:dyDescent="0.25">
      <c r="A464" s="7" t="s">
        <v>20</v>
      </c>
      <c r="B464">
        <v>1280</v>
      </c>
    </row>
    <row r="465" spans="1:2" x14ac:dyDescent="0.25">
      <c r="A465" s="7" t="s">
        <v>20</v>
      </c>
      <c r="B465">
        <v>157</v>
      </c>
    </row>
    <row r="466" spans="1:2" x14ac:dyDescent="0.25">
      <c r="A466" s="7" t="s">
        <v>20</v>
      </c>
      <c r="B466">
        <v>194</v>
      </c>
    </row>
    <row r="467" spans="1:2" x14ac:dyDescent="0.25">
      <c r="A467" s="7" t="s">
        <v>20</v>
      </c>
      <c r="B467">
        <v>82</v>
      </c>
    </row>
    <row r="468" spans="1:2" x14ac:dyDescent="0.25">
      <c r="A468" s="7" t="s">
        <v>20</v>
      </c>
      <c r="B468">
        <v>4233</v>
      </c>
    </row>
    <row r="469" spans="1:2" x14ac:dyDescent="0.25">
      <c r="A469" s="7" t="s">
        <v>20</v>
      </c>
      <c r="B469">
        <v>1297</v>
      </c>
    </row>
    <row r="470" spans="1:2" x14ac:dyDescent="0.25">
      <c r="A470" s="7" t="s">
        <v>20</v>
      </c>
      <c r="B470">
        <v>165</v>
      </c>
    </row>
    <row r="471" spans="1:2" x14ac:dyDescent="0.25">
      <c r="A471" s="7" t="s">
        <v>20</v>
      </c>
      <c r="B471">
        <v>119</v>
      </c>
    </row>
    <row r="472" spans="1:2" x14ac:dyDescent="0.25">
      <c r="A472" s="7" t="s">
        <v>20</v>
      </c>
      <c r="B472">
        <v>1797</v>
      </c>
    </row>
    <row r="473" spans="1:2" x14ac:dyDescent="0.25">
      <c r="A473" s="7" t="s">
        <v>20</v>
      </c>
      <c r="B473">
        <v>261</v>
      </c>
    </row>
    <row r="474" spans="1:2" x14ac:dyDescent="0.25">
      <c r="A474" s="7" t="s">
        <v>20</v>
      </c>
      <c r="B474">
        <v>157</v>
      </c>
    </row>
    <row r="475" spans="1:2" x14ac:dyDescent="0.25">
      <c r="A475" s="7" t="s">
        <v>20</v>
      </c>
      <c r="B475">
        <v>3533</v>
      </c>
    </row>
    <row r="476" spans="1:2" x14ac:dyDescent="0.25">
      <c r="A476" s="7" t="s">
        <v>20</v>
      </c>
      <c r="B476">
        <v>155</v>
      </c>
    </row>
    <row r="477" spans="1:2" x14ac:dyDescent="0.25">
      <c r="A477" s="7" t="s">
        <v>20</v>
      </c>
      <c r="B477">
        <v>132</v>
      </c>
    </row>
    <row r="478" spans="1:2" x14ac:dyDescent="0.25">
      <c r="A478" s="7" t="s">
        <v>20</v>
      </c>
      <c r="B478">
        <v>1354</v>
      </c>
    </row>
    <row r="479" spans="1:2" x14ac:dyDescent="0.25">
      <c r="A479" s="7" t="s">
        <v>20</v>
      </c>
      <c r="B479">
        <v>48</v>
      </c>
    </row>
    <row r="480" spans="1:2" x14ac:dyDescent="0.25">
      <c r="A480" s="7" t="s">
        <v>20</v>
      </c>
      <c r="B480">
        <v>110</v>
      </c>
    </row>
    <row r="481" spans="1:2" x14ac:dyDescent="0.25">
      <c r="A481" s="7" t="s">
        <v>20</v>
      </c>
      <c r="B481">
        <v>172</v>
      </c>
    </row>
    <row r="482" spans="1:2" x14ac:dyDescent="0.25">
      <c r="A482" s="7" t="s">
        <v>20</v>
      </c>
      <c r="B482">
        <v>307</v>
      </c>
    </row>
    <row r="483" spans="1:2" x14ac:dyDescent="0.25">
      <c r="A483" s="7" t="s">
        <v>20</v>
      </c>
      <c r="B483">
        <v>160</v>
      </c>
    </row>
    <row r="484" spans="1:2" x14ac:dyDescent="0.25">
      <c r="A484" s="7" t="s">
        <v>20</v>
      </c>
      <c r="B484">
        <v>1467</v>
      </c>
    </row>
    <row r="485" spans="1:2" x14ac:dyDescent="0.25">
      <c r="A485" s="7" t="s">
        <v>20</v>
      </c>
      <c r="B485">
        <v>2662</v>
      </c>
    </row>
    <row r="486" spans="1:2" x14ac:dyDescent="0.25">
      <c r="A486" s="7" t="s">
        <v>20</v>
      </c>
      <c r="B486">
        <v>452</v>
      </c>
    </row>
    <row r="487" spans="1:2" x14ac:dyDescent="0.25">
      <c r="A487" s="7" t="s">
        <v>20</v>
      </c>
      <c r="B487">
        <v>158</v>
      </c>
    </row>
    <row r="488" spans="1:2" x14ac:dyDescent="0.25">
      <c r="A488" s="7" t="s">
        <v>20</v>
      </c>
      <c r="B488">
        <v>225</v>
      </c>
    </row>
    <row r="489" spans="1:2" x14ac:dyDescent="0.25">
      <c r="A489" s="7" t="s">
        <v>20</v>
      </c>
      <c r="B489">
        <v>65</v>
      </c>
    </row>
    <row r="490" spans="1:2" x14ac:dyDescent="0.25">
      <c r="A490" s="7" t="s">
        <v>20</v>
      </c>
      <c r="B490">
        <v>163</v>
      </c>
    </row>
    <row r="491" spans="1:2" x14ac:dyDescent="0.25">
      <c r="A491" s="7" t="s">
        <v>20</v>
      </c>
      <c r="B491">
        <v>85</v>
      </c>
    </row>
    <row r="492" spans="1:2" x14ac:dyDescent="0.25">
      <c r="A492" s="7" t="s">
        <v>20</v>
      </c>
      <c r="B492">
        <v>217</v>
      </c>
    </row>
    <row r="493" spans="1:2" x14ac:dyDescent="0.25">
      <c r="A493" s="7" t="s">
        <v>20</v>
      </c>
      <c r="B493">
        <v>150</v>
      </c>
    </row>
    <row r="494" spans="1:2" x14ac:dyDescent="0.25">
      <c r="A494" s="7" t="s">
        <v>20</v>
      </c>
      <c r="B494">
        <v>3272</v>
      </c>
    </row>
    <row r="495" spans="1:2" x14ac:dyDescent="0.25">
      <c r="A495" s="7" t="s">
        <v>20</v>
      </c>
      <c r="B495">
        <v>300</v>
      </c>
    </row>
    <row r="496" spans="1:2" x14ac:dyDescent="0.25">
      <c r="A496" s="7" t="s">
        <v>20</v>
      </c>
      <c r="B496">
        <v>126</v>
      </c>
    </row>
    <row r="497" spans="1:2" x14ac:dyDescent="0.25">
      <c r="A497" s="7" t="s">
        <v>20</v>
      </c>
      <c r="B497">
        <v>2320</v>
      </c>
    </row>
    <row r="498" spans="1:2" x14ac:dyDescent="0.25">
      <c r="A498" s="7" t="s">
        <v>20</v>
      </c>
      <c r="B498">
        <v>81</v>
      </c>
    </row>
    <row r="499" spans="1:2" x14ac:dyDescent="0.25">
      <c r="A499" s="7" t="s">
        <v>20</v>
      </c>
      <c r="B499">
        <v>1887</v>
      </c>
    </row>
    <row r="500" spans="1:2" x14ac:dyDescent="0.25">
      <c r="A500" s="7" t="s">
        <v>20</v>
      </c>
      <c r="B500">
        <v>4358</v>
      </c>
    </row>
    <row r="501" spans="1:2" x14ac:dyDescent="0.25">
      <c r="A501" s="7" t="s">
        <v>20</v>
      </c>
      <c r="B501">
        <v>53</v>
      </c>
    </row>
    <row r="502" spans="1:2" x14ac:dyDescent="0.25">
      <c r="A502" s="7" t="s">
        <v>20</v>
      </c>
      <c r="B502">
        <v>2414</v>
      </c>
    </row>
    <row r="503" spans="1:2" x14ac:dyDescent="0.25">
      <c r="A503" s="7" t="s">
        <v>20</v>
      </c>
      <c r="B503">
        <v>80</v>
      </c>
    </row>
    <row r="504" spans="1:2" x14ac:dyDescent="0.25">
      <c r="A504" s="7" t="s">
        <v>20</v>
      </c>
      <c r="B504">
        <v>193</v>
      </c>
    </row>
    <row r="505" spans="1:2" x14ac:dyDescent="0.25">
      <c r="A505" s="7" t="s">
        <v>20</v>
      </c>
      <c r="B505">
        <v>52</v>
      </c>
    </row>
    <row r="506" spans="1:2" x14ac:dyDescent="0.25">
      <c r="A506" s="7" t="s">
        <v>20</v>
      </c>
      <c r="B506">
        <v>290</v>
      </c>
    </row>
    <row r="507" spans="1:2" x14ac:dyDescent="0.25">
      <c r="A507" s="7" t="s">
        <v>20</v>
      </c>
      <c r="B507">
        <v>122</v>
      </c>
    </row>
    <row r="508" spans="1:2" x14ac:dyDescent="0.25">
      <c r="A508" s="7" t="s">
        <v>20</v>
      </c>
      <c r="B508">
        <v>1470</v>
      </c>
    </row>
    <row r="509" spans="1:2" x14ac:dyDescent="0.25">
      <c r="A509" s="7" t="s">
        <v>20</v>
      </c>
      <c r="B509">
        <v>165</v>
      </c>
    </row>
    <row r="510" spans="1:2" x14ac:dyDescent="0.25">
      <c r="A510" s="7" t="s">
        <v>20</v>
      </c>
      <c r="B510">
        <v>182</v>
      </c>
    </row>
    <row r="511" spans="1:2" x14ac:dyDescent="0.25">
      <c r="A511" s="7" t="s">
        <v>20</v>
      </c>
      <c r="B511">
        <v>199</v>
      </c>
    </row>
    <row r="512" spans="1:2" x14ac:dyDescent="0.25">
      <c r="A512" s="7" t="s">
        <v>20</v>
      </c>
      <c r="B512">
        <v>56</v>
      </c>
    </row>
    <row r="513" spans="1:2" x14ac:dyDescent="0.25">
      <c r="A513" s="7" t="s">
        <v>20</v>
      </c>
      <c r="B513">
        <v>1460</v>
      </c>
    </row>
    <row r="514" spans="1:2" x14ac:dyDescent="0.25">
      <c r="A514" s="7" t="s">
        <v>20</v>
      </c>
      <c r="B514">
        <v>123</v>
      </c>
    </row>
    <row r="515" spans="1:2" x14ac:dyDescent="0.25">
      <c r="A515" s="7" t="s">
        <v>20</v>
      </c>
      <c r="B515">
        <v>159</v>
      </c>
    </row>
    <row r="516" spans="1:2" x14ac:dyDescent="0.25">
      <c r="A516" s="7" t="s">
        <v>20</v>
      </c>
      <c r="B516">
        <v>110</v>
      </c>
    </row>
    <row r="517" spans="1:2" x14ac:dyDescent="0.25">
      <c r="A517" s="7" t="s">
        <v>20</v>
      </c>
      <c r="B517">
        <v>236</v>
      </c>
    </row>
    <row r="518" spans="1:2" x14ac:dyDescent="0.25">
      <c r="A518" s="7" t="s">
        <v>20</v>
      </c>
      <c r="B518">
        <v>191</v>
      </c>
    </row>
    <row r="519" spans="1:2" x14ac:dyDescent="0.25">
      <c r="A519" s="7" t="s">
        <v>20</v>
      </c>
      <c r="B519">
        <v>3934</v>
      </c>
    </row>
    <row r="520" spans="1:2" x14ac:dyDescent="0.25">
      <c r="A520" s="7" t="s">
        <v>20</v>
      </c>
      <c r="B520">
        <v>80</v>
      </c>
    </row>
    <row r="521" spans="1:2" x14ac:dyDescent="0.25">
      <c r="A521" s="7" t="s">
        <v>20</v>
      </c>
      <c r="B521">
        <v>462</v>
      </c>
    </row>
    <row r="522" spans="1:2" x14ac:dyDescent="0.25">
      <c r="A522" s="7" t="s">
        <v>20</v>
      </c>
      <c r="B522">
        <v>179</v>
      </c>
    </row>
    <row r="523" spans="1:2" x14ac:dyDescent="0.25">
      <c r="A523" s="7" t="s">
        <v>20</v>
      </c>
      <c r="B523">
        <v>1866</v>
      </c>
    </row>
    <row r="524" spans="1:2" x14ac:dyDescent="0.25">
      <c r="A524" s="7" t="s">
        <v>20</v>
      </c>
      <c r="B524">
        <v>156</v>
      </c>
    </row>
    <row r="525" spans="1:2" x14ac:dyDescent="0.25">
      <c r="A525" s="7" t="s">
        <v>20</v>
      </c>
      <c r="B525">
        <v>255</v>
      </c>
    </row>
    <row r="526" spans="1:2" x14ac:dyDescent="0.25">
      <c r="A526" s="7" t="s">
        <v>20</v>
      </c>
      <c r="B526">
        <v>2261</v>
      </c>
    </row>
    <row r="527" spans="1:2" x14ac:dyDescent="0.25">
      <c r="A527" s="7" t="s">
        <v>20</v>
      </c>
      <c r="B527">
        <v>40</v>
      </c>
    </row>
    <row r="528" spans="1:2" x14ac:dyDescent="0.25">
      <c r="A528" s="7" t="s">
        <v>20</v>
      </c>
      <c r="B528">
        <v>2289</v>
      </c>
    </row>
    <row r="529" spans="1:2" x14ac:dyDescent="0.25">
      <c r="A529" s="7" t="s">
        <v>20</v>
      </c>
      <c r="B529">
        <v>65</v>
      </c>
    </row>
    <row r="530" spans="1:2" x14ac:dyDescent="0.25">
      <c r="A530" s="7" t="s">
        <v>20</v>
      </c>
      <c r="B530">
        <v>3777</v>
      </c>
    </row>
    <row r="531" spans="1:2" x14ac:dyDescent="0.25">
      <c r="A531" s="7" t="s">
        <v>20</v>
      </c>
      <c r="B531">
        <v>184</v>
      </c>
    </row>
    <row r="532" spans="1:2" x14ac:dyDescent="0.25">
      <c r="A532" s="7" t="s">
        <v>20</v>
      </c>
      <c r="B532">
        <v>85</v>
      </c>
    </row>
    <row r="533" spans="1:2" x14ac:dyDescent="0.25">
      <c r="A533" s="7" t="s">
        <v>20</v>
      </c>
      <c r="B533">
        <v>144</v>
      </c>
    </row>
    <row r="534" spans="1:2" x14ac:dyDescent="0.25">
      <c r="A534" s="7" t="s">
        <v>20</v>
      </c>
      <c r="B534">
        <v>1902</v>
      </c>
    </row>
    <row r="535" spans="1:2" x14ac:dyDescent="0.25">
      <c r="A535" s="7" t="s">
        <v>20</v>
      </c>
      <c r="B535">
        <v>105</v>
      </c>
    </row>
    <row r="536" spans="1:2" x14ac:dyDescent="0.25">
      <c r="A536" s="7" t="s">
        <v>20</v>
      </c>
      <c r="B536">
        <v>132</v>
      </c>
    </row>
    <row r="537" spans="1:2" x14ac:dyDescent="0.25">
      <c r="A537" s="7" t="s">
        <v>20</v>
      </c>
      <c r="B537">
        <v>96</v>
      </c>
    </row>
    <row r="538" spans="1:2" x14ac:dyDescent="0.25">
      <c r="A538" s="7" t="s">
        <v>20</v>
      </c>
      <c r="B538">
        <v>114</v>
      </c>
    </row>
    <row r="539" spans="1:2" x14ac:dyDescent="0.25">
      <c r="A539" s="7" t="s">
        <v>20</v>
      </c>
      <c r="B539">
        <v>203</v>
      </c>
    </row>
    <row r="540" spans="1:2" x14ac:dyDescent="0.25">
      <c r="A540" s="7" t="s">
        <v>20</v>
      </c>
      <c r="B540">
        <v>1559</v>
      </c>
    </row>
    <row r="541" spans="1:2" x14ac:dyDescent="0.25">
      <c r="A541" s="7" t="s">
        <v>20</v>
      </c>
      <c r="B541">
        <v>1548</v>
      </c>
    </row>
    <row r="542" spans="1:2" x14ac:dyDescent="0.25">
      <c r="A542" s="7" t="s">
        <v>20</v>
      </c>
      <c r="B542">
        <v>80</v>
      </c>
    </row>
    <row r="543" spans="1:2" x14ac:dyDescent="0.25">
      <c r="A543" s="7" t="s">
        <v>20</v>
      </c>
      <c r="B543">
        <v>131</v>
      </c>
    </row>
    <row r="544" spans="1:2" x14ac:dyDescent="0.25">
      <c r="A544" s="7" t="s">
        <v>20</v>
      </c>
      <c r="B544">
        <v>112</v>
      </c>
    </row>
    <row r="545" spans="1:2" x14ac:dyDescent="0.25">
      <c r="A545" s="7" t="s">
        <v>20</v>
      </c>
      <c r="B545">
        <v>155</v>
      </c>
    </row>
    <row r="546" spans="1:2" x14ac:dyDescent="0.25">
      <c r="A546" s="7" t="s">
        <v>20</v>
      </c>
      <c r="B546">
        <v>266</v>
      </c>
    </row>
    <row r="547" spans="1:2" x14ac:dyDescent="0.25">
      <c r="A547" s="7" t="s">
        <v>20</v>
      </c>
      <c r="B547">
        <v>155</v>
      </c>
    </row>
    <row r="548" spans="1:2" x14ac:dyDescent="0.25">
      <c r="A548" s="7" t="s">
        <v>20</v>
      </c>
      <c r="B548">
        <v>207</v>
      </c>
    </row>
    <row r="549" spans="1:2" x14ac:dyDescent="0.25">
      <c r="A549" s="7" t="s">
        <v>20</v>
      </c>
      <c r="B549">
        <v>245</v>
      </c>
    </row>
    <row r="550" spans="1:2" x14ac:dyDescent="0.25">
      <c r="A550" s="7" t="s">
        <v>20</v>
      </c>
      <c r="B550">
        <v>1573</v>
      </c>
    </row>
    <row r="551" spans="1:2" x14ac:dyDescent="0.25">
      <c r="A551" s="7" t="s">
        <v>20</v>
      </c>
      <c r="B551">
        <v>114</v>
      </c>
    </row>
    <row r="552" spans="1:2" x14ac:dyDescent="0.25">
      <c r="A552" s="7" t="s">
        <v>20</v>
      </c>
      <c r="B552">
        <v>93</v>
      </c>
    </row>
    <row r="553" spans="1:2" x14ac:dyDescent="0.25">
      <c r="A553" s="7" t="s">
        <v>20</v>
      </c>
      <c r="B553">
        <v>1681</v>
      </c>
    </row>
    <row r="554" spans="1:2" x14ac:dyDescent="0.25">
      <c r="A554" s="7" t="s">
        <v>20</v>
      </c>
      <c r="B554">
        <v>32</v>
      </c>
    </row>
    <row r="555" spans="1:2" x14ac:dyDescent="0.25">
      <c r="A555" s="7" t="s">
        <v>20</v>
      </c>
      <c r="B555">
        <v>135</v>
      </c>
    </row>
    <row r="556" spans="1:2" x14ac:dyDescent="0.25">
      <c r="A556" s="7" t="s">
        <v>20</v>
      </c>
      <c r="B556">
        <v>140</v>
      </c>
    </row>
    <row r="557" spans="1:2" x14ac:dyDescent="0.25">
      <c r="A557" s="7" t="s">
        <v>20</v>
      </c>
      <c r="B557">
        <v>92</v>
      </c>
    </row>
    <row r="558" spans="1:2" x14ac:dyDescent="0.25">
      <c r="A558" s="7" t="s">
        <v>20</v>
      </c>
      <c r="B558">
        <v>1015</v>
      </c>
    </row>
    <row r="559" spans="1:2" x14ac:dyDescent="0.25">
      <c r="A559" s="7" t="s">
        <v>20</v>
      </c>
      <c r="B559">
        <v>323</v>
      </c>
    </row>
    <row r="560" spans="1:2" x14ac:dyDescent="0.25">
      <c r="A560" s="7" t="s">
        <v>20</v>
      </c>
      <c r="B560">
        <v>2326</v>
      </c>
    </row>
    <row r="561" spans="1:2" x14ac:dyDescent="0.25">
      <c r="A561" s="7" t="s">
        <v>20</v>
      </c>
      <c r="B561">
        <v>381</v>
      </c>
    </row>
    <row r="562" spans="1:2" x14ac:dyDescent="0.25">
      <c r="A562" s="7" t="s">
        <v>20</v>
      </c>
      <c r="B562">
        <v>480</v>
      </c>
    </row>
    <row r="563" spans="1:2" x14ac:dyDescent="0.25">
      <c r="A563" s="7" t="s">
        <v>20</v>
      </c>
      <c r="B563">
        <v>226</v>
      </c>
    </row>
    <row r="564" spans="1:2" x14ac:dyDescent="0.25">
      <c r="A564" s="7" t="s">
        <v>20</v>
      </c>
      <c r="B564">
        <v>241</v>
      </c>
    </row>
    <row r="565" spans="1:2" x14ac:dyDescent="0.25">
      <c r="A565" s="7" t="s">
        <v>20</v>
      </c>
      <c r="B565">
        <v>132</v>
      </c>
    </row>
    <row r="566" spans="1:2" x14ac:dyDescent="0.25">
      <c r="A566" s="7" t="s">
        <v>20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Groh</cp:lastModifiedBy>
  <dcterms:created xsi:type="dcterms:W3CDTF">2021-09-29T18:52:28Z</dcterms:created>
  <dcterms:modified xsi:type="dcterms:W3CDTF">2023-12-15T04:27:54Z</dcterms:modified>
</cp:coreProperties>
</file>