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66925"/>
  <mc:AlternateContent xmlns:mc="http://schemas.openxmlformats.org/markup-compatibility/2006">
    <mc:Choice Requires="x15">
      <x15ac:absPath xmlns:x15ac="http://schemas.microsoft.com/office/spreadsheetml/2010/11/ac" url="C:\Users\hoelwill\Documents\UiPath\.repositories\Everest Git\EVEREST\"/>
    </mc:Choice>
  </mc:AlternateContent>
  <xr:revisionPtr revIDLastSave="0" documentId="13_ncr:1_{8E1F7269-E3F5-428B-AC4E-1BA744F3230D}" xr6:coauthVersionLast="47" xr6:coauthVersionMax="47" xr10:uidLastSave="{00000000-0000-0000-0000-000000000000}"/>
  <bookViews>
    <workbookView xWindow="-110" yWindow="-110" windowWidth="19420" windowHeight="11500" xr2:uid="{CEA043F9-B9CC-4A62-BD5F-6FF44D9B0F3D}"/>
  </bookViews>
  <sheets>
    <sheet name="Scratchpad" sheetId="6" r:id="rId1"/>
    <sheet name="Date" sheetId="1" r:id="rId2"/>
    <sheet name="Text" sheetId="3" r:id="rId3"/>
    <sheet name="Number" sheetId="4" r:id="rId4"/>
    <sheet name="File" sheetId="5" r:id="rId5"/>
    <sheet name="Revision History" sheetId="7" r:id="rId6"/>
    <sheet name="About the Project Notebook" sheetId="2" r:id="rId7"/>
  </sheets>
  <definedNames>
    <definedName name="CleanNumber">Number!$B$5</definedName>
    <definedName name="CM_Folder_path">File!$B$20</definedName>
    <definedName name="CMName">File!$B$17</definedName>
    <definedName name="Contains">Text!$B$13</definedName>
    <definedName name="CurrentRevision">File!$B$15</definedName>
    <definedName name="Date_Input">Date!$B$4</definedName>
    <definedName name="DatePlusDays">Date!$B$8</definedName>
    <definedName name="DatePlusWorkingDays">Date!$B$9</definedName>
    <definedName name="DateText">Date!$B$19</definedName>
    <definedName name="Days">Date!$B$7</definedName>
    <definedName name="Download_Folder_Path">File!$B$18</definedName>
    <definedName name="Download_Full_File_Path">File!$B$19</definedName>
    <definedName name="Dyn_NameRange">OFFSET(Scratchpad!$C$2:$D$30,,,COUNTA(Scratchpad!$A$2:$A$30),)</definedName>
    <definedName name="Email_Body">File!$B$31</definedName>
    <definedName name="Email_From">File!$B$29</definedName>
    <definedName name="Email_Title">File!$B$30</definedName>
    <definedName name="Email_TO">File!$B$28</definedName>
    <definedName name="File_Name_No_Ext">File!$B$14</definedName>
    <definedName name="File_Name_No_Ext_No_Rev">File!$B$13</definedName>
    <definedName name="FileExtension">File!$B$11</definedName>
    <definedName name="FileName">File!$B$9</definedName>
    <definedName name="FirstName">Text!$B$15</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ew_DML_Full_file_Name">File!$B$21</definedName>
    <definedName name="New_DML_Full_File_Path">File!$B$22</definedName>
    <definedName name="New_Folder_New_Full_File_Name">File!$B$25</definedName>
    <definedName name="New_Folder_New_Full_File_Path">File!$B$26</definedName>
    <definedName name="New_SubFolder_Path">File!$B$24</definedName>
    <definedName name="New_Zip_File_Path">File!$B$27</definedName>
    <definedName name="New_Zip_Folder_Path">File!$B$23</definedName>
    <definedName name="NewRevision">File!$B$16</definedName>
    <definedName name="NewRevisionFileName">File!$B$10</definedName>
    <definedName name="Number_Input">Number!$B$4</definedName>
    <definedName name="NumberText_Input">Number!$B$11</definedName>
    <definedName name="preferred_date_format">Date!$B$6</definedName>
    <definedName name="ReformattedDate">Date!$B$31</definedName>
    <definedName name="ReformattedFileName">File!#REF!</definedName>
    <definedName name="ReformattedNumber">Number!$B$15</definedName>
    <definedName name="Replace">Text!$B$11</definedName>
    <definedName name="Result">Text!$B$12</definedName>
    <definedName name="Rev_Desc_Combined">Scratchpad!$E$2</definedName>
    <definedName name="ScanDate">File!$B$8</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niversalDMLName">File!$B$12</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6" l="1"/>
  <c r="C3" i="6"/>
  <c r="C4" i="6"/>
  <c r="C5" i="6"/>
  <c r="C6" i="6"/>
  <c r="C7" i="6"/>
  <c r="C8" i="6"/>
  <c r="C9" i="6"/>
  <c r="C10" i="6"/>
  <c r="B31" i="5"/>
  <c r="C30" i="6"/>
  <c r="C29" i="6"/>
  <c r="C28" i="6"/>
  <c r="C27" i="6"/>
  <c r="C26" i="6"/>
  <c r="C25" i="6"/>
  <c r="C24" i="6"/>
  <c r="C23" i="6"/>
  <c r="C22" i="6"/>
  <c r="C21" i="6"/>
  <c r="C20" i="6"/>
  <c r="C19" i="6"/>
  <c r="C18" i="6"/>
  <c r="C17" i="6"/>
  <c r="C16" i="6"/>
  <c r="C15" i="6"/>
  <c r="C14" i="6"/>
  <c r="C13" i="6"/>
  <c r="C12" i="6"/>
  <c r="C11" i="6"/>
  <c r="F1" i="6" l="1"/>
  <c r="B8" i="5"/>
  <c r="B13" i="3"/>
  <c r="F2" i="5" l="1"/>
  <c r="D30" i="6"/>
  <c r="D18" i="6"/>
  <c r="D6" i="6"/>
  <c r="D16" i="6"/>
  <c r="D4" i="6"/>
  <c r="D25" i="6"/>
  <c r="D24" i="6"/>
  <c r="D9" i="6"/>
  <c r="D19" i="6"/>
  <c r="D29" i="6"/>
  <c r="D17" i="6"/>
  <c r="D5" i="6"/>
  <c r="D28" i="6"/>
  <c r="D13" i="6"/>
  <c r="D12" i="6"/>
  <c r="D23" i="6"/>
  <c r="D8" i="6"/>
  <c r="D7" i="6"/>
  <c r="D22" i="6"/>
  <c r="D27" i="6"/>
  <c r="D15" i="6"/>
  <c r="D3" i="6"/>
  <c r="D26" i="6"/>
  <c r="D14" i="6"/>
  <c r="D2" i="6"/>
  <c r="D20" i="6"/>
  <c r="D10" i="6"/>
  <c r="D11" i="6"/>
  <c r="D21" i="6"/>
  <c r="B31" i="1"/>
  <c r="B30" i="1"/>
  <c r="B28" i="1"/>
  <c r="B27" i="1"/>
  <c r="B26" i="1"/>
  <c r="F26" i="1"/>
  <c r="C15" i="1"/>
  <c r="B15" i="1"/>
  <c r="C14" i="1"/>
  <c r="B14" i="1"/>
  <c r="B13" i="1"/>
  <c r="C13" i="1" s="1"/>
  <c r="D13" i="1" s="1"/>
  <c r="B12" i="1"/>
  <c r="E2" i="6" l="1"/>
  <c r="F8" i="3"/>
  <c r="F9" i="3"/>
  <c r="F7" i="3"/>
  <c r="F6" i="3"/>
  <c r="E2" i="5" l="1"/>
  <c r="F5" i="3"/>
  <c r="B15" i="3"/>
  <c r="B12" i="3"/>
  <c r="B5" i="4" l="1"/>
  <c r="B7" i="4" s="1"/>
  <c r="B6" i="4" l="1"/>
  <c r="B9" i="5" l="1"/>
  <c r="B16" i="3"/>
  <c r="B19" i="5" l="1"/>
  <c r="B18" i="5"/>
  <c r="B20" i="5"/>
  <c r="B13" i="5"/>
  <c r="B11" i="5"/>
  <c r="B14" i="5" s="1"/>
  <c r="B15" i="4"/>
  <c r="B17" i="5" l="1"/>
  <c r="B12" i="5"/>
  <c r="B15" i="5"/>
  <c r="B16" i="5" s="1"/>
  <c r="B23" i="1"/>
  <c r="C23" i="1" s="1"/>
  <c r="D23" i="1" s="1"/>
  <c r="B4" i="1"/>
  <c r="B8" i="3"/>
  <c r="B7" i="3"/>
  <c r="B6" i="3"/>
  <c r="B5" i="3"/>
  <c r="B27" i="5" l="1"/>
  <c r="B30" i="5"/>
  <c r="D2" i="5"/>
  <c r="B23" i="5"/>
  <c r="B22" i="5"/>
  <c r="B24" i="5"/>
  <c r="B21" i="5"/>
  <c r="B25" i="5"/>
  <c r="B26" i="5"/>
  <c r="B10" i="5"/>
  <c r="B8" i="1"/>
  <c r="B9" i="1"/>
  <c r="B10" i="1"/>
  <c r="B24" i="1"/>
  <c r="B25" i="1" s="1"/>
</calcChain>
</file>

<file path=xl/sharedStrings.xml><?xml version="1.0" encoding="utf-8"?>
<sst xmlns="http://schemas.openxmlformats.org/spreadsheetml/2006/main" count="148" uniqueCount="120">
  <si>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</si>
  <si>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</si>
  <si>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</si>
  <si>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</si>
  <si>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</si>
  <si>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</si>
  <si>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</si>
  <si>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</si>
  <si>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</si>
  <si>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</si>
  <si>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</si>
  <si>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</si>
  <si>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</si>
  <si>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</si>
  <si>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</si>
  <si>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</si>
  <si>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</si>
  <si>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</si>
  <si>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</si>
  <si>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</si>
  <si>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</si>
  <si>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</si>
  <si>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</si>
  <si>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</si>
  <si>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</si>
  <si>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</si>
  <si>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</si>
  <si>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</si>
  <si>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</si>
  <si>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</si>
  <si>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</si>
  <si>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</si>
  <si>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</si>
  <si>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</si>
  <si>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</si>
  <si>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</si>
  <si>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</si>
  <si>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</si>
  <si>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</si>
  <si>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</si>
  <si>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</si>
  <si>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</si>
  <si>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</si>
  <si>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</si>
  <si>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</si>
  <si>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</si>
  <si>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</si>
  <si>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</si>
  <si>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</si>
  <si>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</si>
  <si>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</si>
  <si>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</si>
  <si>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</si>
  <si>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</si>
  <si>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</si>
  <si>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</si>
  <si>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</si>
  <si>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</si>
  <si>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</si>
  <si>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</si>
  <si>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</si>
  <si>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</si>
  <si>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</si>
  <si>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</si>
  <si>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</si>
  <si>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</si>
  <si>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</si>
  <si>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</si>
  <si>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</si>
  <si>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</si>
  <si>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</si>
  <si>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</si>
  <si>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</si>
  <si>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</si>
  <si>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</si>
  <si>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</si>
  <si>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</si>
  <si>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</si>
  <si>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</si>
  <si>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</si>
  <si>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</si>
  <si>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</si>
  <si>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</si>
  <si>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</si>
  <si>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</si>
  <si>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File name no extension no revision</t>
  </si>
  <si>
    <t>CM Name</t>
  </si>
  <si>
    <t>Revision N</t>
  </si>
  <si>
    <t>Revision N + 1</t>
  </si>
  <si>
    <t>Reformatted File Name N+1:</t>
  </si>
  <si>
    <t>CM Folder Path</t>
  </si>
  <si>
    <t>Universal DML Name</t>
  </si>
  <si>
    <t>New DML Full File Name</t>
  </si>
  <si>
    <t>New DML Full File Path</t>
  </si>
  <si>
    <t>New SubFolder Path</t>
  </si>
  <si>
    <t>New Folder New Full File Name</t>
  </si>
  <si>
    <t>New Folder New Full File Path</t>
  </si>
  <si>
    <t>Download Folder Path</t>
  </si>
  <si>
    <t>Download Full Folder Path</t>
  </si>
  <si>
    <t>Scan Data</t>
  </si>
  <si>
    <t>Combined Description</t>
  </si>
  <si>
    <t>Rev</t>
  </si>
  <si>
    <t>Description</t>
  </si>
  <si>
    <t>Effective dates</t>
  </si>
  <si>
    <t>Initiator</t>
  </si>
  <si>
    <t>remarks</t>
  </si>
  <si>
    <t>Everest</t>
  </si>
  <si>
    <t>Doc Number</t>
  </si>
  <si>
    <t>Revision Description</t>
  </si>
  <si>
    <t>New SubFolder Path for Zipping</t>
  </si>
  <si>
    <t>New Folder Name Zip File Path</t>
  </si>
  <si>
    <t>Email To</t>
  </si>
  <si>
    <t>Email From</t>
  </si>
  <si>
    <t>Email Subject</t>
  </si>
  <si>
    <t>Email Body</t>
  </si>
  <si>
    <t>willy-el.ho@hp.com</t>
  </si>
  <si>
    <t>ho_willy@hotmail.com</t>
  </si>
  <si>
    <t>Last Scanned on :</t>
  </si>
  <si>
    <t>801096   As per CR # 482272 Curatorship Change
8010ef90  As per CR # 496735, Updating HPSS Ink Shelf Life based on latest FFU (Initial) list:_x000D_</t>
  </si>
  <si>
    <t>C:\Temp\Everest\Document masterlist\CJA\CJA Document Masterlist Everest Rev 9.xlsx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</si>
</sst>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_);\(&quot;$&quot;#,##0\)"/>
    <numFmt numFmtId="165" formatCode="&quot;$&quot;#,##0_);[Red]\(&quot;$&quot;#,##0\)"/>
    <numFmt numFmtId="166" formatCode="_(* #,##0.00_);_(* \(#,##0.00\);_(* &quot;-&quot;??_);_(@_)"/>
    <numFmt numFmtId="167" formatCode="###,000"/>
    <numFmt numFmtId="168" formatCode="yyyy;@"/>
    <numFmt numFmtId="169" formatCode="dd\-mmm"/>
    <numFmt numFmtId="170" formatCode="[$-14809]d\ mmm\ yyyy;@"/>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u/>
      <sz val="11"/>
      <color theme="10"/>
      <name val="Calibri"/>
      <family val="2"/>
    </font>
    <font>
      <b/>
      <sz val="8"/>
      <name val="Arial"/>
      <family val="2"/>
    </font>
    <font>
      <sz val="10"/>
      <name val="Arial"/>
      <family val="2"/>
    </font>
  </fonts>
  <fills count="11">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
      <patternFill patternType="solid">
        <fgColor theme="8" tint="0.79998168889431442"/>
        <bgColor indexed="64"/>
      </patternFill>
    </fill>
    <fill>
      <patternFill patternType="solid">
        <fgColor indexed="45"/>
        <bgColor indexed="64"/>
      </patternFill>
    </fill>
  </fills>
  <borders count="27">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01">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0" applyNumberFormat="0" applyFont="0" applyFill="0" applyAlignment="0"/>
    <xf numFmtId="0" fontId="1" fillId="0" borderId="11"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2"/>
    <xf numFmtId="0" fontId="1" fillId="0" borderId="13" applyNumberFormat="0" applyFont="0" applyFill="0"/>
    <xf numFmtId="0" fontId="1" fillId="0" borderId="14" applyNumberFormat="0" applyFont="0" applyFill="0" applyAlignment="0"/>
    <xf numFmtId="0" fontId="1" fillId="3" borderId="15"/>
    <xf numFmtId="0" fontId="1" fillId="0" borderId="16" applyNumberFormat="0" applyFont="0" applyFill="0" applyAlignment="0"/>
    <xf numFmtId="0" fontId="1" fillId="0" borderId="17" applyNumberFormat="0" applyFont="0" applyFill="0" applyAlignment="0"/>
    <xf numFmtId="168" fontId="1" fillId="0" borderId="0" applyFont="0" applyFill="0" applyBorder="0" applyAlignment="0"/>
    <xf numFmtId="0" fontId="1" fillId="6" borderId="9"/>
    <xf numFmtId="0" fontId="4" fillId="4" borderId="0" applyNumberFormat="0" applyBorder="0" applyProtection="0"/>
    <xf numFmtId="0" fontId="1" fillId="3" borderId="0"/>
    <xf numFmtId="0" fontId="1" fillId="6" borderId="9"/>
    <xf numFmtId="0" fontId="1" fillId="0" borderId="0"/>
    <xf numFmtId="0" fontId="5" fillId="0" borderId="0"/>
    <xf numFmtId="0" fontId="1" fillId="3" borderId="15"/>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xf numFmtId="0" fontId="17" fillId="0" borderId="0" applyNumberFormat="0" applyFill="0" applyBorder="0" applyAlignment="0" applyProtection="0">
      <alignment vertical="top"/>
      <protection locked="0"/>
    </xf>
    <xf numFmtId="0" fontId="19" fillId="0" borderId="0"/>
    <xf numFmtId="0" fontId="19" fillId="0" borderId="0"/>
    <xf numFmtId="0" fontId="19" fillId="0" borderId="0"/>
    <xf numFmtId="0" fontId="10" fillId="0" borderId="0" applyNumberFormat="0" applyFill="0" applyBorder="0" applyAlignment="0" applyProtection="0"/>
    <xf numFmtId="164" fontId="1" fillId="0" borderId="0" applyFont="0" applyFill="0" applyBorder="0" applyAlignment="0" applyProtection="0"/>
    <xf numFmtId="165" fontId="1" fillId="5" borderId="0" applyFont="0" applyBorder="0" applyAlignment="0"/>
    <xf numFmtId="164" fontId="5" fillId="0" borderId="0" applyFont="0" applyFill="0" applyBorder="0" applyAlignment="0" applyProtection="0"/>
    <xf numFmtId="164" fontId="5" fillId="0" borderId="0" applyFont="0" applyFill="0" applyBorder="0" applyAlignment="0" applyProtection="0"/>
    <xf numFmtId="166" fontId="5" fillId="0" borderId="0" applyFont="0" applyFill="0" applyBorder="0" applyAlignment="0" applyProtection="0"/>
    <xf numFmtId="164" fontId="1" fillId="0" borderId="0" applyFont="0" applyFill="0" applyBorder="0" applyAlignment="0" applyProtection="0"/>
    <xf numFmtId="165" fontId="1" fillId="5" borderId="0" applyFont="0" applyBorder="0" applyAlignment="0"/>
    <xf numFmtId="164" fontId="5" fillId="0" borderId="0" applyFont="0" applyFill="0" applyBorder="0" applyAlignment="0" applyProtection="0"/>
    <xf numFmtId="164" fontId="5" fillId="0" borderId="0" applyFont="0" applyFill="0" applyBorder="0" applyAlignment="0" applyProtection="0"/>
    <xf numFmtId="166" fontId="5" fillId="0" borderId="0" applyFon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164" fontId="1" fillId="0" borderId="0" applyFont="0" applyFill="0" applyBorder="0" applyAlignment="0" applyProtection="0"/>
    <xf numFmtId="165" fontId="1" fillId="5" borderId="0" applyFont="0" applyBorder="0" applyAlignment="0"/>
    <xf numFmtId="164" fontId="5" fillId="0" borderId="0" applyFont="0" applyFill="0" applyBorder="0" applyAlignment="0" applyProtection="0"/>
    <xf numFmtId="164" fontId="5" fillId="0" borderId="0" applyFont="0" applyFill="0" applyBorder="0" applyAlignment="0" applyProtection="0"/>
    <xf numFmtId="166" fontId="5" fillId="0" borderId="0" applyFont="0" applyFill="0" applyBorder="0" applyAlignment="0" applyProtection="0"/>
    <xf numFmtId="164" fontId="1" fillId="0" borderId="0" applyFont="0" applyFill="0" applyBorder="0" applyAlignment="0" applyProtection="0"/>
    <xf numFmtId="165" fontId="1" fillId="5" borderId="0" applyFont="0" applyBorder="0" applyAlignment="0"/>
    <xf numFmtId="164" fontId="5" fillId="0" borderId="0" applyFont="0" applyFill="0" applyBorder="0" applyAlignment="0" applyProtection="0"/>
    <xf numFmtId="164" fontId="5" fillId="0" borderId="0" applyFont="0" applyFill="0" applyBorder="0" applyAlignment="0" applyProtection="0"/>
    <xf numFmtId="166" fontId="5" fillId="0" borderId="0" applyFont="0" applyFill="0" applyBorder="0" applyAlignment="0" applyProtection="0"/>
  </cellStyleXfs>
  <cellXfs count="68">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0" fillId="0" borderId="19" xfId="0" applyBorder="1"/>
    <xf numFmtId="0" fontId="2" fillId="0" borderId="12" xfId="0" applyFont="1" applyBorder="1"/>
    <xf numFmtId="0" fontId="0" fillId="0" borderId="20" xfId="0" applyBorder="1"/>
    <xf numFmtId="0" fontId="0" fillId="0" borderId="12" xfId="0" applyBorder="1" applyAlignment="1">
      <alignment horizontal="left" indent="1"/>
    </xf>
    <xf numFmtId="0" fontId="0" fillId="0" borderId="20" xfId="0" applyBorder="1" applyAlignment="1">
      <alignment horizontal="left"/>
    </xf>
    <xf numFmtId="0" fontId="0" fillId="0" borderId="22" xfId="0" applyBorder="1"/>
    <xf numFmtId="14" fontId="0" fillId="0" borderId="20" xfId="0" applyNumberFormat="1" applyBorder="1" applyAlignment="1">
      <alignment horizontal="left"/>
    </xf>
    <xf numFmtId="0" fontId="2" fillId="0" borderId="18" xfId="0" applyFont="1" applyBorder="1"/>
    <xf numFmtId="0" fontId="0" fillId="9" borderId="25" xfId="0" applyFill="1" applyBorder="1"/>
    <xf numFmtId="0" fontId="0" fillId="0" borderId="0" xfId="0" applyAlignment="1">
      <alignment vertical="top" wrapText="1"/>
    </xf>
    <xf numFmtId="0" fontId="0" fillId="0" borderId="26" xfId="0" applyBorder="1" applyAlignment="1">
      <alignment vertical="top" wrapText="1"/>
    </xf>
    <xf numFmtId="0" fontId="18" fillId="10" borderId="25" xfId="0" applyFont="1" applyFill="1" applyBorder="1" applyAlignment="1">
      <alignment horizontal="center" vertical="center" wrapText="1"/>
    </xf>
    <xf numFmtId="0" fontId="0" fillId="0" borderId="25" xfId="0" applyBorder="1"/>
    <xf numFmtId="0" fontId="1" fillId="0" borderId="25" xfId="5" applyFont="1" applyFill="1" applyBorder="1" applyAlignment="1">
      <alignment horizontal="center" vertical="center" wrapText="1"/>
    </xf>
    <xf numFmtId="170" fontId="0" fillId="0" borderId="25" xfId="0" applyNumberFormat="1" applyBorder="1" applyAlignment="1">
      <alignment horizontal="center" vertical="center"/>
    </xf>
    <xf numFmtId="0" fontId="0" fillId="0" borderId="25" xfId="0" applyBorder="1" applyAlignment="1">
      <alignment horizontal="center" vertical="center"/>
    </xf>
    <xf numFmtId="0" fontId="0" fillId="0" borderId="0" xfId="0" applyAlignment="1">
      <alignment vertical="center"/>
    </xf>
    <xf numFmtId="0" fontId="0" fillId="0" borderId="25" xfId="0" applyBorder="1" applyAlignment="1">
      <alignment horizontal="left" vertical="center" wrapText="1"/>
    </xf>
    <xf numFmtId="0" fontId="0" fillId="0" borderId="0" xfId="0" applyAlignment="1">
      <alignment horizontal="left" vertical="center"/>
    </xf>
    <xf numFmtId="0" fontId="0" fillId="0" borderId="0" xfId="0" applyAlignment="1">
      <alignment vertical="top"/>
    </xf>
    <xf numFmtId="0" fontId="0" fillId="9" borderId="24" xfId="0" applyFill="1" applyBorder="1"/>
    <xf numFmtId="0" fontId="0" fillId="5" borderId="12" xfId="0" applyFill="1" applyBorder="1" applyAlignment="1">
      <alignment horizontal="left" indent="1"/>
    </xf>
    <xf numFmtId="0" fontId="0" fillId="5" borderId="21" xfId="0" applyFill="1" applyBorder="1" applyAlignment="1">
      <alignment horizontal="left" indent="1"/>
    </xf>
    <xf numFmtId="0" fontId="10" fillId="0" borderId="0" xfId="9"/>
    <xf numFmtId="0" fontId="0" fillId="0" borderId="12" xfId="0" applyBorder="1" applyAlignment="1">
      <alignment horizontal="left" vertical="top" indent="1"/>
    </xf>
    <xf numFmtId="170" fontId="0" fillId="0" borderId="0" xfId="0" applyNumberFormat="1"/>
    <xf numFmtId="0" fontId="0" fillId="0" borderId="25" xfId="0" applyBorder="1" applyAlignment="1">
      <alignment wrapText="1"/>
    </xf>
    <xf numFmtId="170" fontId="0" fillId="0" borderId="0" xfId="0" applyNumberFormat="1" applyAlignment="1">
      <alignment horizontal="center" vertical="center"/>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xf numFmtId="0" fontId="2" fillId="0" borderId="23" xfId="0" applyFont="1" applyBorder="1" applyAlignment="1">
      <alignment horizontal="left" wrapText="1"/>
    </xf>
    <xf numFmtId="0" fontId="2" fillId="0" borderId="24" xfId="0" applyFont="1" applyBorder="1" applyAlignment="1">
      <alignment horizontal="left" wrapText="1"/>
    </xf>
  </cellXfs>
  <cellStyles count="101">
    <cellStyle name="Bottom Border" xfId="16" xr:uid="{79AD1433-2737-4ED4-9B85-92BE82D167F0}"/>
    <cellStyle name="Bottom Green Border" xfId="17" xr:uid="{E9003193-DD9F-4D54-B68D-7574182AA968}"/>
    <cellStyle name="Comma" xfId="1" builtinId="3"/>
    <cellStyle name="Comma 2" xfId="44" xr:uid="{8262D58B-9960-4835-B4B0-91219CE3CFE9}"/>
    <cellStyle name="Comma 2 2" xfId="59" xr:uid="{A5F56DF7-0364-4AC4-B90F-55347921519E}"/>
    <cellStyle name="Comma 2 2 2" xfId="100" xr:uid="{211E741E-F7B8-4C7D-B92A-FE46C6A5EB44}"/>
    <cellStyle name="Comma 2 3" xfId="54" xr:uid="{0850ABC9-5F91-4786-8F5D-778BCC35C5B5}"/>
    <cellStyle name="Comma 2 4" xfId="95" xr:uid="{5B302FFE-CA41-4B2C-8F66-F79D03797443}"/>
    <cellStyle name="Currency 2" xfId="40" xr:uid="{C56C1770-98D6-4A76-85B0-E047DEFE8B12}"/>
    <cellStyle name="Currency 2 2" xfId="42" xr:uid="{6C07C4D8-79BD-467F-A57D-99C3750008CC}"/>
    <cellStyle name="Currency 2 2 2" xfId="58" xr:uid="{45AE811C-F523-467F-97D8-75D222ED6352}"/>
    <cellStyle name="Currency 2 2 2 2" xfId="99" xr:uid="{C945E26B-7421-46F6-800E-E06606043BCD}"/>
    <cellStyle name="Currency 2 2 3" xfId="53" xr:uid="{4557EDE9-0AAB-457C-869C-6F2C5CE02263}"/>
    <cellStyle name="Currency 2 2 4" xfId="94" xr:uid="{0BE8D268-A072-4212-8CDC-78E9A5A37487}"/>
    <cellStyle name="Currency 2 3" xfId="57" xr:uid="{D3ED7F3B-7E3E-4B73-8066-A0D8E7E5FD7C}"/>
    <cellStyle name="Currency 2 3 2" xfId="98" xr:uid="{3617959D-A243-4C2D-8967-371451A51770}"/>
    <cellStyle name="Currency 2 4" xfId="52" xr:uid="{28E3B9E4-C6F9-45E5-9791-C9566F90C997}"/>
    <cellStyle name="Currency 2 5" xfId="93" xr:uid="{87FFD888-40D9-4F20-B11C-62D52B985D65}"/>
    <cellStyle name="Currency 3" xfId="11" xr:uid="{69FE2FEE-EDD8-45F5-80C1-E98C476065C6}"/>
    <cellStyle name="Currency 3 2" xfId="55" xr:uid="{A3144DC7-1E02-4596-B25D-BFBD9ABDDC6F}"/>
    <cellStyle name="Currency 3 2 2" xfId="96" xr:uid="{4D8EE91E-594B-417E-B945-71E3015CF355}"/>
    <cellStyle name="Currency 3 3" xfId="50" xr:uid="{E703E2BF-73A3-4782-9C81-631F565F4EC6}"/>
    <cellStyle name="Currency 3 4" xfId="91" xr:uid="{D5D2E731-FEB2-4E7C-8A56-800A7E630182}"/>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ighlight 2" xfId="56" xr:uid="{EC2BA2E1-D440-4C4B-B63D-E133C9979793}"/>
    <cellStyle name="Highlight 2 2" xfId="97" xr:uid="{D36C9BEF-F996-4753-BA34-E334FBB3885F}"/>
    <cellStyle name="Highlight 3" xfId="51" xr:uid="{38857A9A-FE4D-4F96-9B85-C5A10332320A}"/>
    <cellStyle name="Highlight 4" xfId="92" xr:uid="{6397E086-3BFB-4157-A243-88B6FF15E33F}"/>
    <cellStyle name="Hyperlink" xfId="9" builtinId="8" customBuiltin="1"/>
    <cellStyle name="Hyperlink 2" xfId="45" xr:uid="{04847D2B-39ED-42B6-9B31-0493D7936A00}"/>
    <cellStyle name="Hyperlink 3" xfId="49" xr:uid="{8DF977C5-3616-4D11-BDC8-ADDD519F09ED}"/>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10" xfId="64" xr:uid="{A946588C-71D9-40CA-9451-3D669138073E}"/>
    <cellStyle name="Normal 11" xfId="85" xr:uid="{8C19EF3E-9479-48AB-81CD-798BFAA69DAB}"/>
    <cellStyle name="Normal 12" xfId="84" xr:uid="{FC752E58-FA42-48DE-B7D4-7D7F5BB550B0}"/>
    <cellStyle name="Normal 13" xfId="61" xr:uid="{1C906C6A-B248-4C90-93B5-2D87ABB0BD79}"/>
    <cellStyle name="Normal 14" xfId="48" xr:uid="{27E0DFDC-7816-4EA8-9C00-662AC0B6EFB0}"/>
    <cellStyle name="Normal 15" xfId="77" xr:uid="{F399678D-941A-4F11-B96C-85BC4AF96936}"/>
    <cellStyle name="Normal 18" xfId="76" xr:uid="{4DD91C8B-10E4-49DC-928E-2A3D58397302}"/>
    <cellStyle name="Normal 19" xfId="82" xr:uid="{60EEF567-ED7C-486B-B800-E53513C14ED5}"/>
    <cellStyle name="Normal 2" xfId="3" xr:uid="{6BC7C099-EB82-48D1-AB31-46DA4D467DA5}"/>
    <cellStyle name="Normal 2 2" xfId="75" xr:uid="{55635DCF-3488-456F-B464-018479B7F517}"/>
    <cellStyle name="Normal 20" xfId="87" xr:uid="{A2B406C9-3B17-4C7C-A743-2AF443986FD2}"/>
    <cellStyle name="Normal 21" xfId="88" xr:uid="{68CCE850-79B8-46A1-A64B-EF07F94F35F6}"/>
    <cellStyle name="Normal 22" xfId="86" xr:uid="{7FB7ACBD-8E93-4B67-BBEE-7462A190A0BD}"/>
    <cellStyle name="Normal 23" xfId="83" xr:uid="{C5231F36-6C74-4FE3-805D-902BB87DD444}"/>
    <cellStyle name="Normal 24" xfId="81" xr:uid="{FCD29F29-6A37-4DEE-A489-F470C9A0A7F8}"/>
    <cellStyle name="Normal 25" xfId="80" xr:uid="{32F36D3C-5E72-456D-BDD3-60B7E047001F}"/>
    <cellStyle name="Normal 26" xfId="60" xr:uid="{F1E79838-8222-4E7C-8767-181D703AD5C9}"/>
    <cellStyle name="Normal 27" xfId="46" xr:uid="{4F46F94B-AFC1-4646-A5A8-F5A7CD552439}"/>
    <cellStyle name="Normal 28" xfId="74" xr:uid="{852D684C-2704-4DA3-8EA5-FAC9833BF133}"/>
    <cellStyle name="Normal 29" xfId="73" xr:uid="{1C2B6BD6-F85C-476C-98EE-B932A0CBBD15}"/>
    <cellStyle name="Normal 3" xfId="32" xr:uid="{B49E7D7C-2375-45E2-BFFF-FA7F5541E5F2}"/>
    <cellStyle name="Normal 3 2" xfId="72" xr:uid="{5EFD4924-C246-48D5-B0F7-8E22F680C588}"/>
    <cellStyle name="Normal 30" xfId="65" xr:uid="{F813A33A-FC46-414A-81B5-A5304477EBB9}"/>
    <cellStyle name="Normal 31" xfId="89" xr:uid="{8EEA475B-1E97-4117-9854-6EE7F979C59A}"/>
    <cellStyle name="Normal 32" xfId="47" xr:uid="{5A237CFB-8A36-44DB-A9C2-22CA8DE09539}"/>
    <cellStyle name="Normal 33" xfId="90" xr:uid="{D3F5A9FD-5802-4EB7-94FB-01AFD680AED8}"/>
    <cellStyle name="Normal 35" xfId="71" xr:uid="{EEC0814D-0DF0-4F2A-8133-32820790845B}"/>
    <cellStyle name="Normal 36" xfId="69" xr:uid="{27ED9391-9AE3-4267-B56C-793ABA30B5E6}"/>
    <cellStyle name="Normal 37" xfId="68" xr:uid="{61E68E57-7A87-452D-8BCA-C965896FB0A2}"/>
    <cellStyle name="Normal 38" xfId="78" xr:uid="{9BAE4CF5-04F2-44C9-8D0C-B121E304602C}"/>
    <cellStyle name="Normal 4" xfId="33" xr:uid="{9BD2CCBA-D8AD-4C17-BD02-49AAD16AC878}"/>
    <cellStyle name="Normal 4 2" xfId="67" xr:uid="{F8D486FE-431C-4885-B331-5CB8C70E7B3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Normal 5 4" xfId="63" xr:uid="{E35C4FE3-1AC2-4127-B116-D74B67FD8B0A}"/>
    <cellStyle name="Normal 6" xfId="66" xr:uid="{F35EC25E-C6D9-419A-B922-27FBE434C2BB}"/>
    <cellStyle name="Normal 7" xfId="62" xr:uid="{3841D950-1BC2-465B-823F-4756593CA3EB}"/>
    <cellStyle name="Normal 8" xfId="79" xr:uid="{E0019E63-7BAF-4F79-A916-9EF14346E243}"/>
    <cellStyle name="Normal 9" xfId="70" xr:uid="{EC93CC4A-4D63-438D-B967-1A6FBBF1952F}"/>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ho_willy@hotmail.com" TargetMode="External"/><Relationship Id="rId1" Type="http://schemas.openxmlformats.org/officeDocument/2006/relationships/hyperlink" Target="mailto:willy-el.ho@hp.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G31"/>
  <sheetViews>
    <sheetView showZeros="0" tabSelected="1" zoomScale="85" zoomScaleNormal="85" workbookViewId="0">
      <selection activeCell="B11" sqref="B11"/>
    </sheetView>
  </sheetViews>
  <sheetFormatPr defaultRowHeight="14.5" x14ac:dyDescent="0.35"/>
  <cols>
    <col min="1" max="1" width="11.36328125" customWidth="1"/>
    <col min="2" max="2" width="46.54296875" customWidth="1"/>
    <col min="3" max="3" width="64.7265625" customWidth="1"/>
    <col min="4" max="4" width="2.6328125" customWidth="1"/>
    <col min="5" max="5" width="79.36328125" customWidth="1"/>
    <col min="6" max="6" width="4.26953125" customWidth="1"/>
    <col min="7" max="7" width="30" customWidth="1"/>
  </cols>
  <sheetData>
    <row r="1" spans="1:7" ht="15" thickBot="1" x14ac:dyDescent="0.4">
      <c r="A1" s="38" t="s">
        <v>107</v>
      </c>
      <c r="B1" s="38" t="s">
        <v>108</v>
      </c>
      <c r="C1" s="38" t="s">
        <v>100</v>
      </c>
      <c r="D1" s="38"/>
      <c r="E1" s="50" t="s">
        <v>100</v>
      </c>
      <c r="F1">
        <f>COUNTA(A2:A30)</f>
        <v>0</v>
      </c>
    </row>
    <row r="2" spans="1:7" ht="50" customHeight="1" thickBot="1" x14ac:dyDescent="0.4">
      <c r="C2" s="48">
        <f t="shared" ref="C2:C10" si="0">IF(ISBLANK(A2),, A2&amp;" "&amp;B2)</f>
        <v>0</v>
      </c>
      <c r="D2" s="49" t="str">
        <f>IF(ROW()&gt;$F$1,CHAR(13),CHAR(10))</f>
        <v>_x000D_</v>
      </c>
      <c r="E2" s="40" t="e">
        <f ca="1">_xlfn.CONCAT(Dyn_NameRange)</f>
        <v>#REF!</v>
      </c>
      <c r="G2" s="46"/>
    </row>
    <row r="3" spans="1:7" x14ac:dyDescent="0.35">
      <c r="C3" s="48">
        <f t="shared" si="0"/>
        <v>0</v>
      </c>
      <c r="D3" s="49" t="str">
        <f t="shared" ref="D3:D30" si="1">IF(ROW()&gt;$F$1,CHAR(13),CHAR(10))</f>
        <v>_x000D_</v>
      </c>
      <c r="G3" s="46"/>
    </row>
    <row r="4" spans="1:7" x14ac:dyDescent="0.35">
      <c r="C4" s="48">
        <f t="shared" si="0"/>
        <v>0</v>
      </c>
      <c r="D4" s="49" t="str">
        <f t="shared" si="1"/>
        <v>_x000D_</v>
      </c>
      <c r="F4" s="39"/>
    </row>
    <row r="5" spans="1:7" x14ac:dyDescent="0.35">
      <c r="C5" s="48">
        <f t="shared" si="0"/>
        <v>0</v>
      </c>
      <c r="D5" s="49" t="str">
        <f t="shared" si="1"/>
        <v>_x000D_</v>
      </c>
      <c r="F5" s="39"/>
    </row>
    <row r="6" spans="1:7" ht="14.5" customHeight="1" x14ac:dyDescent="0.35">
      <c r="C6" s="48">
        <f t="shared" si="0"/>
        <v>0</v>
      </c>
      <c r="D6" s="49" t="str">
        <f t="shared" si="1"/>
        <v>_x000D_</v>
      </c>
      <c r="F6" s="39"/>
    </row>
    <row r="7" spans="1:7" x14ac:dyDescent="0.35">
      <c r="C7" s="48">
        <f t="shared" si="0"/>
        <v>0</v>
      </c>
      <c r="D7" s="49" t="str">
        <f t="shared" si="1"/>
        <v>_x000D_</v>
      </c>
      <c r="F7" s="39"/>
    </row>
    <row r="8" spans="1:7" x14ac:dyDescent="0.35">
      <c r="C8" s="48">
        <f t="shared" si="0"/>
        <v>0</v>
      </c>
      <c r="D8" s="49" t="str">
        <f t="shared" si="1"/>
        <v>_x000D_</v>
      </c>
      <c r="F8" s="39"/>
    </row>
    <row r="9" spans="1:7" x14ac:dyDescent="0.35">
      <c r="C9" s="48">
        <f t="shared" si="0"/>
        <v>0</v>
      </c>
      <c r="D9" s="49" t="str">
        <f t="shared" si="1"/>
        <v>_x000D_</v>
      </c>
      <c r="F9" s="39"/>
    </row>
    <row r="10" spans="1:7" x14ac:dyDescent="0.35">
      <c r="C10" s="48">
        <f t="shared" si="0"/>
        <v>0</v>
      </c>
      <c r="D10" s="49" t="str">
        <f t="shared" si="1"/>
        <v>_x000D_</v>
      </c>
      <c r="F10" s="39"/>
    </row>
    <row r="11" spans="1:7" x14ac:dyDescent="0.35">
      <c r="C11" s="48">
        <f t="shared" ref="C11:C30" si="2">IF(ISBLANK(A11),, A11&amp;" "&amp;B11)</f>
        <v>0</v>
      </c>
      <c r="D11" s="49" t="str">
        <f t="shared" si="1"/>
        <v>_x000D_</v>
      </c>
      <c r="F11" s="39"/>
    </row>
    <row r="12" spans="1:7" x14ac:dyDescent="0.35">
      <c r="C12" s="48">
        <f t="shared" si="2"/>
        <v>0</v>
      </c>
      <c r="D12" s="49" t="str">
        <f t="shared" si="1"/>
        <v>_x000D_</v>
      </c>
      <c r="F12" s="39"/>
    </row>
    <row r="13" spans="1:7" x14ac:dyDescent="0.35">
      <c r="C13" s="48">
        <f t="shared" si="2"/>
        <v>0</v>
      </c>
      <c r="D13" s="49" t="str">
        <f t="shared" si="1"/>
        <v>_x000D_</v>
      </c>
      <c r="F13" s="39"/>
    </row>
    <row r="14" spans="1:7" x14ac:dyDescent="0.35">
      <c r="C14" s="48">
        <f t="shared" si="2"/>
        <v>0</v>
      </c>
      <c r="D14" s="49" t="str">
        <f t="shared" si="1"/>
        <v>_x000D_</v>
      </c>
      <c r="F14" s="39"/>
    </row>
    <row r="15" spans="1:7" x14ac:dyDescent="0.35">
      <c r="C15" s="48">
        <f t="shared" si="2"/>
        <v>0</v>
      </c>
      <c r="D15" s="49" t="str">
        <f t="shared" si="1"/>
        <v>_x000D_</v>
      </c>
      <c r="F15" s="39"/>
    </row>
    <row r="16" spans="1:7" x14ac:dyDescent="0.35">
      <c r="C16" s="48">
        <f t="shared" si="2"/>
        <v>0</v>
      </c>
      <c r="D16" s="49" t="str">
        <f t="shared" si="1"/>
        <v>_x000D_</v>
      </c>
      <c r="F16" s="39"/>
    </row>
    <row r="17" spans="3:6" x14ac:dyDescent="0.35">
      <c r="C17" s="48">
        <f t="shared" si="2"/>
        <v>0</v>
      </c>
      <c r="D17" s="49" t="str">
        <f t="shared" si="1"/>
        <v>_x000D_</v>
      </c>
      <c r="F17" s="39"/>
    </row>
    <row r="18" spans="3:6" x14ac:dyDescent="0.35">
      <c r="C18" s="48">
        <f t="shared" si="2"/>
        <v>0</v>
      </c>
      <c r="D18" s="49" t="str">
        <f t="shared" si="1"/>
        <v>_x000D_</v>
      </c>
      <c r="F18" s="39"/>
    </row>
    <row r="19" spans="3:6" x14ac:dyDescent="0.35">
      <c r="C19" s="48">
        <f t="shared" si="2"/>
        <v>0</v>
      </c>
      <c r="D19" s="49" t="str">
        <f t="shared" si="1"/>
        <v>_x000D_</v>
      </c>
      <c r="F19" s="39"/>
    </row>
    <row r="20" spans="3:6" x14ac:dyDescent="0.35">
      <c r="C20" s="48">
        <f t="shared" si="2"/>
        <v>0</v>
      </c>
      <c r="D20" s="49" t="str">
        <f t="shared" si="1"/>
        <v>_x000D_</v>
      </c>
      <c r="F20" s="39"/>
    </row>
    <row r="21" spans="3:6" x14ac:dyDescent="0.35">
      <c r="C21" s="48">
        <f t="shared" si="2"/>
        <v>0</v>
      </c>
      <c r="D21" s="49" t="str">
        <f t="shared" si="1"/>
        <v>_x000D_</v>
      </c>
      <c r="F21" s="39"/>
    </row>
    <row r="22" spans="3:6" x14ac:dyDescent="0.35">
      <c r="C22" s="48">
        <f t="shared" si="2"/>
        <v>0</v>
      </c>
      <c r="D22" s="49" t="str">
        <f t="shared" si="1"/>
        <v>_x000D_</v>
      </c>
      <c r="F22" s="39"/>
    </row>
    <row r="23" spans="3:6" x14ac:dyDescent="0.35">
      <c r="C23" s="48">
        <f t="shared" si="2"/>
        <v>0</v>
      </c>
      <c r="D23" s="49" t="str">
        <f t="shared" si="1"/>
        <v>_x000D_</v>
      </c>
      <c r="F23" s="39"/>
    </row>
    <row r="24" spans="3:6" x14ac:dyDescent="0.35">
      <c r="C24" s="48">
        <f t="shared" si="2"/>
        <v>0</v>
      </c>
      <c r="D24" s="49" t="str">
        <f t="shared" si="1"/>
        <v>_x000D_</v>
      </c>
      <c r="F24" s="39"/>
    </row>
    <row r="25" spans="3:6" x14ac:dyDescent="0.35">
      <c r="C25" s="48">
        <f t="shared" si="2"/>
        <v>0</v>
      </c>
      <c r="D25" s="49" t="str">
        <f t="shared" si="1"/>
        <v>_x000D_</v>
      </c>
      <c r="F25" s="39"/>
    </row>
    <row r="26" spans="3:6" x14ac:dyDescent="0.35">
      <c r="C26" s="48">
        <f t="shared" si="2"/>
        <v>0</v>
      </c>
      <c r="D26" s="49" t="str">
        <f t="shared" si="1"/>
        <v>_x000D_</v>
      </c>
      <c r="F26" s="39"/>
    </row>
    <row r="27" spans="3:6" x14ac:dyDescent="0.35">
      <c r="C27" s="48">
        <f t="shared" si="2"/>
        <v>0</v>
      </c>
      <c r="D27" s="49" t="str">
        <f t="shared" si="1"/>
        <v>_x000D_</v>
      </c>
      <c r="F27" s="39"/>
    </row>
    <row r="28" spans="3:6" x14ac:dyDescent="0.35">
      <c r="C28" s="48">
        <f t="shared" si="2"/>
        <v>0</v>
      </c>
      <c r="D28" s="49" t="str">
        <f t="shared" si="1"/>
        <v>_x000D_</v>
      </c>
      <c r="F28" s="39"/>
    </row>
    <row r="29" spans="3:6" x14ac:dyDescent="0.35">
      <c r="C29" s="48">
        <f t="shared" si="2"/>
        <v>0</v>
      </c>
      <c r="D29" s="49" t="str">
        <f t="shared" si="1"/>
        <v>_x000D_</v>
      </c>
      <c r="F29" s="39"/>
    </row>
    <row r="30" spans="3:6" x14ac:dyDescent="0.35">
      <c r="C30" s="48">
        <f t="shared" si="2"/>
        <v>0</v>
      </c>
      <c r="D30" s="49" t="str">
        <f t="shared" si="1"/>
        <v>_x000D_</v>
      </c>
      <c r="F30" s="39"/>
    </row>
    <row r="31" spans="3:6" ht="105.5" customHeight="1" x14ac:dyDescent="0.3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5" x14ac:dyDescent="0.35"/>
  <cols>
    <col min="1" max="1" width="41.54296875" customWidth="1"/>
    <col min="2" max="2" width="17.7265625" customWidth="1"/>
    <col min="3" max="4" width="12.453125" customWidth="1"/>
    <col min="6" max="6" width="17.7265625" bestFit="1" customWidth="1"/>
    <col min="7" max="9" width="14.453125" customWidth="1"/>
  </cols>
  <sheetData>
    <row r="1" spans="1:4" ht="18.5" x14ac:dyDescent="0.35">
      <c r="A1" s="63" t="s">
        <v>4</v>
      </c>
      <c r="B1" s="63"/>
      <c r="C1" s="63"/>
      <c r="D1" s="63"/>
    </row>
    <row r="2" spans="1:4" ht="51" customHeight="1" x14ac:dyDescent="0.35">
      <c r="A2" s="64" t="s">
        <v>84</v>
      </c>
      <c r="B2" s="65"/>
      <c r="C2" s="65"/>
      <c r="D2" s="65"/>
    </row>
    <row r="3" spans="1:4" x14ac:dyDescent="0.35">
      <c r="A3" s="1"/>
    </row>
    <row r="4" spans="1:4" x14ac:dyDescent="0.35">
      <c r="A4" s="1" t="s">
        <v>27</v>
      </c>
      <c r="B4" s="2">
        <f ca="1">TODAY()</f>
        <v>45082</v>
      </c>
    </row>
    <row r="6" spans="1:4" x14ac:dyDescent="0.35">
      <c r="A6" t="s">
        <v>81</v>
      </c>
      <c r="B6" t="s">
        <v>82</v>
      </c>
    </row>
    <row r="7" spans="1:4" x14ac:dyDescent="0.35">
      <c r="A7" t="s">
        <v>56</v>
      </c>
      <c r="B7">
        <v>7</v>
      </c>
    </row>
    <row r="8" spans="1:4" x14ac:dyDescent="0.35">
      <c r="A8" t="s">
        <v>57</v>
      </c>
      <c r="B8" s="26" t="str">
        <f ca="1">TEXT(Date_Input+Days, preferred_date_format)</f>
        <v>2023-06-12</v>
      </c>
    </row>
    <row r="9" spans="1:4" x14ac:dyDescent="0.35">
      <c r="A9" t="s">
        <v>58</v>
      </c>
      <c r="B9" s="26" t="str">
        <f ca="1">TEXT(WORKDAY(Date_Input, Days),preferred_date_format)</f>
        <v>2023-06-14</v>
      </c>
    </row>
    <row r="10" spans="1:4" x14ac:dyDescent="0.35">
      <c r="A10" t="s">
        <v>13</v>
      </c>
      <c r="B10" s="27" t="str">
        <f ca="1">TEXT(Date_Input,"YYYYMMDD")</f>
        <v>20230605</v>
      </c>
    </row>
    <row r="12" spans="1:4" x14ac:dyDescent="0.35">
      <c r="A12" t="s">
        <v>26</v>
      </c>
      <c r="B12" s="26" t="str">
        <f ca="1">TEXT(TODAY(), preferred_date_format)</f>
        <v>2023-06-05</v>
      </c>
    </row>
    <row r="13" spans="1:4" x14ac:dyDescent="0.35">
      <c r="A13" t="s">
        <v>14</v>
      </c>
      <c r="B13" s="26" t="str">
        <f ca="1">TEXT(TODAY()-WEEKDAY(TODAY(),2)-6, preferred_date_format)</f>
        <v>2023-05-29</v>
      </c>
      <c r="C13" s="26" t="str">
        <f ca="1">TEXT(LastWeekMonday+4, preferred_date_format)</f>
        <v>2023-06-02</v>
      </c>
      <c r="D13" s="28" t="str">
        <f ca="1">TEXT(LastWeekFriday+2, preferred_date_format)</f>
        <v>2023-06-04</v>
      </c>
    </row>
    <row r="14" spans="1:4" x14ac:dyDescent="0.35">
      <c r="A14" t="s">
        <v>0</v>
      </c>
      <c r="B14" s="26" t="str">
        <f ca="1">TEXT(DATE(YEAR(TODAY()), MONTH(TODAY())-1, 1), preferred_date_format)</f>
        <v>2023-05-01</v>
      </c>
      <c r="C14" s="26" t="str">
        <f ca="1">TEXT(DATE(YEAR(TODAY()), MONTH(TODAY()), 0), preferred_date_format)</f>
        <v>2023-05-31</v>
      </c>
    </row>
    <row r="15" spans="1:4" x14ac:dyDescent="0.35">
      <c r="A15" t="s">
        <v>1</v>
      </c>
      <c r="B15" s="26" t="str">
        <f ca="1">TEXT(WORKDAY(DATE(YEAR(TODAY()),MONTH(TODAY()),1)-1,1), preferred_date_format)</f>
        <v>2023-06-01</v>
      </c>
      <c r="C15" s="26" t="str">
        <f ca="1">TEXT(WORKDAY(DATE(YEAR(TODAY()),MONTH(TODAY())+1,1),-1), preferred_date_format)</f>
        <v>2023-06-30</v>
      </c>
    </row>
    <row r="16" spans="1:4" ht="15" thickBot="1" x14ac:dyDescent="0.4"/>
    <row r="17" spans="1:6" ht="15" thickBot="1" x14ac:dyDescent="0.4">
      <c r="A17" s="60" t="s">
        <v>18</v>
      </c>
      <c r="B17" s="61"/>
      <c r="C17" s="61"/>
      <c r="D17" s="62"/>
    </row>
    <row r="18" spans="1:6" x14ac:dyDescent="0.35">
      <c r="A18" s="11" t="s">
        <v>19</v>
      </c>
      <c r="D18" s="6"/>
    </row>
    <row r="19" spans="1:6" x14ac:dyDescent="0.35">
      <c r="A19" s="12" t="s">
        <v>20</v>
      </c>
      <c r="B19" s="58" t="s">
        <v>11</v>
      </c>
      <c r="C19" s="58"/>
      <c r="D19" s="59"/>
    </row>
    <row r="20" spans="1:6" x14ac:dyDescent="0.35">
      <c r="A20" s="12" t="s">
        <v>23</v>
      </c>
      <c r="B20" s="5" t="s">
        <v>9</v>
      </c>
      <c r="C20" t="s">
        <v>10</v>
      </c>
      <c r="D20" s="6" t="s">
        <v>12</v>
      </c>
    </row>
    <row r="21" spans="1:6" x14ac:dyDescent="0.35">
      <c r="A21" s="12" t="s">
        <v>24</v>
      </c>
      <c r="B21" t="s">
        <v>8</v>
      </c>
      <c r="D21" s="6"/>
    </row>
    <row r="22" spans="1:6" x14ac:dyDescent="0.35">
      <c r="A22" s="13" t="s">
        <v>21</v>
      </c>
      <c r="D22" s="6"/>
    </row>
    <row r="23" spans="1:6" x14ac:dyDescent="0.35">
      <c r="A23" s="12" t="s">
        <v>28</v>
      </c>
      <c r="B23" t="str">
        <f>LEFT(B19, FIND(B20, B19)-1)</f>
        <v>2008</v>
      </c>
      <c r="C23" t="str">
        <f>RIGHT(B19, LEN(B19)-LEN(B23)-1)</f>
        <v>12月31日 (水)</v>
      </c>
      <c r="D23" s="6" t="str">
        <f>IF(D20&lt;&gt;"", LEFT(C23, FIND(D20, C23)-1), C23)</f>
        <v>12月31</v>
      </c>
    </row>
    <row r="24" spans="1:6" x14ac:dyDescent="0.35">
      <c r="A24" s="12" t="s">
        <v>29</v>
      </c>
      <c r="B24" t="str">
        <f>LEFT(C23, FIND(C20, C23)-1)</f>
        <v>12</v>
      </c>
      <c r="D24" s="6"/>
    </row>
    <row r="25" spans="1:6" x14ac:dyDescent="0.35">
      <c r="A25" s="12" t="s">
        <v>30</v>
      </c>
      <c r="B25" t="str">
        <f>RIGHT(D23, LEN(D23)-LEN(B24)-1)</f>
        <v>31</v>
      </c>
      <c r="D25" s="6"/>
    </row>
    <row r="26" spans="1:6" x14ac:dyDescent="0.35">
      <c r="A26" s="12" t="s">
        <v>31</v>
      </c>
      <c r="B26" t="str">
        <f>IF(FIND("Y", B21) = 1, B23, IF(FIND("Y", B21) = 2, B24, B25))</f>
        <v>2008</v>
      </c>
      <c r="D26" s="6"/>
      <c r="F26">
        <f>FIND("Y", B21)</f>
        <v>1</v>
      </c>
    </row>
    <row r="27" spans="1:6" x14ac:dyDescent="0.35">
      <c r="A27" s="12" t="s">
        <v>32</v>
      </c>
      <c r="B27" t="str">
        <f>IF(FIND("M", B21) = 1, B23, IF(FIND("M", B21) = 2, B24, B25))</f>
        <v>12</v>
      </c>
      <c r="D27" s="6"/>
    </row>
    <row r="28" spans="1:6" x14ac:dyDescent="0.35">
      <c r="A28" s="12" t="s">
        <v>33</v>
      </c>
      <c r="B28" t="str">
        <f>IF(FIND("D", B21) = 1, B23, IF(FIND("D", B21) = 2, B24, B25))</f>
        <v>31</v>
      </c>
      <c r="D28" s="6"/>
    </row>
    <row r="29" spans="1:6" x14ac:dyDescent="0.35">
      <c r="A29" s="13" t="s">
        <v>22</v>
      </c>
      <c r="D29" s="6"/>
    </row>
    <row r="30" spans="1:6" x14ac:dyDescent="0.35">
      <c r="A30" s="29" t="s">
        <v>83</v>
      </c>
      <c r="B30" t="str">
        <f>preferred_date_format</f>
        <v>yyyy-mm-dd</v>
      </c>
      <c r="D30" s="6"/>
    </row>
    <row r="31" spans="1:6" ht="15" thickBot="1" x14ac:dyDescent="0.4">
      <c r="A31" s="14" t="s">
        <v>25</v>
      </c>
      <c r="B31" s="7" t="str">
        <f>TEXT(DATE(B26, B27, B28), B30)</f>
        <v>2008-12-31</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6" sqref="B6"/>
    </sheetView>
  </sheetViews>
  <sheetFormatPr defaultRowHeight="14.5" x14ac:dyDescent="0.35"/>
  <cols>
    <col min="1" max="1" width="20.26953125" bestFit="1" customWidth="1"/>
    <col min="2" max="2" width="40.81640625" customWidth="1"/>
    <col min="4" max="4" width="14.26953125" bestFit="1" customWidth="1"/>
    <col min="5" max="5" width="15.26953125" bestFit="1" customWidth="1"/>
    <col min="6" max="7" width="13.453125" bestFit="1" customWidth="1"/>
  </cols>
  <sheetData>
    <row r="1" spans="1:6" ht="18.5" x14ac:dyDescent="0.35">
      <c r="A1" s="63" t="s">
        <v>53</v>
      </c>
      <c r="B1" s="63"/>
      <c r="C1" s="63"/>
      <c r="D1" s="63"/>
      <c r="E1" s="63"/>
      <c r="F1" s="63"/>
    </row>
    <row r="2" spans="1:6" s="3" customFormat="1" ht="15" customHeight="1" x14ac:dyDescent="0.35">
      <c r="A2" s="64" t="s">
        <v>74</v>
      </c>
      <c r="B2" s="64"/>
      <c r="C2" s="64"/>
      <c r="D2" s="64"/>
      <c r="E2" s="64"/>
      <c r="F2" s="64"/>
    </row>
    <row r="4" spans="1:6" x14ac:dyDescent="0.35">
      <c r="A4" t="s">
        <v>54</v>
      </c>
      <c r="B4" s="16" t="s">
        <v>63</v>
      </c>
      <c r="C4" t="s">
        <v>62</v>
      </c>
      <c r="D4" s="3" t="s">
        <v>59</v>
      </c>
      <c r="E4" s="3" t="s">
        <v>60</v>
      </c>
      <c r="F4" s="3" t="s">
        <v>61</v>
      </c>
    </row>
    <row r="5" spans="1:6" x14ac:dyDescent="0.35">
      <c r="A5" t="s">
        <v>44</v>
      </c>
      <c r="B5" t="str">
        <f>TRIM(B4)</f>
        <v>John C. Doe</v>
      </c>
      <c r="C5" t="s">
        <v>62</v>
      </c>
      <c r="D5" t="s">
        <v>15</v>
      </c>
      <c r="E5" t="s">
        <v>64</v>
      </c>
      <c r="F5" s="15" t="str">
        <f>TRIM(MID(Text_Input, FIND(D5,Text_Input)+LEN(D5), IFERROR(FIND(IF(E5="",CHAR(10),E5),Text_Input,FIND(D5,Text_Input)+LEN(D5)),LEN(Text_Input)+1)-FIND(D5,Text_Input)-LEN(D5)))</f>
        <v>C.</v>
      </c>
    </row>
    <row r="6" spans="1:6" x14ac:dyDescent="0.35">
      <c r="A6" t="s">
        <v>45</v>
      </c>
      <c r="B6">
        <f>LEN(B4)</f>
        <v>11</v>
      </c>
      <c r="C6" t="s">
        <v>62</v>
      </c>
      <c r="D6" t="s">
        <v>15</v>
      </c>
      <c r="F6" s="15" t="str">
        <f>TRIM(MID(Text_Input, FIND(D6,Text_Input)+LEN(D6), IFERROR(FIND(IF(E6="",CHAR(10),E6),Text_Input,FIND(D6,Text_Input)+LEN(D6)),LEN(Text_Input)+1)-FIND(D6,Text_Input)-LEN(D6)))</f>
        <v>C. Doe</v>
      </c>
    </row>
    <row r="7" spans="1:6" x14ac:dyDescent="0.35">
      <c r="A7" t="s">
        <v>46</v>
      </c>
      <c r="B7" t="str">
        <f>UPPER(B4)</f>
        <v>JOHN C. DOE</v>
      </c>
      <c r="C7" t="s">
        <v>62</v>
      </c>
      <c r="E7" t="s">
        <v>64</v>
      </c>
      <c r="F7" s="15" t="str">
        <f>TRIM(MID(Text_Input, FIND(D7,Text_Input)+LEN(D7), IFERROR(FIND(IF(E7="",CHAR(10),E7),Text_Input,FIND(D7,Text_Input)+LEN(D7)),LEN(Text_Input)+1)-FIND(D7,Text_Input)-LEN(D7)))</f>
        <v>John C.</v>
      </c>
    </row>
    <row r="8" spans="1:6" x14ac:dyDescent="0.35">
      <c r="A8" t="s">
        <v>47</v>
      </c>
      <c r="B8" t="str">
        <f>LOWER(B4)</f>
        <v>john c. doe</v>
      </c>
      <c r="C8" t="s">
        <v>62</v>
      </c>
      <c r="D8" t="s">
        <v>65</v>
      </c>
      <c r="F8" s="15" t="str">
        <f>TRIM(MID(Text_Input, FIND(D8,Text_Input)+LEN(D8), IFERROR(FIND(IF(E8="",CHAR(10),E8),Text_Input,FIND(D8,Text_Input)+LEN(D8)),LEN(Text_Input)+1)-FIND(D8,Text_Input)-LEN(D8)))</f>
        <v>Doe</v>
      </c>
    </row>
    <row r="9" spans="1:6" x14ac:dyDescent="0.35">
      <c r="C9" t="s">
        <v>62</v>
      </c>
      <c r="F9" s="15" t="str">
        <f>TRIM(MID(Text_Input, FIND(D9,Text_Input)+LEN(D9), IFERROR(FIND(IF(E9="",CHAR(10),E9),Text_Input,FIND(D9,Text_Input)+LEN(D9)),LEN(Text_Input)+1)-FIND(D9,Text_Input)-LEN(D9)))</f>
        <v>John C. Doe</v>
      </c>
    </row>
    <row r="10" spans="1:6" x14ac:dyDescent="0.35">
      <c r="A10" t="s">
        <v>48</v>
      </c>
      <c r="B10" t="s">
        <v>15</v>
      </c>
      <c r="C10" t="s">
        <v>62</v>
      </c>
    </row>
    <row r="11" spans="1:6" x14ac:dyDescent="0.35">
      <c r="A11" t="s">
        <v>49</v>
      </c>
      <c r="B11" t="s">
        <v>16</v>
      </c>
      <c r="C11" t="s">
        <v>62</v>
      </c>
    </row>
    <row r="12" spans="1:6" x14ac:dyDescent="0.35">
      <c r="A12" t="s">
        <v>50</v>
      </c>
      <c r="B12" t="str">
        <f>SUBSTITUTE(Text_Input, B10, B11)</f>
        <v>Mary C. Doe</v>
      </c>
      <c r="C12" t="s">
        <v>62</v>
      </c>
    </row>
    <row r="13" spans="1:6" x14ac:dyDescent="0.35">
      <c r="A13" t="s">
        <v>3</v>
      </c>
      <c r="B13" t="b">
        <f>IF(IFERROR(FIND(B10,_xlfn.SINGLE( Text_Input)), FALSE), TRUE, FALSE)</f>
        <v>1</v>
      </c>
      <c r="C13" t="s">
        <v>62</v>
      </c>
    </row>
    <row r="14" spans="1:6" x14ac:dyDescent="0.35">
      <c r="C14" t="s">
        <v>62</v>
      </c>
    </row>
    <row r="15" spans="1:6" x14ac:dyDescent="0.35">
      <c r="A15" t="s">
        <v>51</v>
      </c>
      <c r="B15" t="str">
        <f>LEFT(Text_Input, LEN(Text_Input)-LEN(LastName)-1)</f>
        <v>John C.</v>
      </c>
      <c r="C15" t="s">
        <v>62</v>
      </c>
    </row>
    <row r="16" spans="1:6" x14ac:dyDescent="0.35">
      <c r="A16" t="s">
        <v>52</v>
      </c>
      <c r="B16" t="str">
        <f>TRIM(RIGHT(SUBSTITUTE(B4," ",REPT(" ",LEN(B4))),LEN(B4)))</f>
        <v>Doe</v>
      </c>
      <c r="C16" t="s">
        <v>62</v>
      </c>
    </row>
    <row r="17" spans="3:3" x14ac:dyDescent="0.35">
      <c r="C17" t="s">
        <v>62</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5" x14ac:dyDescent="0.35"/>
  <cols>
    <col min="1" max="1" width="24.7265625" customWidth="1"/>
    <col min="2" max="2" width="25.7265625" customWidth="1"/>
    <col min="4" max="4" width="20.81640625" bestFit="1" customWidth="1"/>
    <col min="5" max="5" width="15.81640625" customWidth="1"/>
  </cols>
  <sheetData>
    <row r="1" spans="1:5" ht="18.5" x14ac:dyDescent="0.35">
      <c r="A1" s="63" t="s">
        <v>2</v>
      </c>
      <c r="B1" s="63"/>
      <c r="C1" s="25"/>
      <c r="D1" s="25"/>
    </row>
    <row r="2" spans="1:5" ht="15" customHeight="1" x14ac:dyDescent="0.35">
      <c r="A2" s="64" t="s">
        <v>75</v>
      </c>
      <c r="B2" s="64"/>
      <c r="C2" s="24"/>
      <c r="D2" s="24"/>
    </row>
    <row r="3" spans="1:5" x14ac:dyDescent="0.35">
      <c r="A3" s="24"/>
      <c r="B3" s="24"/>
      <c r="C3" s="24"/>
      <c r="D3" s="24"/>
    </row>
    <row r="4" spans="1:5" x14ac:dyDescent="0.35">
      <c r="A4" t="s">
        <v>37</v>
      </c>
      <c r="B4" s="16">
        <v>3.1415929999999999</v>
      </c>
    </row>
    <row r="5" spans="1:5" x14ac:dyDescent="0.35">
      <c r="A5" t="s">
        <v>66</v>
      </c>
      <c r="B5">
        <f>VALUE(TRIM(SUBSTITUTE(SUBSTITUTE(SUBSTITUTE(Number_Input, CHAR(13), ""), CHAR(10), ""), CHAR(160), "")))</f>
        <v>3.1415929999999999</v>
      </c>
    </row>
    <row r="6" spans="1:5" x14ac:dyDescent="0.35">
      <c r="A6" t="s">
        <v>38</v>
      </c>
      <c r="B6">
        <f>INT(CleanNumber)</f>
        <v>3</v>
      </c>
    </row>
    <row r="7" spans="1:5" x14ac:dyDescent="0.35">
      <c r="A7" t="s">
        <v>39</v>
      </c>
      <c r="B7">
        <f>INT(CleanNumber*100)/100</f>
        <v>3.14</v>
      </c>
    </row>
    <row r="8" spans="1:5" ht="15" thickBot="1" x14ac:dyDescent="0.4"/>
    <row r="9" spans="1:5" ht="15" thickBot="1" x14ac:dyDescent="0.4">
      <c r="A9" s="60" t="s">
        <v>17</v>
      </c>
      <c r="B9" s="62"/>
    </row>
    <row r="10" spans="1:5" x14ac:dyDescent="0.35">
      <c r="A10" s="11" t="s">
        <v>19</v>
      </c>
      <c r="B10" s="6"/>
    </row>
    <row r="11" spans="1:5" x14ac:dyDescent="0.35">
      <c r="A11" s="12" t="s">
        <v>20</v>
      </c>
      <c r="B11" s="6" t="s">
        <v>6</v>
      </c>
    </row>
    <row r="12" spans="1:5" x14ac:dyDescent="0.35">
      <c r="A12" s="12" t="s">
        <v>34</v>
      </c>
      <c r="B12" s="6" t="s">
        <v>5</v>
      </c>
      <c r="E12" s="4"/>
    </row>
    <row r="13" spans="1:5" x14ac:dyDescent="0.35">
      <c r="A13" s="12" t="s">
        <v>35</v>
      </c>
      <c r="B13" s="6" t="s">
        <v>7</v>
      </c>
    </row>
    <row r="14" spans="1:5" x14ac:dyDescent="0.35">
      <c r="A14" s="13" t="s">
        <v>22</v>
      </c>
      <c r="B14" s="6"/>
    </row>
    <row r="15" spans="1:5" ht="15" thickBot="1" x14ac:dyDescent="0.4">
      <c r="A15" s="14" t="s">
        <v>36</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I31"/>
  <sheetViews>
    <sheetView topLeftCell="C1" workbookViewId="0">
      <selection activeCell="F11" sqref="F11"/>
    </sheetView>
  </sheetViews>
  <sheetFormatPr defaultRowHeight="14.5" x14ac:dyDescent="0.35"/>
  <cols>
    <col min="1" max="1" width="31.81640625" customWidth="1"/>
    <col min="2" max="2" width="96.453125" customWidth="1"/>
    <col min="3" max="3" width="15.1796875" customWidth="1"/>
    <col min="4" max="4" width="5" customWidth="1"/>
    <col min="5" max="5" width="80.6328125" customWidth="1"/>
    <col min="6" max="6" width="11.36328125" bestFit="1" customWidth="1"/>
  </cols>
  <sheetData>
    <row r="1" spans="1:9" ht="18.5" x14ac:dyDescent="0.35">
      <c r="A1" s="63" t="s">
        <v>76</v>
      </c>
      <c r="B1" s="63"/>
      <c r="C1" s="25"/>
      <c r="D1" s="41" t="s">
        <v>101</v>
      </c>
      <c r="E1" s="41" t="s">
        <v>102</v>
      </c>
      <c r="F1" s="41" t="s">
        <v>103</v>
      </c>
      <c r="G1" s="41" t="s">
        <v>104</v>
      </c>
      <c r="H1" s="41" t="s">
        <v>105</v>
      </c>
    </row>
    <row r="2" spans="1:9" ht="62" customHeight="1" x14ac:dyDescent="0.35">
      <c r="A2" s="64" t="s">
        <v>77</v>
      </c>
      <c r="B2" s="64"/>
      <c r="C2" s="24"/>
      <c r="D2" s="43">
        <f>NewRevision</f>
        <v>10</v>
      </c>
      <c r="E2" s="47" t="e">
        <f ca="1">Rev_Desc_Combined</f>
        <v>#REF!</v>
      </c>
      <c r="F2" s="44">
        <f ca="1">ScanDate</f>
        <v>45082</v>
      </c>
      <c r="G2" s="45" t="s">
        <v>106</v>
      </c>
      <c r="H2" s="42"/>
      <c r="I2" s="55"/>
    </row>
    <row r="3" spans="1:9" ht="15" thickBot="1" x14ac:dyDescent="0.4">
      <c r="A3" s="24"/>
      <c r="B3" s="24"/>
      <c r="C3" s="24"/>
      <c r="D3" s="24"/>
    </row>
    <row r="4" spans="1:9" ht="15.75" customHeight="1" x14ac:dyDescent="0.35">
      <c r="A4" s="66" t="s">
        <v>55</v>
      </c>
      <c r="B4" s="67"/>
    </row>
    <row r="5" spans="1:9" x14ac:dyDescent="0.35">
      <c r="A5" s="37" t="s">
        <v>43</v>
      </c>
      <c r="B5" s="30"/>
    </row>
    <row r="6" spans="1:9" x14ac:dyDescent="0.35">
      <c r="A6" s="33" t="s">
        <v>40</v>
      </c>
      <c r="B6" s="32" t="s">
        <v>119</v>
      </c>
    </row>
    <row r="7" spans="1:9" x14ac:dyDescent="0.35">
      <c r="A7" s="31" t="s">
        <v>22</v>
      </c>
      <c r="B7" s="32"/>
    </row>
    <row r="8" spans="1:9" x14ac:dyDescent="0.35">
      <c r="A8" s="33" t="s">
        <v>99</v>
      </c>
      <c r="B8" s="36">
        <f ca="1">TODAY()</f>
        <v>45082</v>
      </c>
    </row>
    <row r="9" spans="1:9" x14ac:dyDescent="0.35">
      <c r="A9" s="33" t="s">
        <v>40</v>
      </c>
      <c r="B9" s="32" t="str">
        <f>TRIM(RIGHT(SUBSTITUTE(B6,"\",REPT(" ",LEN(B6))),LEN(B6)))</f>
        <v>CJA Document Masterlist Everest Rev 9.xlsx</v>
      </c>
    </row>
    <row r="10" spans="1:9" x14ac:dyDescent="0.35">
      <c r="A10" s="33" t="s">
        <v>89</v>
      </c>
      <c r="B10" s="32" t="str">
        <f>CMName&amp;" "&amp;UniversalDMLName&amp;NewRevision&amp;"."&amp;FileExtension</f>
        <v>CJA Document Masterlist Everest Rev 10.xlsx</v>
      </c>
    </row>
    <row r="11" spans="1:9" x14ac:dyDescent="0.35">
      <c r="A11" s="33" t="s">
        <v>42</v>
      </c>
      <c r="B11" s="32" t="str">
        <f>TRIM(RIGHT(SUBSTITUTE(B9,".",REPT(" ",LEN(B9))),LEN(B9)))</f>
        <v>xlsx</v>
      </c>
    </row>
    <row r="12" spans="1:9" x14ac:dyDescent="0.35">
      <c r="A12" s="33" t="s">
        <v>91</v>
      </c>
      <c r="B12" s="32" t="str">
        <f>RIGHT(File_Name_No_Ext_No_Rev, LEN(File_Name_No_Ext_No_Rev)-4)</f>
        <v xml:space="preserve">Document Masterlist Everest Rev </v>
      </c>
    </row>
    <row r="13" spans="1:9" x14ac:dyDescent="0.35">
      <c r="A13" s="33" t="s">
        <v>85</v>
      </c>
      <c r="B13" s="32" t="str">
        <f>LEFT(FileName,36)</f>
        <v xml:space="preserve">CJA Document Masterlist Everest Rev </v>
      </c>
    </row>
    <row r="14" spans="1:9" x14ac:dyDescent="0.35">
      <c r="A14" s="33" t="s">
        <v>41</v>
      </c>
      <c r="B14" s="32" t="str">
        <f>LEFT(B9, LEN(B9)-LEN(B11)-1)</f>
        <v>CJA Document Masterlist Everest Rev 9</v>
      </c>
    </row>
    <row r="15" spans="1:9" x14ac:dyDescent="0.35">
      <c r="A15" s="33" t="s">
        <v>87</v>
      </c>
      <c r="B15" s="32" t="str">
        <f>RIGHT(B14, LEN(B14)-LEN(B13))</f>
        <v>9</v>
      </c>
    </row>
    <row r="16" spans="1:9" x14ac:dyDescent="0.35">
      <c r="A16" s="33" t="s">
        <v>88</v>
      </c>
      <c r="B16" s="34">
        <f>B15+1</f>
        <v>10</v>
      </c>
    </row>
    <row r="17" spans="1:2" x14ac:dyDescent="0.35">
      <c r="A17" s="33" t="s">
        <v>86</v>
      </c>
      <c r="B17" s="34" t="str">
        <f>LEFT(File_Name_No_Ext_No_Rev,3)</f>
        <v>CJA</v>
      </c>
    </row>
    <row r="18" spans="1:2" x14ac:dyDescent="0.35">
      <c r="A18" s="33" t="s">
        <v>97</v>
      </c>
      <c r="B18" s="32" t="str">
        <f>LEFT(B$6, LEN(B$6)-LEN(B$9)-24)</f>
        <v>C:\Temp\Everest\</v>
      </c>
    </row>
    <row r="19" spans="1:2" x14ac:dyDescent="0.35">
      <c r="A19" s="33" t="s">
        <v>98</v>
      </c>
      <c r="B19" s="32" t="str">
        <f>LEFT(B$6, LEN(B$6)-LEN(B$9)-24)&amp;"*.*"</f>
        <v>C:\Temp\Everest\*.*</v>
      </c>
    </row>
    <row r="20" spans="1:2" x14ac:dyDescent="0.35">
      <c r="A20" s="33" t="s">
        <v>90</v>
      </c>
      <c r="B20" s="32" t="str">
        <f>LEFT(B$6, LEN(B$6)-LEN(B$9))</f>
        <v>C:\Temp\Everest\Document masterlist\CJA\</v>
      </c>
    </row>
    <row r="21" spans="1:2" x14ac:dyDescent="0.35">
      <c r="A21" s="33" t="s">
        <v>92</v>
      </c>
      <c r="B21" s="32" t="str">
        <f>LEFT(B$6, LEN(B$6)-LEN(B$9))&amp;File_Name_No_Ext_No_Rev&amp;NewRevision</f>
        <v>C:\Temp\Everest\Document masterlist\CJA\CJA Document Masterlist Everest Rev 10</v>
      </c>
    </row>
    <row r="22" spans="1:2" x14ac:dyDescent="0.35">
      <c r="A22" s="51" t="s">
        <v>93</v>
      </c>
      <c r="B22" s="32" t="str">
        <f>LEFT(B$6, LEN(B$6)-LEN(B$9))&amp;File_Name_No_Ext_No_Rev&amp;NewRevision&amp;"."&amp;FileExtension</f>
        <v>C:\Temp\Everest\Document masterlist\CJA\CJA Document Masterlist Everest Rev 10.xlsx</v>
      </c>
    </row>
    <row r="23" spans="1:2" x14ac:dyDescent="0.35">
      <c r="A23" s="33" t="s">
        <v>109</v>
      </c>
      <c r="B23" s="32" t="str">
        <f>LEFT(B$6, LEN(B$6)-LEN(B$9))&amp;"Everest Download Rev "&amp;NewRevision</f>
        <v>C:\Temp\Everest\Document masterlist\CJA\Everest Download Rev 10</v>
      </c>
    </row>
    <row r="24" spans="1:2" x14ac:dyDescent="0.35">
      <c r="A24" s="51" t="s">
        <v>94</v>
      </c>
      <c r="B24" s="32" t="str">
        <f>LEFT(B$6, LEN(B$6)-LEN(B$9))&amp;"Everest Download Rev "&amp;NewRevision&amp;"\"</f>
        <v>C:\Temp\Everest\Document masterlist\CJA\Everest Download Rev 10\</v>
      </c>
    </row>
    <row r="25" spans="1:2" x14ac:dyDescent="0.35">
      <c r="A25" s="51" t="s">
        <v>95</v>
      </c>
      <c r="B25" s="32" t="str">
        <f>LEFT(B$6, LEN(B$6)-LEN(B$9))&amp;"Everest Download Rev "&amp;NewRevision&amp;"\"&amp;CMName&amp;" "&amp;UniversalDMLName&amp;NewRevision</f>
        <v>C:\Temp\Everest\Document masterlist\CJA\Everest Download Rev 10\CJA Document Masterlist Everest Rev 10</v>
      </c>
    </row>
    <row r="26" spans="1:2" x14ac:dyDescent="0.35">
      <c r="A26" s="52" t="s">
        <v>96</v>
      </c>
      <c r="B26" s="35" t="str">
        <f>LEFT(B$6, LEN(B$6)-LEN(B$9))&amp;"Everest Download Rev "&amp;NewRevision&amp;"\"&amp;CMName&amp;" "&amp;UniversalDMLName&amp;NewRevision&amp;"."&amp;FileExtension</f>
        <v>C:\Temp\Everest\Document masterlist\CJA\Everest Download Rev 10\CJA Document Masterlist Everest Rev 10.xlsx</v>
      </c>
    </row>
    <row r="27" spans="1:2" x14ac:dyDescent="0.35">
      <c r="A27" s="33" t="s">
        <v>110</v>
      </c>
      <c r="B27" s="32" t="str">
        <f>LEFT(B$6, LEN(B$6)-LEN(B$9))&amp;File_Name_No_Ext_No_Rev&amp;NewRevision&amp;".zip"</f>
        <v>C:\Temp\Everest\Document masterlist\CJA\CJA Document Masterlist Everest Rev 10.zip</v>
      </c>
    </row>
    <row r="28" spans="1:2" x14ac:dyDescent="0.35">
      <c r="A28" s="33" t="s">
        <v>111</v>
      </c>
      <c r="B28" s="53" t="s">
        <v>116</v>
      </c>
    </row>
    <row r="29" spans="1:2" x14ac:dyDescent="0.35">
      <c r="A29" s="33" t="s">
        <v>112</v>
      </c>
      <c r="B29" s="53" t="s">
        <v>115</v>
      </c>
    </row>
    <row r="30" spans="1:2" x14ac:dyDescent="0.35">
      <c r="A30" s="33" t="s">
        <v>113</v>
      </c>
      <c r="B30" t="str">
        <f>CMName&amp;" "&amp;UniversalDMLName&amp;NewRevision&amp;" is now available"</f>
        <v>CJA Document Masterlist Everest Rev 10 is now available</v>
      </c>
    </row>
    <row r="31" spans="1:2" ht="87" x14ac:dyDescent="0.35">
      <c r="A31" s="54" t="s">
        <v>114</v>
      </c>
      <c r="B31" s="16" t="str">
        <f>"Hi All,"&amp;CHAR(10)&amp;CHAR(10)&amp;"This is the latest Masterlist for your action."&amp;CHAR(10)&amp;CHAR(10)&amp;"Thanks and Regards,"&amp;CHAR(10)&amp;"Everest"</f>
        <v>Hi All,
This is the latest Masterlist for your action.
Thanks and Regards,
Everest</v>
      </c>
    </row>
  </sheetData>
  <mergeCells count="3">
    <mergeCell ref="A4:B4"/>
    <mergeCell ref="A1:B1"/>
    <mergeCell ref="A2:B2"/>
  </mergeCells>
  <hyperlinks>
    <hyperlink ref="B29" r:id="rId1" xr:uid="{DF3C5C7C-F30D-46AC-A637-371630C0820F}"/>
    <hyperlink ref="B28" r:id="rId2" xr:uid="{6F920047-09CA-450D-A1CE-98BF06863A8F}"/>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E02F5-E8FE-4B25-9225-17D64A7DE39B}">
  <dimension ref="A1:G2"/>
  <sheetViews>
    <sheetView zoomScaleNormal="100" workbookViewId="0">
      <selection activeCell="A2" sqref="A2:E2"/>
    </sheetView>
  </sheetViews>
  <sheetFormatPr defaultRowHeight="14.5" x14ac:dyDescent="0.35"/>
  <cols>
    <col min="1" max="1" width="3.453125" customWidth="1"/>
    <col min="2" max="2" width="86" customWidth="1"/>
    <col min="3" max="3" width="11" bestFit="1" customWidth="1"/>
    <col min="4" max="4" width="6.90625" bestFit="1" customWidth="1"/>
    <col min="5" max="5" width="19.26953125" customWidth="1"/>
    <col min="6" max="6" width="16.453125" customWidth="1"/>
    <col min="7" max="7" width="11.90625" customWidth="1"/>
  </cols>
  <sheetData>
    <row r="1" spans="1:7" ht="21" x14ac:dyDescent="0.35">
      <c r="A1" s="41" t="s">
        <v>101</v>
      </c>
      <c r="B1" s="41" t="s">
        <v>102</v>
      </c>
      <c r="C1" s="41" t="s">
        <v>103</v>
      </c>
      <c r="D1" s="41" t="s">
        <v>104</v>
      </c>
      <c r="E1" s="41" t="s">
        <v>105</v>
      </c>
      <c r="F1" s="46" t="s">
        <v>117</v>
      </c>
      <c r="G1" s="57">
        <v>45073</v>
      </c>
    </row>
    <row r="2" spans="1:7" ht="29" x14ac:dyDescent="0.35">
      <c r="A2" s="43">
        <v>10</v>
      </c>
      <c r="B2" s="56" t="s">
        <v>118</v>
      </c>
      <c r="C2" s="44">
        <v>45082</v>
      </c>
      <c r="D2" s="45" t="s">
        <v>106</v>
      </c>
      <c r="E2" s="4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1640625" defaultRowHeight="14.5" x14ac:dyDescent="0.35"/>
  <cols>
    <col min="1" max="1" width="165.54296875" customWidth="1"/>
    <col min="2" max="2" width="15.453125" customWidth="1"/>
    <col min="3" max="3" width="15.26953125" bestFit="1" customWidth="1"/>
    <col min="4" max="4" width="13.453125" bestFit="1" customWidth="1"/>
    <col min="5" max="5" width="10.7265625" bestFit="1" customWidth="1"/>
  </cols>
  <sheetData>
    <row r="1" spans="1:5" ht="5.25" customHeight="1" x14ac:dyDescent="0.35">
      <c r="A1" s="20"/>
    </row>
    <row r="2" spans="1:5" ht="35" x14ac:dyDescent="0.35">
      <c r="A2" s="23" t="s">
        <v>67</v>
      </c>
    </row>
    <row r="3" spans="1:5" ht="37" x14ac:dyDescent="0.35">
      <c r="A3" s="22" t="s">
        <v>80</v>
      </c>
    </row>
    <row r="4" spans="1:5" x14ac:dyDescent="0.35">
      <c r="A4" s="19"/>
      <c r="D4" s="17"/>
    </row>
    <row r="5" spans="1:5" x14ac:dyDescent="0.35">
      <c r="A5" s="18" t="s">
        <v>69</v>
      </c>
      <c r="E5" s="2"/>
    </row>
    <row r="6" spans="1:5" x14ac:dyDescent="0.35">
      <c r="A6" s="21" t="s">
        <v>78</v>
      </c>
    </row>
    <row r="7" spans="1:5" x14ac:dyDescent="0.35">
      <c r="A7" s="21" t="s">
        <v>68</v>
      </c>
    </row>
    <row r="8" spans="1:5" x14ac:dyDescent="0.35">
      <c r="A8" s="19"/>
    </row>
    <row r="9" spans="1:5" x14ac:dyDescent="0.35">
      <c r="A9" s="19"/>
    </row>
    <row r="10" spans="1:5" x14ac:dyDescent="0.35">
      <c r="A10" s="19"/>
    </row>
    <row r="11" spans="1:5" x14ac:dyDescent="0.35">
      <c r="A11" s="19"/>
    </row>
    <row r="12" spans="1:5" x14ac:dyDescent="0.35">
      <c r="A12" s="19"/>
    </row>
    <row r="13" spans="1:5" x14ac:dyDescent="0.35">
      <c r="A13" s="19"/>
    </row>
    <row r="14" spans="1:5" x14ac:dyDescent="0.35">
      <c r="A14" s="19"/>
    </row>
    <row r="15" spans="1:5" x14ac:dyDescent="0.35">
      <c r="A15" s="19"/>
    </row>
    <row r="16" spans="1:5" x14ac:dyDescent="0.35">
      <c r="A16" s="19"/>
    </row>
    <row r="17" spans="1:1" x14ac:dyDescent="0.35">
      <c r="A17" s="19"/>
    </row>
    <row r="18" spans="1:1" x14ac:dyDescent="0.35">
      <c r="A18" s="19"/>
    </row>
    <row r="19" spans="1:1" x14ac:dyDescent="0.35">
      <c r="A19" s="19"/>
    </row>
    <row r="20" spans="1:1" x14ac:dyDescent="0.35">
      <c r="A20" s="19"/>
    </row>
    <row r="21" spans="1:1" x14ac:dyDescent="0.35">
      <c r="A21" s="19"/>
    </row>
    <row r="22" spans="1:1" x14ac:dyDescent="0.35">
      <c r="A22" s="19"/>
    </row>
    <row r="23" spans="1:1" x14ac:dyDescent="0.35">
      <c r="A23" s="18" t="s">
        <v>70</v>
      </c>
    </row>
    <row r="24" spans="1:1" x14ac:dyDescent="0.35">
      <c r="A24" s="21" t="s">
        <v>71</v>
      </c>
    </row>
    <row r="25" spans="1:1" x14ac:dyDescent="0.35">
      <c r="A25" s="21" t="s">
        <v>72</v>
      </c>
    </row>
    <row r="26" spans="1:1" x14ac:dyDescent="0.35">
      <c r="A26" s="21" t="s">
        <v>79</v>
      </c>
    </row>
    <row r="27" spans="1:1" x14ac:dyDescent="0.35">
      <c r="A27" s="21" t="s">
        <v>73</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H W O 3 V g W R p v q l A A A A 9 g A A A B I A H A B D b 2 5 m a W c v U G F j a 2 F n Z S 5 4 b W w g o h g A K K A U A A A A A A A A A A A A A A A A A A A A A A A A A A A A h Y 8 x D o I w G I W v Q r r T l q K J I a U M D i 6 S m J A Y 1 6 Z U a I Q f Q 4 v l b g 4 e y S u I U d T N 8 X 3 v G 9 6 7 X 2 8 8 G 9 s m u O j e m g 5 S F G G K A g 2 q K w 1 U K R r c M V y h T P C d V C d Z 6 W C S w S a j L V N U O 3 d O C P H e Y x / j r q 8 I o z Q i h 3 x b q F q 3 E n 1 k 8 1 8 O D V g n Q W k k + P 4 1 R j A c R U v M F j G m n M y Q 5 w a + A p v 2 P t s f y N d D 4 4 Z e C w 1 h s e F k j p y 8 P 4 g H U E s D B B Q A A g A I A B 1 j t 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Y 7 d W K I p H u A 4 A A A A R A A A A E w A c A E Z v c m 1 1 b G F z L 1 N l Y 3 R p b 2 4 x L m 0 g o h g A K K A U A A A A A A A A A A A A A A A A A A A A A A A A A A A A K 0 5 N L s n M z 1 M I h t C G 1 g B Q S w E C L Q A U A A I A C A A d Y 7 d W B Z G m + q U A A A D 2 A A A A E g A A A A A A A A A A A A A A A A A A A A A A Q 2 9 u Z m l n L 1 B h Y 2 t h Z 2 U u e G 1 s U E s B A i 0 A F A A C A A g A H W O 3 V g / K 6 a u k A A A A 6 Q A A A B M A A A A A A A A A A A A A A A A A 8 Q A A A F t D b 2 5 0 Z W 5 0 X 1 R 5 c G V z X S 5 4 b W x Q S w E C L Q A U A A I A C A A d Y 7 d 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c n + 9 u K M w 0 C V Q j W X C Y v b 5 g A A A A A C A A A A A A A Q Z g A A A A E A A C A A A A A D L k B m R v 6 v C b d X e g d t P e e U 3 8 U z Y B E b b h q g / s h i U 5 l w r g A A A A A O g A A A A A I A A C A A A A C 5 8 g m X f G d / R A X Y A j T 5 f 8 l S A 4 P N Q Q F S 3 R 3 8 h g 7 Y + q i K B l A A A A A V s k H Q O d l 5 0 X Y D A o h X s R r G y l N u F r p 6 0 E w w K L y 4 q C c h 5 2 g M Q R 2 T G 4 B x g u f 7 A 7 U F R i l w B 0 C g H B 3 N y B E R s r a r Y R 2 2 S v u P q 4 7 h n h M j I l Z p T o l q 3 E A A A A A E t o p l y 5 J 3 3 n g r X / 6 d F h 0 X l R 9 s K 1 y Z F t A O 7 D W B d p T H e j q / N b 3 b K f J E w t m 6 R e B p z G J 3 i 6 E I i I I u B Z Q B P b 2 1 2 4 H B < / D a t a M a s h u p > 
</file>

<file path=customXml/item3.xml><?xml version="1.0" encoding="utf-8"?>
<ct:contentTypeSchema xmlns:ct="http://schemas.microsoft.com/office/2006/metadata/contentType" xmlns:ma="http://schemas.microsoft.com/office/2006/metadata/properties/metaAttributes" ct:_="" ma:_="" ma:contentTypeName="Document" ma:contentTypeID="0x010100B16600BB3F787049B388C7CFD7EEE15C" ma:contentTypeVersion="13" ma:contentTypeDescription="Create a new document." ma:contentTypeScope="" ma:versionID="1a82d70544a00a602877de68251abad3">
  <xsd:schema xmlns:xsd="http://www.w3.org/2001/XMLSchema" xmlns:xs="http://www.w3.org/2001/XMLSchema" xmlns:p="http://schemas.microsoft.com/office/2006/metadata/properties" xmlns:ns2="6a4c4680-0984-45cb-bb92-415d6e515dfa" xmlns:ns3="5f977c50-2d7a-484c-acbd-eec5a0379d47" targetNamespace="http://schemas.microsoft.com/office/2006/metadata/properties" ma:root="true" ma:fieldsID="bed718036c05bd3ccaa54d95c4edc461" ns2:_="" ns3:_="">
    <xsd:import namespace="6a4c4680-0984-45cb-bb92-415d6e515dfa"/>
    <xsd:import namespace="5f977c50-2d7a-484c-acbd-eec5a0379d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4c4680-0984-45cb-bb92-415d6e515d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97f403b-2b63-43ad-9c62-fa967f2a159f"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977c50-2d7a-484c-acbd-eec5a0379d4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c9727a0-cd4b-49c7-86ec-ad07e56e7520}" ma:internalName="TaxCatchAll" ma:showField="CatchAllData" ma:web="5f977c50-2d7a-484c-acbd-eec5a0379d4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5f977c50-2d7a-484c-acbd-eec5a0379d47" xsi:nil="true"/>
    <lcf76f155ced4ddcb4097134ff3c332f xmlns="6a4c4680-0984-45cb-bb92-415d6e515df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2DAA5A9-0921-4152-878F-F50DC19F8379}">
  <ds:schemaRefs>
    <ds:schemaRef ds:uri="http://schemas.microsoft.com/sharepoint/v3/contenttype/forms"/>
  </ds:schemaRefs>
</ds:datastoreItem>
</file>

<file path=customXml/itemProps2.xml><?xml version="1.0" encoding="utf-8"?>
<ds:datastoreItem xmlns:ds="http://schemas.openxmlformats.org/officeDocument/2006/customXml" ds:itemID="{B05A07B7-679F-4AF4-8779-DAD60169D0EC}">
  <ds:schemaRefs>
    <ds:schemaRef ds:uri="http://schemas.microsoft.com/DataMashup"/>
  </ds:schemaRefs>
</ds:datastoreItem>
</file>

<file path=customXml/itemProps3.xml><?xml version="1.0" encoding="utf-8"?>
<ds:datastoreItem xmlns:ds="http://schemas.openxmlformats.org/officeDocument/2006/customXml" ds:itemID="{F52D1FA1-5952-4DF9-A5CA-1242A1BDF1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4c4680-0984-45cb-bb92-415d6e515dfa"/>
    <ds:schemaRef ds:uri="5f977c50-2d7a-484c-acbd-eec5a0379d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66B838F-E4C8-4E67-B277-878368C882B9}">
  <ds:schemaRefs>
    <ds:schemaRef ds:uri="http://schemas.microsoft.com/office/2006/metadata/properties"/>
    <ds:schemaRef ds:uri="http://schemas.microsoft.com/office/infopath/2007/PartnerControls"/>
    <ds:schemaRef ds:uri="5f977c50-2d7a-484c-acbd-eec5a0379d47"/>
    <ds:schemaRef ds:uri="6a4c4680-0984-45cb-bb92-415d6e515df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59</vt:i4>
      </vt:variant>
    </vt:vector>
  </HeadingPairs>
  <TitlesOfParts>
    <vt:vector size="66" baseType="lpstr">
      <vt:lpstr>Scratchpad</vt:lpstr>
      <vt:lpstr>Date</vt:lpstr>
      <vt:lpstr>Text</vt:lpstr>
      <vt:lpstr>Number</vt:lpstr>
      <vt:lpstr>File</vt:lpstr>
      <vt:lpstr>Revision History</vt:lpstr>
      <vt:lpstr>About the Project Notebook</vt:lpstr>
      <vt:lpstr>CleanNumber</vt:lpstr>
      <vt:lpstr>CM_Folder_path</vt:lpstr>
      <vt:lpstr>CMName</vt:lpstr>
      <vt:lpstr>Contains</vt:lpstr>
      <vt:lpstr>CurrentRevision</vt:lpstr>
      <vt:lpstr>Date_Input</vt:lpstr>
      <vt:lpstr>DatePlusDays</vt:lpstr>
      <vt:lpstr>DatePlusWorkingDays</vt:lpstr>
      <vt:lpstr>DateText</vt:lpstr>
      <vt:lpstr>Days</vt:lpstr>
      <vt:lpstr>Download_Folder_Path</vt:lpstr>
      <vt:lpstr>Download_Full_File_Path</vt:lpstr>
      <vt:lpstr>Email_Body</vt:lpstr>
      <vt:lpstr>Email_From</vt:lpstr>
      <vt:lpstr>Email_Title</vt:lpstr>
      <vt:lpstr>Email_TO</vt:lpstr>
      <vt:lpstr>File_Name_No_Ext</vt:lpstr>
      <vt:lpstr>File_Name_No_Ext_No_Rev</vt:lpstr>
      <vt:lpstr>FileExtension</vt:lpstr>
      <vt:lpstr>FileName</vt:lpstr>
      <vt:lpstr>FirstName</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New_DML_Full_file_Name</vt:lpstr>
      <vt:lpstr>New_DML_Full_File_Path</vt:lpstr>
      <vt:lpstr>New_Folder_New_Full_File_Name</vt:lpstr>
      <vt:lpstr>New_Folder_New_Full_File_Path</vt:lpstr>
      <vt:lpstr>New_SubFolder_Path</vt:lpstr>
      <vt:lpstr>New_Zip_File_Path</vt:lpstr>
      <vt:lpstr>New_Zip_Folder_Path</vt:lpstr>
      <vt:lpstr>NewRevision</vt:lpstr>
      <vt:lpstr>NewRevisionFileName</vt:lpstr>
      <vt:lpstr>Number_Input</vt:lpstr>
      <vt:lpstr>NumberText_Input</vt:lpstr>
      <vt:lpstr>preferred_date_format</vt:lpstr>
      <vt:lpstr>ReformattedDate</vt:lpstr>
      <vt:lpstr>ReformattedNumber</vt:lpstr>
      <vt:lpstr>Replace</vt:lpstr>
      <vt:lpstr>Result</vt:lpstr>
      <vt:lpstr>Rev_Desc_Combined</vt:lpstr>
      <vt:lpstr>ScanDate</vt:lpstr>
      <vt:lpstr>Search</vt:lpstr>
      <vt:lpstr>Text_Input</vt:lpstr>
      <vt:lpstr>ThisMonthFirstWorkingDay</vt:lpstr>
      <vt:lpstr>ThisMonthLastWorkingDay</vt:lpstr>
      <vt:lpstr>Today</vt:lpstr>
      <vt:lpstr>Trimmed</vt:lpstr>
      <vt:lpstr>TwoDecimals</vt:lpstr>
      <vt:lpstr>UniversalDMLName</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Ho, Willy (MTO/ISO)</cp:lastModifiedBy>
  <dcterms:created xsi:type="dcterms:W3CDTF">2019-08-19T13:07:58Z</dcterms:created>
  <dcterms:modified xsi:type="dcterms:W3CDTF">2023-06-05T15:53:38Z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0x010100B16600BB3F787049B388C7CFD7EEE15C</vt:lpwstr>
  </property>
  <property fmtid="{D5CDD505-2E9C-101B-9397-08002B2CF9AE}" pid="3" name="MediaServiceImageTags">
    <vt:lpwstr/>
  </property>
</Properties>
</file>