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hoelwill\Documents\UiPath\.repositories\Everest Git\EVEREST\"/>
    </mc:Choice>
  </mc:AlternateContent>
  <xr:revisionPtr revIDLastSave="0" documentId="13_ncr:1_{3B4E4E4B-A971-4C50-A086-F1DEE8A0A917}" xr6:coauthVersionLast="47" xr6:coauthVersionMax="47" xr10:uidLastSave="{00000000-0000-0000-0000-000000000000}"/>
  <bookViews>
    <workbookView xWindow="0" yWindow="880" windowWidth="19200" windowHeight="9460" xr2:uid="{CEA043F9-B9CC-4A62-BD5F-6FF44D9B0F3D}"/>
  </bookViews>
  <sheets>
    <sheet name="Scratchpad" sheetId="6" r:id="rId1"/>
    <sheet name="Date" sheetId="1" r:id="rId2"/>
    <sheet name="Text" sheetId="3" r:id="rId3"/>
    <sheet name="Number" sheetId="4" r:id="rId4"/>
    <sheet name="File" sheetId="5" r:id="rId5"/>
    <sheet name="About the Project Notebook" sheetId="2" r:id="rId6"/>
  </sheets>
  <definedNames>
    <definedName name="CleanNumber">Number!$B$5</definedName>
    <definedName name="CM_Folder_path">File!$B$20</definedName>
    <definedName name="CMName">File!$B$17</definedName>
    <definedName name="Contains">Text!$B$13</definedName>
    <definedName name="CurrentRevision">File!$B$15</definedName>
    <definedName name="Date_Input">Date!$B$4</definedName>
    <definedName name="DatePlusDays">Date!$B$8</definedName>
    <definedName name="DatePlusWorkingDays">Date!$B$9</definedName>
    <definedName name="DateText">Date!$B$19</definedName>
    <definedName name="Days">Date!$B$7</definedName>
    <definedName name="Download_Folder_Path">File!$B$18</definedName>
    <definedName name="Download_Full_File_Path">File!$B$19</definedName>
    <definedName name="Dyn_NameRange">OFFSET(Scratchpad!$C$2:$D$30,,,COUNTA(Scratchpad!$A$2:$A$30),)</definedName>
    <definedName name="Email_Body">File!$B$31</definedName>
    <definedName name="Email_From">File!$B$29</definedName>
    <definedName name="Email_Title">File!$B$30</definedName>
    <definedName name="Email_TO">File!$B$28</definedName>
    <definedName name="File_Name_No_Ext">File!$B$14</definedName>
    <definedName name="File_Name_No_Ext_No_Rev">File!$B$13</definedName>
    <definedName name="FileExtension">File!$B$11</definedName>
    <definedName name="FileName">File!$B$9</definedName>
    <definedName name="FirstName">Text!$B$15</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ew_DML_Full_file_Name">File!$B$21</definedName>
    <definedName name="New_DML_Full_File_Path">File!$B$22</definedName>
    <definedName name="New_Folder_New_Full_File_Name">File!$B$25</definedName>
    <definedName name="New_Folder_New_Full_File_Path">File!$B$26</definedName>
    <definedName name="New_SubFolder_Path">File!$B$24</definedName>
    <definedName name="New_Zip_File_Path">File!$B$27</definedName>
    <definedName name="New_Zip_Folder_Path">File!$B$23</definedName>
    <definedName name="NewRevision">File!$B$16</definedName>
    <definedName name="NewRevisionFileName">File!$B$10</definedName>
    <definedName name="Number_Input">Number!$B$4</definedName>
    <definedName name="NumberText_Input">Number!$B$11</definedName>
    <definedName name="preferred_date_format">Date!$B$6</definedName>
    <definedName name="ReformattedDate">Date!$B$31</definedName>
    <definedName name="ReformattedFileName">File!#REF!</definedName>
    <definedName name="ReformattedNumber">Number!$B$15</definedName>
    <definedName name="Replace">Text!$B$11</definedName>
    <definedName name="Result">Text!$B$12</definedName>
    <definedName name="Rev_Desc_Combined">Scratchpad!$E$2</definedName>
    <definedName name="ScanDate">File!$B$8</definedName>
    <definedName name="Search">Text!$B$10</definedName>
    <definedName name="Text_Input">Text!$B$4</definedName>
    <definedName name="ThisMonthFirstWorkingDay">Date!$B$15</definedName>
    <definedName name="ThisMonthLastWorkingDay">Date!$C$15</definedName>
    <definedName name="Today">Date!$B$12</definedName>
    <definedName name="Trimmed">Text!$B$5</definedName>
    <definedName name="TwoDecimals">Number!$B$7</definedName>
    <definedName name="UniversalDMLName">File!$B$12</definedName>
    <definedName name="UpperCase">Text!$B$7</definedName>
    <definedName name="YYYYMMDD">Date!$B$10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1" i="5" l="1"/>
  <c r="C30" i="6"/>
  <c r="C29" i="6"/>
  <c r="C28" i="6"/>
  <c r="C27" i="6"/>
  <c r="C26" i="6"/>
  <c r="C25" i="6"/>
  <c r="C24" i="6"/>
  <c r="C23" i="6"/>
  <c r="C22" i="6"/>
  <c r="C21" i="6"/>
  <c r="C20" i="6"/>
  <c r="C19" i="6"/>
  <c r="C18" i="6"/>
  <c r="C17" i="6"/>
  <c r="C16" i="6"/>
  <c r="C15" i="6"/>
  <c r="C14" i="6"/>
  <c r="C13" i="6"/>
  <c r="C12" i="6"/>
  <c r="C11" i="6"/>
  <c r="C10" i="6"/>
  <c r="C9" i="6"/>
  <c r="C8" i="6"/>
  <c r="C7" i="6"/>
  <c r="C6" i="6"/>
  <c r="C5" i="6"/>
  <c r="C4" i="6"/>
  <c r="C3" i="6"/>
  <c r="C2" i="6"/>
  <c r="F1" i="6"/>
  <c r="D30" i="6" s="1"/>
  <c r="D19" i="6" l="1"/>
  <c r="D25" i="6"/>
  <c r="D14" i="6"/>
  <c r="D3" i="6"/>
  <c r="D9" i="6"/>
  <c r="D15" i="6"/>
  <c r="D21" i="6"/>
  <c r="D27" i="6"/>
  <c r="D8" i="6"/>
  <c r="D7" i="6"/>
  <c r="D13" i="6"/>
  <c r="D2" i="6"/>
  <c r="E2" i="6" s="1"/>
  <c r="E2" i="5" s="1"/>
  <c r="D20" i="6"/>
  <c r="D5" i="6"/>
  <c r="D11" i="6"/>
  <c r="D17" i="6"/>
  <c r="D29" i="6"/>
  <c r="D26" i="6"/>
  <c r="D4" i="6"/>
  <c r="D10" i="6"/>
  <c r="D16" i="6"/>
  <c r="D22" i="6"/>
  <c r="D28" i="6"/>
  <c r="D23" i="6"/>
  <c r="D6" i="6"/>
  <c r="D12" i="6"/>
  <c r="D18" i="6"/>
  <c r="D24" i="6"/>
  <c r="B8" i="5"/>
  <c r="F2" i="5" s="1"/>
  <c r="B13" i="3"/>
  <c r="B31" i="1" l="1"/>
  <c r="B30" i="1"/>
  <c r="B28" i="1"/>
  <c r="B27" i="1"/>
  <c r="B26" i="1"/>
  <c r="F26" i="1"/>
  <c r="C15" i="1"/>
  <c r="B15" i="1"/>
  <c r="C14" i="1"/>
  <c r="B14" i="1"/>
  <c r="B13" i="1"/>
  <c r="C13" i="1" s="1"/>
  <c r="D13" i="1" s="1"/>
  <c r="B12" i="1"/>
  <c r="F8" i="3" l="1"/>
  <c r="F9" i="3"/>
  <c r="F7" i="3"/>
  <c r="F6" i="3"/>
  <c r="F5" i="3" l="1"/>
  <c r="B15" i="3"/>
  <c r="B12" i="3"/>
  <c r="B5" i="4" l="1"/>
  <c r="B7" i="4" s="1"/>
  <c r="B6" i="4" l="1"/>
  <c r="B9" i="5" l="1"/>
  <c r="B16" i="3"/>
  <c r="B19" i="5" l="1"/>
  <c r="B18" i="5"/>
  <c r="B20" i="5"/>
  <c r="B13" i="5"/>
  <c r="B11" i="5"/>
  <c r="B14" i="5" s="1"/>
  <c r="B15" i="4"/>
  <c r="B17" i="5" l="1"/>
  <c r="B12" i="5"/>
  <c r="B15" i="5"/>
  <c r="B16" i="5" s="1"/>
  <c r="B27" i="5" s="1"/>
  <c r="B23" i="1"/>
  <c r="C23" i="1" s="1"/>
  <c r="D23" i="1" s="1"/>
  <c r="B4" i="1"/>
  <c r="B8" i="3"/>
  <c r="B7" i="3"/>
  <c r="B6" i="3"/>
  <c r="B5" i="3"/>
  <c r="B30" i="5" l="1"/>
  <c r="D2" i="5"/>
  <c r="B23" i="5"/>
  <c r="B22" i="5"/>
  <c r="B24" i="5"/>
  <c r="B21" i="5"/>
  <c r="B25" i="5"/>
  <c r="B26" i="5"/>
  <c r="B10" i="5"/>
  <c r="B8" i="1"/>
  <c r="B9" i="1"/>
  <c r="B10" i="1"/>
  <c r="B24" i="1"/>
  <c r="B25" i="1" s="1"/>
</calcChain>
</file>

<file path=xl/sharedStrings.xml><?xml version="1.0" encoding="utf-8"?>
<sst xmlns="http://schemas.openxmlformats.org/spreadsheetml/2006/main" count="140" uniqueCount="118">
  <si>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</si>
  <si>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</si>
  <si>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</si>
  <si>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</si>
  <si>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</si>
  <si>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</si>
  <si>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</si>
  <si>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</si>
  <si>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</si>
  <si>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</si>
  <si>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</si>
  <si>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</si>
  <si>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</si>
  <si>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</si>
  <si>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</si>
  <si>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</si>
  <si>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</si>
  <si>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</si>
  <si>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</si>
  <si>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</si>
  <si>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</si>
  <si>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</si>
  <si>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</si>
  <si>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</si>
  <si>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</si>
  <si>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</si>
  <si>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</si>
  <si>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</si>
  <si>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</si>
  <si>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</si>
  <si>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</si>
  <si>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</si>
  <si>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</si>
  <si>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</si>
  <si>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</si>
  <si>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</si>
  <si>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</si>
  <si>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</si>
  <si>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</si>
  <si>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</si>
  <si>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</si>
  <si>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</si>
  <si>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</si>
  <si>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</si>
  <si>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</si>
  <si>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</si>
  <si>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</si>
  <si>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</si>
  <si>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</si>
  <si>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</si>
  <si>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</si>
  <si>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</si>
  <si>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</si>
  <si>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</si>
  <si>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</si>
  <si>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</si>
  <si>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</si>
  <si>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</si>
  <si>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</si>
  <si>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</si>
  <si>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</si>
  <si>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</si>
  <si>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</si>
  <si>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</si>
  <si>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</si>
  <si>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</si>
  <si>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</si>
  <si>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</si>
  <si>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</si>
  <si>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</si>
  <si>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</si>
  <si>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</si>
  <si>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</si>
  <si>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</si>
  <si>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</si>
  <si>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</si>
  <si>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</si>
  <si>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</si>
  <si>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</si>
  <si>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</si>
  <si>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</si>
  <si>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Preferred Format</t>
  </si>
  <si>
    <t>yyyy-mm-dd</t>
  </si>
  <si>
    <t xml:space="preserve">   Output Date Format</t>
  </si>
  <si>
    <t>Formulas for working with dates
Note: All dates are formatted using TEXT() to avoid formatting issues that can occur due to differences in formatting preferences</t>
  </si>
  <si>
    <t>File name no extension no revision</t>
  </si>
  <si>
    <t>CM Name</t>
  </si>
  <si>
    <t>Revision N</t>
  </si>
  <si>
    <t>Revision N + 1</t>
  </si>
  <si>
    <t>Reformatted File Name N+1:</t>
  </si>
  <si>
    <t>CM Folder Path</t>
  </si>
  <si>
    <t>Universal DML Name</t>
  </si>
  <si>
    <t>New DML Full File Name</t>
  </si>
  <si>
    <t>New DML Full File Path</t>
  </si>
  <si>
    <t>New SubFolder Path</t>
  </si>
  <si>
    <t>New Folder New Full File Name</t>
  </si>
  <si>
    <t>New Folder New Full File Path</t>
  </si>
  <si>
    <t>Download Folder Path</t>
  </si>
  <si>
    <t>Download Full Folder Path</t>
  </si>
  <si>
    <t>Scan Data</t>
  </si>
  <si>
    <t>Combined Description</t>
  </si>
  <si>
    <t>Rev</t>
  </si>
  <si>
    <t>Description</t>
  </si>
  <si>
    <t>Effective dates</t>
  </si>
  <si>
    <t>Initiator</t>
  </si>
  <si>
    <t>remarks</t>
  </si>
  <si>
    <t>Everest</t>
  </si>
  <si>
    <t>Doc Number</t>
  </si>
  <si>
    <t>Revision Description</t>
  </si>
  <si>
    <t>New SubFolder Path for Zipping</t>
  </si>
  <si>
    <t>New Folder Name Zip File Path</t>
  </si>
  <si>
    <t>Email To</t>
  </si>
  <si>
    <t>Email From</t>
  </si>
  <si>
    <t>Email Subject</t>
  </si>
  <si>
    <t>Email Body</t>
  </si>
  <si>
    <t>muhammad.hafiz.bin.mohd.alias@hp.com; poh-ling.chang@hp.com; serene.ng@hp.com; li-wan.lim@hp.com; reddi.radha.b@hp.com; pratheeksha.lazarus@hp.com</t>
  </si>
  <si>
    <t>willy-el.ho@hp.com</t>
  </si>
  <si>
    <t>C:\Temp\Everest\Document masterlist\CJA\CJA Document Masterlist Everest Rev 32.xlsx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</si>
</sst>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_);\(&quot;$&quot;#,##0\)"/>
    <numFmt numFmtId="165" formatCode="&quot;$&quot;#,##0_);[Red]\(&quot;$&quot;#,##0\)"/>
    <numFmt numFmtId="166" formatCode="_(* #,##0.00_);_(* \(#,##0.00\);_(* &quot;-&quot;??_);_(@_)"/>
    <numFmt numFmtId="167" formatCode="###,000"/>
    <numFmt numFmtId="168" formatCode="yyyy;@"/>
    <numFmt numFmtId="169" formatCode="dd\-mmm"/>
    <numFmt numFmtId="170" formatCode="[$-14809]d\ mmm\ yyyy;@"/>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
      <u/>
      <sz val="11"/>
      <color theme="10"/>
      <name val="Calibri"/>
      <family val="2"/>
    </font>
    <font>
      <b/>
      <sz val="8"/>
      <name val="Arial"/>
      <family val="2"/>
    </font>
  </fonts>
  <fills count="11">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
      <patternFill patternType="solid">
        <fgColor theme="8" tint="0.79998168889431442"/>
        <bgColor indexed="64"/>
      </patternFill>
    </fill>
    <fill>
      <patternFill patternType="solid">
        <fgColor indexed="45"/>
        <bgColor indexed="64"/>
      </patternFill>
    </fill>
  </fills>
  <borders count="2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46">
    <xf numFmtId="0" fontId="0" fillId="0" borderId="0"/>
    <xf numFmtId="166"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164"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0" applyNumberFormat="0" applyFont="0" applyFill="0" applyAlignment="0"/>
    <xf numFmtId="0" fontId="1" fillId="0" borderId="11" applyNumberFormat="0" applyFont="0" applyFill="0" applyAlignment="0"/>
    <xf numFmtId="14" fontId="1" fillId="0" borderId="0" applyFont="0" applyFill="0" applyBorder="0" applyAlignment="0"/>
    <xf numFmtId="0" fontId="1" fillId="3" borderId="0"/>
    <xf numFmtId="165" fontId="1" fillId="5" borderId="0" applyFont="0" applyBorder="0" applyAlignment="0"/>
    <xf numFmtId="0" fontId="1" fillId="0" borderId="12"/>
    <xf numFmtId="0" fontId="1" fillId="0" borderId="13" applyNumberFormat="0" applyFont="0" applyFill="0"/>
    <xf numFmtId="0" fontId="1" fillId="0" borderId="14" applyNumberFormat="0" applyFont="0" applyFill="0" applyAlignment="0"/>
    <xf numFmtId="0" fontId="1" fillId="3" borderId="15"/>
    <xf numFmtId="0" fontId="1" fillId="0" borderId="16" applyNumberFormat="0" applyFont="0" applyFill="0" applyAlignment="0"/>
    <xf numFmtId="0" fontId="1" fillId="0" borderId="17" applyNumberFormat="0" applyFont="0" applyFill="0" applyAlignment="0"/>
    <xf numFmtId="168" fontId="1" fillId="0" borderId="0" applyFont="0" applyFill="0" applyBorder="0" applyAlignment="0"/>
    <xf numFmtId="0" fontId="1" fillId="6" borderId="9"/>
    <xf numFmtId="0" fontId="4" fillId="4" borderId="0" applyNumberFormat="0" applyBorder="0" applyProtection="0"/>
    <xf numFmtId="0" fontId="1" fillId="3" borderId="0"/>
    <xf numFmtId="0" fontId="1" fillId="6" borderId="9"/>
    <xf numFmtId="0" fontId="1" fillId="0" borderId="0"/>
    <xf numFmtId="0" fontId="5" fillId="0" borderId="0"/>
    <xf numFmtId="0" fontId="1" fillId="3" borderId="15"/>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9" fontId="13" fillId="0" borderId="0" applyFont="0" applyFill="0" applyBorder="0" applyAlignment="0">
      <alignment horizontal="left"/>
    </xf>
    <xf numFmtId="164"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166" fontId="5" fillId="0" borderId="0" applyFont="0" applyFill="0" applyBorder="0" applyAlignment="0" applyProtection="0"/>
    <xf numFmtId="0" fontId="17" fillId="0" borderId="0" applyNumberFormat="0" applyFill="0" applyBorder="0" applyAlignment="0" applyProtection="0">
      <alignment vertical="top"/>
      <protection locked="0"/>
    </xf>
  </cellStyleXfs>
  <cellXfs count="65">
    <xf numFmtId="0" fontId="0" fillId="0" borderId="0" xfId="0"/>
    <xf numFmtId="16" fontId="0" fillId="0" borderId="0" xfId="0" applyNumberFormat="1"/>
    <xf numFmtId="14" fontId="0" fillId="0" borderId="0" xfId="0" applyNumberFormat="1"/>
    <xf numFmtId="0" fontId="2" fillId="0" borderId="0" xfId="0" applyFont="1"/>
    <xf numFmtId="167" fontId="0" fillId="0" borderId="0" xfId="0" applyNumberFormat="1"/>
    <xf numFmtId="0" fontId="0" fillId="0" borderId="0" xfId="0" quotePrefix="1"/>
    <xf numFmtId="0" fontId="0" fillId="0" borderId="2" xfId="0" applyBorder="1"/>
    <xf numFmtId="14" fontId="0" fillId="0" borderId="4" xfId="0" applyNumberFormat="1" applyBorder="1"/>
    <xf numFmtId="0" fontId="0" fillId="0" borderId="4" xfId="0" applyBorder="1"/>
    <xf numFmtId="0" fontId="0" fillId="0" borderId="5" xfId="0" applyBorder="1"/>
    <xf numFmtId="166"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1" applyNumberFormat="1" applyFont="1"/>
    <xf numFmtId="0" fontId="0" fillId="0" borderId="0" xfId="0" applyAlignment="1">
      <alignment wrapText="1"/>
    </xf>
    <xf numFmtId="0" fontId="1" fillId="0" borderId="0" xfId="1" applyNumberFormat="1" applyFont="1" applyBorder="1"/>
    <xf numFmtId="0" fontId="2" fillId="7" borderId="0" xfId="0" applyFont="1" applyFill="1" applyAlignment="1">
      <alignment horizontal="left" vertical="top" wrapText="1" indent="1"/>
    </xf>
    <xf numFmtId="0" fontId="0" fillId="0" borderId="0" xfId="0" applyAlignment="1">
      <alignment horizontal="left" vertical="top" wrapText="1" indent="1"/>
    </xf>
    <xf numFmtId="0" fontId="0" fillId="8" borderId="0" xfId="0" applyFill="1"/>
    <xf numFmtId="0" fontId="0" fillId="0" borderId="0" xfId="0" quotePrefix="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indent="1"/>
    </xf>
    <xf numFmtId="0" fontId="0" fillId="0" borderId="1" xfId="0" applyBorder="1" applyAlignment="1">
      <alignment horizontal="left"/>
    </xf>
    <xf numFmtId="0" fontId="0" fillId="0" borderId="19" xfId="0" applyBorder="1"/>
    <xf numFmtId="0" fontId="2" fillId="0" borderId="12" xfId="0" applyFont="1" applyBorder="1"/>
    <xf numFmtId="0" fontId="0" fillId="0" borderId="20" xfId="0" applyBorder="1"/>
    <xf numFmtId="0" fontId="0" fillId="0" borderId="12" xfId="0" applyBorder="1" applyAlignment="1">
      <alignment horizontal="left" indent="1"/>
    </xf>
    <xf numFmtId="0" fontId="0" fillId="0" borderId="20" xfId="0" applyBorder="1" applyAlignment="1">
      <alignment horizontal="left"/>
    </xf>
    <xf numFmtId="0" fontId="0" fillId="0" borderId="22" xfId="0" applyBorder="1"/>
    <xf numFmtId="14" fontId="0" fillId="0" borderId="20" xfId="0" applyNumberFormat="1" applyBorder="1" applyAlignment="1">
      <alignment horizontal="left"/>
    </xf>
    <xf numFmtId="0" fontId="2" fillId="0" borderId="18" xfId="0" applyFont="1" applyBorder="1"/>
    <xf numFmtId="0" fontId="0" fillId="9" borderId="25" xfId="0" applyFill="1" applyBorder="1"/>
    <xf numFmtId="0" fontId="0" fillId="0" borderId="0" xfId="0" applyAlignment="1">
      <alignment vertical="top" wrapText="1"/>
    </xf>
    <xf numFmtId="0" fontId="0" fillId="0" borderId="26" xfId="0" applyBorder="1" applyAlignment="1">
      <alignment vertical="top" wrapText="1"/>
    </xf>
    <xf numFmtId="0" fontId="18" fillId="10" borderId="25" xfId="0" applyFont="1" applyFill="1" applyBorder="1" applyAlignment="1">
      <alignment horizontal="center" vertical="center" wrapText="1"/>
    </xf>
    <xf numFmtId="0" fontId="0" fillId="0" borderId="25" xfId="0" applyBorder="1"/>
    <xf numFmtId="0" fontId="1" fillId="0" borderId="25" xfId="5" applyFont="1" applyFill="1" applyBorder="1" applyAlignment="1">
      <alignment horizontal="center" vertical="center" wrapText="1"/>
    </xf>
    <xf numFmtId="170" fontId="0" fillId="0" borderId="25" xfId="0" applyNumberFormat="1" applyBorder="1" applyAlignment="1">
      <alignment horizontal="center" vertical="center"/>
    </xf>
    <xf numFmtId="0" fontId="0" fillId="0" borderId="25" xfId="0" applyBorder="1" applyAlignment="1">
      <alignment horizontal="center" vertical="center"/>
    </xf>
    <xf numFmtId="0" fontId="0" fillId="0" borderId="0" xfId="0" applyAlignment="1">
      <alignment vertical="center"/>
    </xf>
    <xf numFmtId="0" fontId="0" fillId="0" borderId="25" xfId="0" applyBorder="1" applyAlignment="1">
      <alignment horizontal="left" vertical="center" wrapText="1"/>
    </xf>
    <xf numFmtId="0" fontId="0" fillId="0" borderId="0" xfId="0" applyAlignment="1">
      <alignment horizontal="left" vertical="center"/>
    </xf>
    <xf numFmtId="0" fontId="0" fillId="0" borderId="0" xfId="0" applyAlignment="1">
      <alignment vertical="top"/>
    </xf>
    <xf numFmtId="0" fontId="0" fillId="9" borderId="24" xfId="0" applyFill="1" applyBorder="1"/>
    <xf numFmtId="0" fontId="0" fillId="5" borderId="12" xfId="0" applyFill="1" applyBorder="1" applyAlignment="1">
      <alignment horizontal="left" indent="1"/>
    </xf>
    <xf numFmtId="0" fontId="0" fillId="5" borderId="21" xfId="0" applyFill="1" applyBorder="1" applyAlignment="1">
      <alignment horizontal="left" indent="1"/>
    </xf>
    <xf numFmtId="0" fontId="10" fillId="0" borderId="0" xfId="9"/>
    <xf numFmtId="0" fontId="0" fillId="0" borderId="12" xfId="0" applyBorder="1" applyAlignment="1">
      <alignment horizontal="left" vertical="top" indent="1"/>
    </xf>
    <xf numFmtId="0" fontId="3" fillId="0" borderId="0" xfId="0" applyFont="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xf numFmtId="0" fontId="2" fillId="0" borderId="23" xfId="0" applyFont="1" applyBorder="1" applyAlignment="1">
      <alignment horizontal="left" wrapText="1"/>
    </xf>
    <xf numFmtId="0" fontId="2" fillId="0" borderId="24" xfId="0" applyFont="1" applyBorder="1" applyAlignment="1">
      <alignment horizontal="left" wrapText="1"/>
    </xf>
  </cellXfs>
  <cellStyles count="46">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Hyperlink 2" xfId="45" xr:uid="{04847D2B-39ED-42B6-9B31-0493D7936A00}"/>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willy-el.ho@hp.com"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G35"/>
  <sheetViews>
    <sheetView showZeros="0" tabSelected="1" zoomScale="85" zoomScaleNormal="85" workbookViewId="0">
      <selection activeCell="E6" sqref="E6"/>
    </sheetView>
  </sheetViews>
  <sheetFormatPr defaultRowHeight="14.5" x14ac:dyDescent="0.35"/>
  <cols>
    <col min="1" max="1" width="11.26953125" bestFit="1" customWidth="1"/>
    <col min="2" max="2" width="19.36328125" customWidth="1"/>
    <col min="3" max="3" width="64.7265625" customWidth="1"/>
    <col min="4" max="4" width="2.6328125" customWidth="1"/>
    <col min="5" max="5" width="79.36328125" customWidth="1"/>
    <col min="6" max="6" width="4.26953125" customWidth="1"/>
    <col min="7" max="7" width="30" customWidth="1"/>
  </cols>
  <sheetData>
    <row r="1" spans="1:7" ht="15" thickBot="1" x14ac:dyDescent="0.4">
      <c r="A1" s="38" t="s">
        <v>107</v>
      </c>
      <c r="B1" s="38" t="s">
        <v>108</v>
      </c>
      <c r="C1" s="38" t="s">
        <v>100</v>
      </c>
      <c r="D1" s="38"/>
      <c r="E1" s="50" t="s">
        <v>100</v>
      </c>
      <c r="F1">
        <f>COUNTA(A2:A30)</f>
        <v>0</v>
      </c>
    </row>
    <row r="2" spans="1:7" ht="50" customHeight="1" thickBot="1" x14ac:dyDescent="0.4">
      <c r="C2" s="48">
        <f t="shared" ref="C2:C4" si="0">IF(ISBLANK(A2),, A2&amp;" "&amp;B2)</f>
        <v>0</v>
      </c>
      <c r="D2" s="49">
        <f>IF(ROW()&gt;$F$1,,CHAR(10))</f>
        <v>0</v>
      </c>
      <c r="E2" s="40" t="e">
        <f ca="1">_xlfn.CONCAT(Dyn_NameRange)</f>
        <v>#REF!</v>
      </c>
      <c r="G2" s="46"/>
    </row>
    <row r="3" spans="1:7" x14ac:dyDescent="0.35">
      <c r="C3" s="48">
        <f t="shared" si="0"/>
        <v>0</v>
      </c>
      <c r="D3" s="49">
        <f>IF(ROW()&gt;$F$1,,CHAR(10))</f>
        <v>0</v>
      </c>
      <c r="G3" s="46"/>
    </row>
    <row r="4" spans="1:7" x14ac:dyDescent="0.35">
      <c r="C4" s="48">
        <f t="shared" si="0"/>
        <v>0</v>
      </c>
      <c r="D4" s="49" t="str">
        <f>IF(ROW()&gt;$F$1,"",CHAR(10))</f>
        <v/>
      </c>
      <c r="F4" s="39"/>
    </row>
    <row r="5" spans="1:7" x14ac:dyDescent="0.35">
      <c r="C5" s="48">
        <f>IF(ISBLANK(A5),, A5&amp;" "&amp;B5)</f>
        <v>0</v>
      </c>
      <c r="D5" s="49" t="str">
        <f t="shared" ref="D5:D30" si="1">IF(ROW()&gt;$F$1,"",CHAR(10))</f>
        <v/>
      </c>
      <c r="F5" s="39"/>
    </row>
    <row r="6" spans="1:7" ht="14.5" customHeight="1" x14ac:dyDescent="0.35">
      <c r="C6" s="48">
        <f t="shared" ref="C6:C30" si="2">IF(ISBLANK(A6),, A6&amp;" "&amp;B6)</f>
        <v>0</v>
      </c>
      <c r="D6" s="49" t="str">
        <f t="shared" si="1"/>
        <v/>
      </c>
      <c r="F6" s="39"/>
    </row>
    <row r="7" spans="1:7" x14ac:dyDescent="0.35">
      <c r="C7" s="48">
        <f t="shared" si="2"/>
        <v>0</v>
      </c>
      <c r="D7" s="49" t="str">
        <f t="shared" si="1"/>
        <v/>
      </c>
      <c r="F7" s="39"/>
    </row>
    <row r="8" spans="1:7" x14ac:dyDescent="0.35">
      <c r="C8" s="48">
        <f t="shared" si="2"/>
        <v>0</v>
      </c>
      <c r="D8" s="49" t="str">
        <f t="shared" si="1"/>
        <v/>
      </c>
      <c r="F8" s="39"/>
    </row>
    <row r="9" spans="1:7" x14ac:dyDescent="0.35">
      <c r="C9" s="48">
        <f t="shared" si="2"/>
        <v>0</v>
      </c>
      <c r="D9" s="49" t="str">
        <f t="shared" si="1"/>
        <v/>
      </c>
      <c r="F9" s="39"/>
    </row>
    <row r="10" spans="1:7" x14ac:dyDescent="0.35">
      <c r="C10" s="48">
        <f t="shared" si="2"/>
        <v>0</v>
      </c>
      <c r="D10" s="49" t="str">
        <f t="shared" si="1"/>
        <v/>
      </c>
      <c r="F10" s="39"/>
    </row>
    <row r="11" spans="1:7" x14ac:dyDescent="0.35">
      <c r="C11" s="48">
        <f t="shared" si="2"/>
        <v>0</v>
      </c>
      <c r="D11" s="49" t="str">
        <f t="shared" si="1"/>
        <v/>
      </c>
      <c r="F11" s="39"/>
    </row>
    <row r="12" spans="1:7" x14ac:dyDescent="0.35">
      <c r="C12" s="48">
        <f t="shared" si="2"/>
        <v>0</v>
      </c>
      <c r="D12" s="49" t="str">
        <f t="shared" si="1"/>
        <v/>
      </c>
      <c r="F12" s="39"/>
    </row>
    <row r="13" spans="1:7" x14ac:dyDescent="0.35">
      <c r="C13" s="48">
        <f t="shared" si="2"/>
        <v>0</v>
      </c>
      <c r="D13" s="49" t="str">
        <f t="shared" si="1"/>
        <v/>
      </c>
      <c r="F13" s="39"/>
    </row>
    <row r="14" spans="1:7" x14ac:dyDescent="0.35">
      <c r="C14" s="48">
        <f t="shared" si="2"/>
        <v>0</v>
      </c>
      <c r="D14" s="49" t="str">
        <f t="shared" si="1"/>
        <v/>
      </c>
      <c r="F14" s="39"/>
    </row>
    <row r="15" spans="1:7" x14ac:dyDescent="0.35">
      <c r="C15" s="48">
        <f t="shared" si="2"/>
        <v>0</v>
      </c>
      <c r="D15" s="49" t="str">
        <f t="shared" si="1"/>
        <v/>
      </c>
      <c r="F15" s="39"/>
    </row>
    <row r="16" spans="1:7" x14ac:dyDescent="0.35">
      <c r="C16" s="48">
        <f t="shared" si="2"/>
        <v>0</v>
      </c>
      <c r="D16" s="49" t="str">
        <f t="shared" si="1"/>
        <v/>
      </c>
      <c r="F16" s="39"/>
    </row>
    <row r="17" spans="3:6" x14ac:dyDescent="0.35">
      <c r="C17" s="48">
        <f t="shared" si="2"/>
        <v>0</v>
      </c>
      <c r="D17" s="49" t="str">
        <f t="shared" si="1"/>
        <v/>
      </c>
      <c r="F17" s="39"/>
    </row>
    <row r="18" spans="3:6" x14ac:dyDescent="0.35">
      <c r="C18" s="48">
        <f t="shared" si="2"/>
        <v>0</v>
      </c>
      <c r="D18" s="49" t="str">
        <f t="shared" si="1"/>
        <v/>
      </c>
      <c r="F18" s="39"/>
    </row>
    <row r="19" spans="3:6" x14ac:dyDescent="0.35">
      <c r="C19" s="48">
        <f t="shared" si="2"/>
        <v>0</v>
      </c>
      <c r="D19" s="49" t="str">
        <f t="shared" si="1"/>
        <v/>
      </c>
      <c r="F19" s="39"/>
    </row>
    <row r="20" spans="3:6" x14ac:dyDescent="0.35">
      <c r="C20" s="48">
        <f t="shared" si="2"/>
        <v>0</v>
      </c>
      <c r="D20" s="49" t="str">
        <f t="shared" si="1"/>
        <v/>
      </c>
      <c r="F20" s="39"/>
    </row>
    <row r="21" spans="3:6" x14ac:dyDescent="0.35">
      <c r="C21" s="48">
        <f t="shared" si="2"/>
        <v>0</v>
      </c>
      <c r="D21" s="49" t="str">
        <f t="shared" si="1"/>
        <v/>
      </c>
      <c r="F21" s="39"/>
    </row>
    <row r="22" spans="3:6" x14ac:dyDescent="0.35">
      <c r="C22" s="48">
        <f t="shared" si="2"/>
        <v>0</v>
      </c>
      <c r="D22" s="49" t="str">
        <f t="shared" si="1"/>
        <v/>
      </c>
      <c r="F22" s="39"/>
    </row>
    <row r="23" spans="3:6" x14ac:dyDescent="0.35">
      <c r="C23" s="48">
        <f t="shared" si="2"/>
        <v>0</v>
      </c>
      <c r="D23" s="49" t="str">
        <f t="shared" si="1"/>
        <v/>
      </c>
      <c r="F23" s="39"/>
    </row>
    <row r="24" spans="3:6" x14ac:dyDescent="0.35">
      <c r="C24" s="48">
        <f t="shared" si="2"/>
        <v>0</v>
      </c>
      <c r="D24" s="49" t="str">
        <f t="shared" si="1"/>
        <v/>
      </c>
      <c r="F24" s="39"/>
    </row>
    <row r="25" spans="3:6" x14ac:dyDescent="0.35">
      <c r="C25" s="48">
        <f t="shared" si="2"/>
        <v>0</v>
      </c>
      <c r="D25" s="49" t="str">
        <f t="shared" si="1"/>
        <v/>
      </c>
      <c r="F25" s="39"/>
    </row>
    <row r="26" spans="3:6" x14ac:dyDescent="0.35">
      <c r="C26" s="48">
        <f t="shared" si="2"/>
        <v>0</v>
      </c>
      <c r="D26" s="49" t="str">
        <f t="shared" si="1"/>
        <v/>
      </c>
      <c r="F26" s="39"/>
    </row>
    <row r="27" spans="3:6" x14ac:dyDescent="0.35">
      <c r="C27" s="48">
        <f t="shared" si="2"/>
        <v>0</v>
      </c>
      <c r="D27" s="49" t="str">
        <f t="shared" si="1"/>
        <v/>
      </c>
      <c r="F27" s="39"/>
    </row>
    <row r="28" spans="3:6" x14ac:dyDescent="0.35">
      <c r="C28" s="48">
        <f t="shared" si="2"/>
        <v>0</v>
      </c>
      <c r="D28" s="49" t="str">
        <f t="shared" si="1"/>
        <v/>
      </c>
      <c r="F28" s="39"/>
    </row>
    <row r="29" spans="3:6" x14ac:dyDescent="0.35">
      <c r="C29" s="48">
        <f t="shared" si="2"/>
        <v>0</v>
      </c>
      <c r="D29" s="49" t="str">
        <f t="shared" si="1"/>
        <v/>
      </c>
      <c r="F29" s="39"/>
    </row>
    <row r="30" spans="3:6" x14ac:dyDescent="0.35">
      <c r="C30" s="48">
        <f t="shared" si="2"/>
        <v>0</v>
      </c>
      <c r="D30" s="49" t="str">
        <f t="shared" si="1"/>
        <v/>
      </c>
      <c r="F30" s="39"/>
    </row>
    <row r="35" ht="62" customHeight="1"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F31"/>
  <sheetViews>
    <sheetView workbookViewId="0">
      <selection activeCell="B4" sqref="B4"/>
    </sheetView>
  </sheetViews>
  <sheetFormatPr defaultRowHeight="14.5" x14ac:dyDescent="0.35"/>
  <cols>
    <col min="1" max="1" width="41.54296875" customWidth="1"/>
    <col min="2" max="2" width="17.7265625" customWidth="1"/>
    <col min="3" max="4" width="12.453125" customWidth="1"/>
    <col min="6" max="6" width="17.7265625" bestFit="1" customWidth="1"/>
    <col min="7" max="9" width="14.453125" customWidth="1"/>
  </cols>
  <sheetData>
    <row r="1" spans="1:4" ht="18.5" x14ac:dyDescent="0.35">
      <c r="A1" s="60" t="s">
        <v>4</v>
      </c>
      <c r="B1" s="60"/>
      <c r="C1" s="60"/>
      <c r="D1" s="60"/>
    </row>
    <row r="2" spans="1:4" ht="51" customHeight="1" x14ac:dyDescent="0.35">
      <c r="A2" s="61" t="s">
        <v>84</v>
      </c>
      <c r="B2" s="62"/>
      <c r="C2" s="62"/>
      <c r="D2" s="62"/>
    </row>
    <row r="3" spans="1:4" x14ac:dyDescent="0.35">
      <c r="A3" s="1"/>
    </row>
    <row r="4" spans="1:4" x14ac:dyDescent="0.35">
      <c r="A4" s="1" t="s">
        <v>27</v>
      </c>
      <c r="B4" s="2">
        <f ca="1">TODAY()</f>
        <v>45075</v>
      </c>
    </row>
    <row r="6" spans="1:4" x14ac:dyDescent="0.35">
      <c r="A6" t="s">
        <v>81</v>
      </c>
      <c r="B6" t="s">
        <v>82</v>
      </c>
    </row>
    <row r="7" spans="1:4" x14ac:dyDescent="0.35">
      <c r="A7" t="s">
        <v>56</v>
      </c>
      <c r="B7">
        <v>7</v>
      </c>
    </row>
    <row r="8" spans="1:4" x14ac:dyDescent="0.35">
      <c r="A8" t="s">
        <v>57</v>
      </c>
      <c r="B8" s="26" t="str">
        <f ca="1">TEXT(Date_Input+Days, preferred_date_format)</f>
        <v>2023-06-05</v>
      </c>
    </row>
    <row r="9" spans="1:4" x14ac:dyDescent="0.35">
      <c r="A9" t="s">
        <v>58</v>
      </c>
      <c r="B9" s="26" t="str">
        <f ca="1">TEXT(WORKDAY(Date_Input, Days),preferred_date_format)</f>
        <v>2023-06-07</v>
      </c>
    </row>
    <row r="10" spans="1:4" x14ac:dyDescent="0.35">
      <c r="A10" t="s">
        <v>13</v>
      </c>
      <c r="B10" s="27" t="str">
        <f ca="1">TEXT(Date_Input,"YYYYMMDD")</f>
        <v>20230529</v>
      </c>
    </row>
    <row r="12" spans="1:4" x14ac:dyDescent="0.35">
      <c r="A12" t="s">
        <v>26</v>
      </c>
      <c r="B12" s="26" t="str">
        <f ca="1">TEXT(TODAY(), preferred_date_format)</f>
        <v>2023-05-29</v>
      </c>
    </row>
    <row r="13" spans="1:4" x14ac:dyDescent="0.35">
      <c r="A13" t="s">
        <v>14</v>
      </c>
      <c r="B13" s="26" t="str">
        <f ca="1">TEXT(TODAY()-WEEKDAY(TODAY(),2)-6, preferred_date_format)</f>
        <v>2023-05-22</v>
      </c>
      <c r="C13" s="26" t="str">
        <f ca="1">TEXT(LastWeekMonday+4, preferred_date_format)</f>
        <v>2023-05-26</v>
      </c>
      <c r="D13" s="28" t="str">
        <f ca="1">TEXT(LastWeekFriday+2, preferred_date_format)</f>
        <v>2023-05-28</v>
      </c>
    </row>
    <row r="14" spans="1:4" x14ac:dyDescent="0.35">
      <c r="A14" t="s">
        <v>0</v>
      </c>
      <c r="B14" s="26" t="str">
        <f ca="1">TEXT(DATE(YEAR(TODAY()), MONTH(TODAY())-1, 1), preferred_date_format)</f>
        <v>2023-04-01</v>
      </c>
      <c r="C14" s="26" t="str">
        <f ca="1">TEXT(DATE(YEAR(TODAY()), MONTH(TODAY()), 0), preferred_date_format)</f>
        <v>2023-04-30</v>
      </c>
    </row>
    <row r="15" spans="1:4" x14ac:dyDescent="0.35">
      <c r="A15" t="s">
        <v>1</v>
      </c>
      <c r="B15" s="26" t="str">
        <f ca="1">TEXT(WORKDAY(DATE(YEAR(TODAY()),MONTH(TODAY()),1)-1,1), preferred_date_format)</f>
        <v>2023-05-01</v>
      </c>
      <c r="C15" s="26" t="str">
        <f ca="1">TEXT(WORKDAY(DATE(YEAR(TODAY()),MONTH(TODAY())+1,1),-1), preferred_date_format)</f>
        <v>2023-05-31</v>
      </c>
    </row>
    <row r="16" spans="1:4" ht="15" thickBot="1" x14ac:dyDescent="0.4"/>
    <row r="17" spans="1:6" ht="15" thickBot="1" x14ac:dyDescent="0.4">
      <c r="A17" s="57" t="s">
        <v>18</v>
      </c>
      <c r="B17" s="58"/>
      <c r="C17" s="58"/>
      <c r="D17" s="59"/>
    </row>
    <row r="18" spans="1:6" x14ac:dyDescent="0.35">
      <c r="A18" s="11" t="s">
        <v>19</v>
      </c>
      <c r="D18" s="6"/>
    </row>
    <row r="19" spans="1:6" x14ac:dyDescent="0.35">
      <c r="A19" s="12" t="s">
        <v>20</v>
      </c>
      <c r="B19" s="55" t="s">
        <v>11</v>
      </c>
      <c r="C19" s="55"/>
      <c r="D19" s="56"/>
    </row>
    <row r="20" spans="1:6" x14ac:dyDescent="0.35">
      <c r="A20" s="12" t="s">
        <v>23</v>
      </c>
      <c r="B20" s="5" t="s">
        <v>9</v>
      </c>
      <c r="C20" t="s">
        <v>10</v>
      </c>
      <c r="D20" s="6" t="s">
        <v>12</v>
      </c>
    </row>
    <row r="21" spans="1:6" x14ac:dyDescent="0.35">
      <c r="A21" s="12" t="s">
        <v>24</v>
      </c>
      <c r="B21" t="s">
        <v>8</v>
      </c>
      <c r="D21" s="6"/>
    </row>
    <row r="22" spans="1:6" x14ac:dyDescent="0.35">
      <c r="A22" s="13" t="s">
        <v>21</v>
      </c>
      <c r="D22" s="6"/>
    </row>
    <row r="23" spans="1:6" x14ac:dyDescent="0.35">
      <c r="A23" s="12" t="s">
        <v>28</v>
      </c>
      <c r="B23" t="str">
        <f>LEFT(B19, FIND(B20, B19)-1)</f>
        <v>2008</v>
      </c>
      <c r="C23" t="str">
        <f>RIGHT(B19, LEN(B19)-LEN(B23)-1)</f>
        <v>12月31日 (水)</v>
      </c>
      <c r="D23" s="6" t="str">
        <f>IF(D20&lt;&gt;"", LEFT(C23, FIND(D20, C23)-1), C23)</f>
        <v>12月31</v>
      </c>
    </row>
    <row r="24" spans="1:6" x14ac:dyDescent="0.35">
      <c r="A24" s="12" t="s">
        <v>29</v>
      </c>
      <c r="B24" t="str">
        <f>LEFT(C23, FIND(C20, C23)-1)</f>
        <v>12</v>
      </c>
      <c r="D24" s="6"/>
    </row>
    <row r="25" spans="1:6" x14ac:dyDescent="0.35">
      <c r="A25" s="12" t="s">
        <v>30</v>
      </c>
      <c r="B25" t="str">
        <f>RIGHT(D23, LEN(D23)-LEN(B24)-1)</f>
        <v>31</v>
      </c>
      <c r="D25" s="6"/>
    </row>
    <row r="26" spans="1:6" x14ac:dyDescent="0.35">
      <c r="A26" s="12" t="s">
        <v>31</v>
      </c>
      <c r="B26" t="str">
        <f>IF(FIND("Y", B21) = 1, B23, IF(FIND("Y", B21) = 2, B24, B25))</f>
        <v>2008</v>
      </c>
      <c r="D26" s="6"/>
      <c r="F26">
        <f>FIND("Y", B21)</f>
        <v>1</v>
      </c>
    </row>
    <row r="27" spans="1:6" x14ac:dyDescent="0.35">
      <c r="A27" s="12" t="s">
        <v>32</v>
      </c>
      <c r="B27" t="str">
        <f>IF(FIND("M", B21) = 1, B23, IF(FIND("M", B21) = 2, B24, B25))</f>
        <v>12</v>
      </c>
      <c r="D27" s="6"/>
    </row>
    <row r="28" spans="1:6" x14ac:dyDescent="0.35">
      <c r="A28" s="12" t="s">
        <v>33</v>
      </c>
      <c r="B28" t="str">
        <f>IF(FIND("D", B21) = 1, B23, IF(FIND("D", B21) = 2, B24, B25))</f>
        <v>31</v>
      </c>
      <c r="D28" s="6"/>
    </row>
    <row r="29" spans="1:6" x14ac:dyDescent="0.35">
      <c r="A29" s="13" t="s">
        <v>22</v>
      </c>
      <c r="D29" s="6"/>
    </row>
    <row r="30" spans="1:6" x14ac:dyDescent="0.35">
      <c r="A30" s="29" t="s">
        <v>83</v>
      </c>
      <c r="B30" t="str">
        <f>preferred_date_format</f>
        <v>yyyy-mm-dd</v>
      </c>
      <c r="D30" s="6"/>
    </row>
    <row r="31" spans="1:6" ht="15" thickBot="1" x14ac:dyDescent="0.4">
      <c r="A31" s="14" t="s">
        <v>25</v>
      </c>
      <c r="B31" s="7" t="str">
        <f>TEXT(DATE(B26, B27, B28), B30)</f>
        <v>2008-12-31</v>
      </c>
      <c r="C31" s="8"/>
      <c r="D31" s="9"/>
    </row>
  </sheetData>
  <mergeCells count="4">
    <mergeCell ref="B19:D19"/>
    <mergeCell ref="A17:D17"/>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6" sqref="B6"/>
    </sheetView>
  </sheetViews>
  <sheetFormatPr defaultRowHeight="14.5" x14ac:dyDescent="0.35"/>
  <cols>
    <col min="1" max="1" width="20.26953125" bestFit="1" customWidth="1"/>
    <col min="2" max="2" width="40.81640625" customWidth="1"/>
    <col min="4" max="4" width="14.26953125" bestFit="1" customWidth="1"/>
    <col min="5" max="5" width="15.26953125" bestFit="1" customWidth="1"/>
    <col min="6" max="7" width="13.453125" bestFit="1" customWidth="1"/>
  </cols>
  <sheetData>
    <row r="1" spans="1:6" ht="18.5" x14ac:dyDescent="0.35">
      <c r="A1" s="60" t="s">
        <v>53</v>
      </c>
      <c r="B1" s="60"/>
      <c r="C1" s="60"/>
      <c r="D1" s="60"/>
      <c r="E1" s="60"/>
      <c r="F1" s="60"/>
    </row>
    <row r="2" spans="1:6" s="3" customFormat="1" ht="15" customHeight="1" x14ac:dyDescent="0.35">
      <c r="A2" s="61" t="s">
        <v>74</v>
      </c>
      <c r="B2" s="61"/>
      <c r="C2" s="61"/>
      <c r="D2" s="61"/>
      <c r="E2" s="61"/>
      <c r="F2" s="61"/>
    </row>
    <row r="4" spans="1:6" x14ac:dyDescent="0.35">
      <c r="A4" t="s">
        <v>54</v>
      </c>
      <c r="B4" s="16" t="s">
        <v>63</v>
      </c>
      <c r="C4" t="s">
        <v>62</v>
      </c>
      <c r="D4" s="3" t="s">
        <v>59</v>
      </c>
      <c r="E4" s="3" t="s">
        <v>60</v>
      </c>
      <c r="F4" s="3" t="s">
        <v>61</v>
      </c>
    </row>
    <row r="5" spans="1:6" x14ac:dyDescent="0.35">
      <c r="A5" t="s">
        <v>44</v>
      </c>
      <c r="B5" t="str">
        <f>TRIM(B4)</f>
        <v>John C. Doe</v>
      </c>
      <c r="C5" t="s">
        <v>62</v>
      </c>
      <c r="D5" t="s">
        <v>15</v>
      </c>
      <c r="E5" t="s">
        <v>64</v>
      </c>
      <c r="F5" s="15" t="str">
        <f>TRIM(MID(Text_Input, FIND(D5,Text_Input)+LEN(D5), IFERROR(FIND(IF(E5="",CHAR(10),E5),Text_Input,FIND(D5,Text_Input)+LEN(D5)),LEN(Text_Input)+1)-FIND(D5,Text_Input)-LEN(D5)))</f>
        <v>C.</v>
      </c>
    </row>
    <row r="6" spans="1:6" x14ac:dyDescent="0.35">
      <c r="A6" t="s">
        <v>45</v>
      </c>
      <c r="B6">
        <f>LEN(B4)</f>
        <v>11</v>
      </c>
      <c r="C6" t="s">
        <v>62</v>
      </c>
      <c r="D6" t="s">
        <v>15</v>
      </c>
      <c r="F6" s="15" t="str">
        <f>TRIM(MID(Text_Input, FIND(D6,Text_Input)+LEN(D6), IFERROR(FIND(IF(E6="",CHAR(10),E6),Text_Input,FIND(D6,Text_Input)+LEN(D6)),LEN(Text_Input)+1)-FIND(D6,Text_Input)-LEN(D6)))</f>
        <v>C. Doe</v>
      </c>
    </row>
    <row r="7" spans="1:6" x14ac:dyDescent="0.35">
      <c r="A7" t="s">
        <v>46</v>
      </c>
      <c r="B7" t="str">
        <f>UPPER(B4)</f>
        <v>JOHN C. DOE</v>
      </c>
      <c r="C7" t="s">
        <v>62</v>
      </c>
      <c r="E7" t="s">
        <v>64</v>
      </c>
      <c r="F7" s="15" t="str">
        <f>TRIM(MID(Text_Input, FIND(D7,Text_Input)+LEN(D7), IFERROR(FIND(IF(E7="",CHAR(10),E7),Text_Input,FIND(D7,Text_Input)+LEN(D7)),LEN(Text_Input)+1)-FIND(D7,Text_Input)-LEN(D7)))</f>
        <v>John C.</v>
      </c>
    </row>
    <row r="8" spans="1:6" x14ac:dyDescent="0.35">
      <c r="A8" t="s">
        <v>47</v>
      </c>
      <c r="B8" t="str">
        <f>LOWER(B4)</f>
        <v>john c. doe</v>
      </c>
      <c r="C8" t="s">
        <v>62</v>
      </c>
      <c r="D8" t="s">
        <v>65</v>
      </c>
      <c r="F8" s="15" t="str">
        <f>TRIM(MID(Text_Input, FIND(D8,Text_Input)+LEN(D8), IFERROR(FIND(IF(E8="",CHAR(10),E8),Text_Input,FIND(D8,Text_Input)+LEN(D8)),LEN(Text_Input)+1)-FIND(D8,Text_Input)-LEN(D8)))</f>
        <v>Doe</v>
      </c>
    </row>
    <row r="9" spans="1:6" x14ac:dyDescent="0.35">
      <c r="C9" t="s">
        <v>62</v>
      </c>
      <c r="F9" s="15" t="str">
        <f>TRIM(MID(Text_Input, FIND(D9,Text_Input)+LEN(D9), IFERROR(FIND(IF(E9="",CHAR(10),E9),Text_Input,FIND(D9,Text_Input)+LEN(D9)),LEN(Text_Input)+1)-FIND(D9,Text_Input)-LEN(D9)))</f>
        <v>John C. Doe</v>
      </c>
    </row>
    <row r="10" spans="1:6" x14ac:dyDescent="0.35">
      <c r="A10" t="s">
        <v>48</v>
      </c>
      <c r="B10" t="s">
        <v>15</v>
      </c>
      <c r="C10" t="s">
        <v>62</v>
      </c>
    </row>
    <row r="11" spans="1:6" x14ac:dyDescent="0.35">
      <c r="A11" t="s">
        <v>49</v>
      </c>
      <c r="B11" t="s">
        <v>16</v>
      </c>
      <c r="C11" t="s">
        <v>62</v>
      </c>
    </row>
    <row r="12" spans="1:6" x14ac:dyDescent="0.35">
      <c r="A12" t="s">
        <v>50</v>
      </c>
      <c r="B12" t="str">
        <f>SUBSTITUTE(Text_Input, B10, B11)</f>
        <v>Mary C. Doe</v>
      </c>
      <c r="C12" t="s">
        <v>62</v>
      </c>
    </row>
    <row r="13" spans="1:6" x14ac:dyDescent="0.35">
      <c r="A13" t="s">
        <v>3</v>
      </c>
      <c r="B13" t="b">
        <f>IF(IFERROR(FIND(B10,_xlfn.SINGLE( Text_Input)), FALSE), TRUE, FALSE)</f>
        <v>1</v>
      </c>
      <c r="C13" t="s">
        <v>62</v>
      </c>
    </row>
    <row r="14" spans="1:6" x14ac:dyDescent="0.35">
      <c r="C14" t="s">
        <v>62</v>
      </c>
    </row>
    <row r="15" spans="1:6" x14ac:dyDescent="0.35">
      <c r="A15" t="s">
        <v>51</v>
      </c>
      <c r="B15" t="str">
        <f>LEFT(Text_Input, LEN(Text_Input)-LEN(LastName)-1)</f>
        <v>John C.</v>
      </c>
      <c r="C15" t="s">
        <v>62</v>
      </c>
    </row>
    <row r="16" spans="1:6" x14ac:dyDescent="0.35">
      <c r="A16" t="s">
        <v>52</v>
      </c>
      <c r="B16" t="str">
        <f>TRIM(RIGHT(SUBSTITUTE(B4," ",REPT(" ",LEN(B4))),LEN(B4)))</f>
        <v>Doe</v>
      </c>
      <c r="C16" t="s">
        <v>62</v>
      </c>
    </row>
    <row r="17" spans="3:3" x14ac:dyDescent="0.35">
      <c r="C17" t="s">
        <v>62</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5" x14ac:dyDescent="0.35"/>
  <cols>
    <col min="1" max="1" width="24.7265625" customWidth="1"/>
    <col min="2" max="2" width="25.7265625" customWidth="1"/>
    <col min="4" max="4" width="20.81640625" bestFit="1" customWidth="1"/>
    <col min="5" max="5" width="15.81640625" customWidth="1"/>
  </cols>
  <sheetData>
    <row r="1" spans="1:5" ht="18.5" x14ac:dyDescent="0.35">
      <c r="A1" s="60" t="s">
        <v>2</v>
      </c>
      <c r="B1" s="60"/>
      <c r="C1" s="25"/>
      <c r="D1" s="25"/>
    </row>
    <row r="2" spans="1:5" ht="15" customHeight="1" x14ac:dyDescent="0.35">
      <c r="A2" s="61" t="s">
        <v>75</v>
      </c>
      <c r="B2" s="61"/>
      <c r="C2" s="24"/>
      <c r="D2" s="24"/>
    </row>
    <row r="3" spans="1:5" x14ac:dyDescent="0.35">
      <c r="A3" s="24"/>
      <c r="B3" s="24"/>
      <c r="C3" s="24"/>
      <c r="D3" s="24"/>
    </row>
    <row r="4" spans="1:5" x14ac:dyDescent="0.35">
      <c r="A4" t="s">
        <v>37</v>
      </c>
      <c r="B4" s="16">
        <v>3.1415929999999999</v>
      </c>
    </row>
    <row r="5" spans="1:5" x14ac:dyDescent="0.35">
      <c r="A5" t="s">
        <v>66</v>
      </c>
      <c r="B5">
        <f>VALUE(TRIM(SUBSTITUTE(SUBSTITUTE(SUBSTITUTE(Number_Input, CHAR(13), ""), CHAR(10), ""), CHAR(160), "")))</f>
        <v>3.1415929999999999</v>
      </c>
    </row>
    <row r="6" spans="1:5" x14ac:dyDescent="0.35">
      <c r="A6" t="s">
        <v>38</v>
      </c>
      <c r="B6">
        <f>INT(CleanNumber)</f>
        <v>3</v>
      </c>
    </row>
    <row r="7" spans="1:5" x14ac:dyDescent="0.35">
      <c r="A7" t="s">
        <v>39</v>
      </c>
      <c r="B7">
        <f>INT(CleanNumber*100)/100</f>
        <v>3.14</v>
      </c>
    </row>
    <row r="8" spans="1:5" ht="15" thickBot="1" x14ac:dyDescent="0.4"/>
    <row r="9" spans="1:5" ht="15" thickBot="1" x14ac:dyDescent="0.4">
      <c r="A9" s="57" t="s">
        <v>17</v>
      </c>
      <c r="B9" s="59"/>
    </row>
    <row r="10" spans="1:5" x14ac:dyDescent="0.35">
      <c r="A10" s="11" t="s">
        <v>19</v>
      </c>
      <c r="B10" s="6"/>
    </row>
    <row r="11" spans="1:5" x14ac:dyDescent="0.35">
      <c r="A11" s="12" t="s">
        <v>20</v>
      </c>
      <c r="B11" s="6" t="s">
        <v>6</v>
      </c>
    </row>
    <row r="12" spans="1:5" x14ac:dyDescent="0.35">
      <c r="A12" s="12" t="s">
        <v>34</v>
      </c>
      <c r="B12" s="6" t="s">
        <v>5</v>
      </c>
      <c r="E12" s="4"/>
    </row>
    <row r="13" spans="1:5" x14ac:dyDescent="0.35">
      <c r="A13" s="12" t="s">
        <v>35</v>
      </c>
      <c r="B13" s="6" t="s">
        <v>7</v>
      </c>
    </row>
    <row r="14" spans="1:5" x14ac:dyDescent="0.35">
      <c r="A14" s="13" t="s">
        <v>22</v>
      </c>
      <c r="B14" s="6"/>
    </row>
    <row r="15" spans="1:5" ht="15" thickBot="1" x14ac:dyDescent="0.4">
      <c r="A15" s="14" t="s">
        <v>36</v>
      </c>
      <c r="B15" s="10">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H31"/>
  <sheetViews>
    <sheetView topLeftCell="A31" workbookViewId="0">
      <selection activeCell="B23" sqref="B23"/>
    </sheetView>
  </sheetViews>
  <sheetFormatPr defaultRowHeight="14.5" x14ac:dyDescent="0.35"/>
  <cols>
    <col min="1" max="1" width="31.81640625" customWidth="1"/>
    <col min="2" max="2" width="96.453125" customWidth="1"/>
    <col min="3" max="3" width="15.1796875" customWidth="1"/>
    <col min="4" max="4" width="5" customWidth="1"/>
    <col min="5" max="5" width="69.7265625" customWidth="1"/>
    <col min="6" max="6" width="11.36328125" bestFit="1" customWidth="1"/>
  </cols>
  <sheetData>
    <row r="1" spans="1:8" ht="18.5" x14ac:dyDescent="0.35">
      <c r="A1" s="60" t="s">
        <v>76</v>
      </c>
      <c r="B1" s="60"/>
      <c r="C1" s="25"/>
      <c r="D1" s="41" t="s">
        <v>101</v>
      </c>
      <c r="E1" s="41" t="s">
        <v>102</v>
      </c>
      <c r="F1" s="41" t="s">
        <v>103</v>
      </c>
      <c r="G1" s="41" t="s">
        <v>104</v>
      </c>
      <c r="H1" s="41" t="s">
        <v>105</v>
      </c>
    </row>
    <row r="2" spans="1:8" ht="29" x14ac:dyDescent="0.35">
      <c r="A2" s="61" t="s">
        <v>77</v>
      </c>
      <c r="B2" s="61"/>
      <c r="C2" s="24"/>
      <c r="D2" s="43">
        <f>NewRevision</f>
        <v>33</v>
      </c>
      <c r="E2" s="47" t="e">
        <f ca="1">Rev_Desc_Combined</f>
        <v>#REF!</v>
      </c>
      <c r="F2" s="44">
        <f ca="1">ScanDate</f>
        <v>45075</v>
      </c>
      <c r="G2" s="45" t="s">
        <v>106</v>
      </c>
      <c r="H2" s="42"/>
    </row>
    <row r="3" spans="1:8" ht="15" thickBot="1" x14ac:dyDescent="0.4">
      <c r="A3" s="24"/>
      <c r="B3" s="24"/>
      <c r="C3" s="24"/>
      <c r="D3" s="24"/>
    </row>
    <row r="4" spans="1:8" ht="15.75" customHeight="1" x14ac:dyDescent="0.35">
      <c r="A4" s="63" t="s">
        <v>55</v>
      </c>
      <c r="B4" s="64"/>
    </row>
    <row r="5" spans="1:8" x14ac:dyDescent="0.35">
      <c r="A5" s="37" t="s">
        <v>43</v>
      </c>
      <c r="B5" s="30"/>
    </row>
    <row r="6" spans="1:8" x14ac:dyDescent="0.35">
      <c r="A6" s="33" t="s">
        <v>40</v>
      </c>
      <c r="B6" s="32" t="s">
        <v>117</v>
      </c>
    </row>
    <row r="7" spans="1:8" x14ac:dyDescent="0.35">
      <c r="A7" s="31" t="s">
        <v>22</v>
      </c>
      <c r="B7" s="32"/>
    </row>
    <row r="8" spans="1:8" x14ac:dyDescent="0.35">
      <c r="A8" s="33" t="s">
        <v>99</v>
      </c>
      <c r="B8" s="36">
        <f ca="1">TODAY()</f>
        <v>45075</v>
      </c>
    </row>
    <row r="9" spans="1:8" x14ac:dyDescent="0.35">
      <c r="A9" s="33" t="s">
        <v>40</v>
      </c>
      <c r="B9" s="32" t="str">
        <f>TRIM(RIGHT(SUBSTITUTE(B6,"\",REPT(" ",LEN(B6))),LEN(B6)))</f>
        <v>CJA Document Masterlist Everest Rev 32.xlsx</v>
      </c>
    </row>
    <row r="10" spans="1:8" x14ac:dyDescent="0.35">
      <c r="A10" s="33" t="s">
        <v>89</v>
      </c>
      <c r="B10" s="32" t="str">
        <f>CMName&amp;" "&amp;UniversalDMLName&amp;NewRevision&amp;"."&amp;FileExtension</f>
        <v>CJA Document Masterlist Everest Rev 33.xlsx</v>
      </c>
    </row>
    <row r="11" spans="1:8" x14ac:dyDescent="0.35">
      <c r="A11" s="33" t="s">
        <v>42</v>
      </c>
      <c r="B11" s="32" t="str">
        <f>TRIM(RIGHT(SUBSTITUTE(B9,".",REPT(" ",LEN(B9))),LEN(B9)))</f>
        <v>xlsx</v>
      </c>
    </row>
    <row r="12" spans="1:8" x14ac:dyDescent="0.35">
      <c r="A12" s="33" t="s">
        <v>91</v>
      </c>
      <c r="B12" s="32" t="str">
        <f>RIGHT(File_Name_No_Ext_No_Rev, LEN(File_Name_No_Ext_No_Rev)-4)</f>
        <v xml:space="preserve">Document Masterlist Everest Rev </v>
      </c>
    </row>
    <row r="13" spans="1:8" x14ac:dyDescent="0.35">
      <c r="A13" s="33" t="s">
        <v>85</v>
      </c>
      <c r="B13" s="32" t="str">
        <f>LEFT(FileName,36)</f>
        <v xml:space="preserve">CJA Document Masterlist Everest Rev </v>
      </c>
    </row>
    <row r="14" spans="1:8" x14ac:dyDescent="0.35">
      <c r="A14" s="33" t="s">
        <v>41</v>
      </c>
      <c r="B14" s="32" t="str">
        <f>LEFT(B9, LEN(B9)-LEN(B11)-1)</f>
        <v>CJA Document Masterlist Everest Rev 32</v>
      </c>
    </row>
    <row r="15" spans="1:8" x14ac:dyDescent="0.35">
      <c r="A15" s="33" t="s">
        <v>87</v>
      </c>
      <c r="B15" s="32" t="str">
        <f>RIGHT(B14, LEN(B14)-LEN(B13))</f>
        <v>32</v>
      </c>
    </row>
    <row r="16" spans="1:8" x14ac:dyDescent="0.35">
      <c r="A16" s="33" t="s">
        <v>88</v>
      </c>
      <c r="B16" s="34">
        <f>B15+1</f>
        <v>33</v>
      </c>
    </row>
    <row r="17" spans="1:2" x14ac:dyDescent="0.35">
      <c r="A17" s="33" t="s">
        <v>86</v>
      </c>
      <c r="B17" s="34" t="str">
        <f>LEFT(File_Name_No_Ext_No_Rev,3)</f>
        <v>CJA</v>
      </c>
    </row>
    <row r="18" spans="1:2" x14ac:dyDescent="0.35">
      <c r="A18" s="33" t="s">
        <v>97</v>
      </c>
      <c r="B18" s="32" t="str">
        <f>LEFT(B$6, LEN(B$6)-LEN(B$9)-24)</f>
        <v>C:\Temp\Everest\</v>
      </c>
    </row>
    <row r="19" spans="1:2" x14ac:dyDescent="0.35">
      <c r="A19" s="33" t="s">
        <v>98</v>
      </c>
      <c r="B19" s="32" t="str">
        <f>LEFT(B$6, LEN(B$6)-LEN(B$9)-24)&amp;"*.*"</f>
        <v>C:\Temp\Everest\*.*</v>
      </c>
    </row>
    <row r="20" spans="1:2" x14ac:dyDescent="0.35">
      <c r="A20" s="33" t="s">
        <v>90</v>
      </c>
      <c r="B20" s="32" t="str">
        <f>LEFT(B$6, LEN(B$6)-LEN(B$9))</f>
        <v>C:\Temp\Everest\Document masterlist\CJA\</v>
      </c>
    </row>
    <row r="21" spans="1:2" x14ac:dyDescent="0.35">
      <c r="A21" s="33" t="s">
        <v>92</v>
      </c>
      <c r="B21" s="32" t="str">
        <f>LEFT(B$6, LEN(B$6)-LEN(B$9))&amp;File_Name_No_Ext_No_Rev&amp;NewRevision</f>
        <v>C:\Temp\Everest\Document masterlist\CJA\CJA Document Masterlist Everest Rev 33</v>
      </c>
    </row>
    <row r="22" spans="1:2" x14ac:dyDescent="0.35">
      <c r="A22" s="51" t="s">
        <v>93</v>
      </c>
      <c r="B22" s="32" t="str">
        <f>LEFT(B$6, LEN(B$6)-LEN(B$9))&amp;File_Name_No_Ext_No_Rev&amp;NewRevision&amp;"."&amp;FileExtension</f>
        <v>C:\Temp\Everest\Document masterlist\CJA\CJA Document Masterlist Everest Rev 33.xlsx</v>
      </c>
    </row>
    <row r="23" spans="1:2" x14ac:dyDescent="0.35">
      <c r="A23" s="33" t="s">
        <v>109</v>
      </c>
      <c r="B23" s="32" t="str">
        <f>LEFT(B$6, LEN(B$6)-LEN(B$9))&amp;"Everest Download Rev "&amp;NewRevision</f>
        <v>C:\Temp\Everest\Document masterlist\CJA\Everest Download Rev 33</v>
      </c>
    </row>
    <row r="24" spans="1:2" x14ac:dyDescent="0.35">
      <c r="A24" s="51" t="s">
        <v>94</v>
      </c>
      <c r="B24" s="32" t="str">
        <f>LEFT(B$6, LEN(B$6)-LEN(B$9))&amp;"Everest Download Rev "&amp;NewRevision&amp;"\"</f>
        <v>C:\Temp\Everest\Document masterlist\CJA\Everest Download Rev 33\</v>
      </c>
    </row>
    <row r="25" spans="1:2" x14ac:dyDescent="0.35">
      <c r="A25" s="51" t="s">
        <v>95</v>
      </c>
      <c r="B25" s="32" t="str">
        <f>LEFT(B$6, LEN(B$6)-LEN(B$9))&amp;"Everest Download Rev "&amp;NewRevision&amp;"\"&amp;CMName&amp;" "&amp;UniversalDMLName&amp;NewRevision</f>
        <v>C:\Temp\Everest\Document masterlist\CJA\Everest Download Rev 33\CJA Document Masterlist Everest Rev 33</v>
      </c>
    </row>
    <row r="26" spans="1:2" x14ac:dyDescent="0.35">
      <c r="A26" s="52" t="s">
        <v>96</v>
      </c>
      <c r="B26" s="35" t="str">
        <f>LEFT(B$6, LEN(B$6)-LEN(B$9))&amp;"Everest Download Rev "&amp;NewRevision&amp;"\"&amp;CMName&amp;" "&amp;UniversalDMLName&amp;NewRevision&amp;"."&amp;FileExtension</f>
        <v>C:\Temp\Everest\Document masterlist\CJA\Everest Download Rev 33\CJA Document Masterlist Everest Rev 33.xlsx</v>
      </c>
    </row>
    <row r="27" spans="1:2" x14ac:dyDescent="0.35">
      <c r="A27" s="33" t="s">
        <v>110</v>
      </c>
      <c r="B27" s="32" t="str">
        <f>LEFT(B$6, LEN(B$6)-LEN(B$9))&amp;File_Name_No_Ext_No_Rev&amp;NewRevision&amp;".zip"</f>
        <v>C:\Temp\Everest\Document masterlist\CJA\CJA Document Masterlist Everest Rev 33.zip</v>
      </c>
    </row>
    <row r="28" spans="1:2" x14ac:dyDescent="0.35">
      <c r="A28" s="33" t="s">
        <v>111</v>
      </c>
      <c r="B28" t="s">
        <v>115</v>
      </c>
    </row>
    <row r="29" spans="1:2" x14ac:dyDescent="0.35">
      <c r="A29" s="33" t="s">
        <v>112</v>
      </c>
      <c r="B29" s="53" t="s">
        <v>116</v>
      </c>
    </row>
    <row r="30" spans="1:2" x14ac:dyDescent="0.35">
      <c r="A30" s="33" t="s">
        <v>113</v>
      </c>
      <c r="B30" t="str">
        <f>CMName&amp;" "&amp;UniversalDMLName&amp;NewRevision&amp;" is now available"</f>
        <v>CJA Document Masterlist Everest Rev 33 is now available</v>
      </c>
    </row>
    <row r="31" spans="1:2" ht="87" x14ac:dyDescent="0.35">
      <c r="A31" s="54" t="s">
        <v>114</v>
      </c>
      <c r="B31" s="16" t="str">
        <f>"Hi All,"&amp;CHAR(10)&amp;CHAR(10)&amp;"This is the latest Masterlist for your action."&amp;CHAR(10)&amp;CHAR(10)&amp;"Thanks and Regards,"&amp;CHAR(10)&amp;"Everest"</f>
        <v>Hi All,
This is the latest Masterlist for your action.
Thanks and Regards,
Everest</v>
      </c>
    </row>
  </sheetData>
  <mergeCells count="3">
    <mergeCell ref="A4:B4"/>
    <mergeCell ref="A1:B1"/>
    <mergeCell ref="A2:B2"/>
  </mergeCells>
  <hyperlinks>
    <hyperlink ref="B29" r:id="rId1" xr:uid="{DF3C5C7C-F30D-46AC-A637-371630C082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workbookViewId="0"/>
  </sheetViews>
  <sheetFormatPr defaultColWidth="8.81640625" defaultRowHeight="14.5" x14ac:dyDescent="0.35"/>
  <cols>
    <col min="1" max="1" width="165.54296875" customWidth="1"/>
    <col min="2" max="2" width="15.453125" customWidth="1"/>
    <col min="3" max="3" width="15.26953125" bestFit="1" customWidth="1"/>
    <col min="4" max="4" width="13.453125" bestFit="1" customWidth="1"/>
    <col min="5" max="5" width="10.7265625" bestFit="1" customWidth="1"/>
  </cols>
  <sheetData>
    <row r="1" spans="1:5" ht="5.25" customHeight="1" x14ac:dyDescent="0.35">
      <c r="A1" s="20"/>
    </row>
    <row r="2" spans="1:5" ht="35" x14ac:dyDescent="0.35">
      <c r="A2" s="23" t="s">
        <v>67</v>
      </c>
    </row>
    <row r="3" spans="1:5" ht="37" x14ac:dyDescent="0.35">
      <c r="A3" s="22" t="s">
        <v>80</v>
      </c>
    </row>
    <row r="4" spans="1:5" x14ac:dyDescent="0.35">
      <c r="A4" s="19"/>
      <c r="D4" s="17"/>
    </row>
    <row r="5" spans="1:5" x14ac:dyDescent="0.35">
      <c r="A5" s="18" t="s">
        <v>69</v>
      </c>
      <c r="E5" s="2"/>
    </row>
    <row r="6" spans="1:5" x14ac:dyDescent="0.35">
      <c r="A6" s="21" t="s">
        <v>78</v>
      </c>
    </row>
    <row r="7" spans="1:5" x14ac:dyDescent="0.35">
      <c r="A7" s="21" t="s">
        <v>68</v>
      </c>
    </row>
    <row r="8" spans="1:5" x14ac:dyDescent="0.35">
      <c r="A8" s="19"/>
    </row>
    <row r="9" spans="1:5" x14ac:dyDescent="0.35">
      <c r="A9" s="19"/>
    </row>
    <row r="10" spans="1:5" x14ac:dyDescent="0.35">
      <c r="A10" s="19"/>
    </row>
    <row r="11" spans="1:5" x14ac:dyDescent="0.35">
      <c r="A11" s="19"/>
    </row>
    <row r="12" spans="1:5" x14ac:dyDescent="0.35">
      <c r="A12" s="19"/>
    </row>
    <row r="13" spans="1:5" x14ac:dyDescent="0.35">
      <c r="A13" s="19"/>
    </row>
    <row r="14" spans="1:5" x14ac:dyDescent="0.35">
      <c r="A14" s="19"/>
    </row>
    <row r="15" spans="1:5" x14ac:dyDescent="0.35">
      <c r="A15" s="19"/>
    </row>
    <row r="16" spans="1:5" x14ac:dyDescent="0.35">
      <c r="A16" s="19"/>
    </row>
    <row r="17" spans="1:1" x14ac:dyDescent="0.35">
      <c r="A17" s="19"/>
    </row>
    <row r="18" spans="1:1" x14ac:dyDescent="0.35">
      <c r="A18" s="19"/>
    </row>
    <row r="19" spans="1:1" x14ac:dyDescent="0.35">
      <c r="A19" s="19"/>
    </row>
    <row r="20" spans="1:1" x14ac:dyDescent="0.35">
      <c r="A20" s="19"/>
    </row>
    <row r="21" spans="1:1" x14ac:dyDescent="0.35">
      <c r="A21" s="19"/>
    </row>
    <row r="22" spans="1:1" x14ac:dyDescent="0.35">
      <c r="A22" s="19"/>
    </row>
    <row r="23" spans="1:1" x14ac:dyDescent="0.35">
      <c r="A23" s="18" t="s">
        <v>70</v>
      </c>
    </row>
    <row r="24" spans="1:1" x14ac:dyDescent="0.35">
      <c r="A24" s="21" t="s">
        <v>71</v>
      </c>
    </row>
    <row r="25" spans="1:1" x14ac:dyDescent="0.35">
      <c r="A25" s="21" t="s">
        <v>72</v>
      </c>
    </row>
    <row r="26" spans="1:1" x14ac:dyDescent="0.35">
      <c r="A26" s="21" t="s">
        <v>79</v>
      </c>
    </row>
    <row r="27" spans="1:1" x14ac:dyDescent="0.35">
      <c r="A27" s="21" t="s">
        <v>73</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f977c50-2d7a-484c-acbd-eec5a0379d47" xsi:nil="true"/>
    <lcf76f155ced4ddcb4097134ff3c332f xmlns="6a4c4680-0984-45cb-bb92-415d6e515df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6600BB3F787049B388C7CFD7EEE15C" ma:contentTypeVersion="13" ma:contentTypeDescription="Create a new document." ma:contentTypeScope="" ma:versionID="1a82d70544a00a602877de68251abad3">
  <xsd:schema xmlns:xsd="http://www.w3.org/2001/XMLSchema" xmlns:xs="http://www.w3.org/2001/XMLSchema" xmlns:p="http://schemas.microsoft.com/office/2006/metadata/properties" xmlns:ns2="6a4c4680-0984-45cb-bb92-415d6e515dfa" xmlns:ns3="5f977c50-2d7a-484c-acbd-eec5a0379d47" targetNamespace="http://schemas.microsoft.com/office/2006/metadata/properties" ma:root="true" ma:fieldsID="bed718036c05bd3ccaa54d95c4edc461" ns2:_="" ns3:_="">
    <xsd:import namespace="6a4c4680-0984-45cb-bb92-415d6e515dfa"/>
    <xsd:import namespace="5f977c50-2d7a-484c-acbd-eec5a0379d4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4c4680-0984-45cb-bb92-415d6e515d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97f403b-2b63-43ad-9c62-fa967f2a159f"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977c50-2d7a-484c-acbd-eec5a0379d4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c9727a0-cd4b-49c7-86ec-ad07e56e7520}" ma:internalName="TaxCatchAll" ma:showField="CatchAllData" ma:web="5f977c50-2d7a-484c-acbd-eec5a0379d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6B838F-E4C8-4E67-B277-878368C882B9}">
  <ds:schemaRefs>
    <ds:schemaRef ds:uri="http://schemas.microsoft.com/office/2006/metadata/properties"/>
    <ds:schemaRef ds:uri="http://schemas.microsoft.com/office/infopath/2007/PartnerControls"/>
    <ds:schemaRef ds:uri="5f977c50-2d7a-484c-acbd-eec5a0379d47"/>
    <ds:schemaRef ds:uri="6a4c4680-0984-45cb-bb92-415d6e515dfa"/>
  </ds:schemaRefs>
</ds:datastoreItem>
</file>

<file path=customXml/itemProps2.xml><?xml version="1.0" encoding="utf-8"?>
<ds:datastoreItem xmlns:ds="http://schemas.openxmlformats.org/officeDocument/2006/customXml" ds:itemID="{F52D1FA1-5952-4DF9-A5CA-1242A1BDF1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4c4680-0984-45cb-bb92-415d6e515dfa"/>
    <ds:schemaRef ds:uri="5f977c50-2d7a-484c-acbd-eec5a0379d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05A07B7-679F-4AF4-8779-DAD60169D0EC}">
  <ds:schemaRefs>
    <ds:schemaRef ds:uri="http://schemas.microsoft.com/DataMashup"/>
  </ds:schemaRefs>
</ds:datastoreItem>
</file>

<file path=customXml/itemProps4.xml><?xml version="1.0" encoding="utf-8"?>
<ds:datastoreItem xmlns:ds="http://schemas.openxmlformats.org/officeDocument/2006/customXml" ds:itemID="{22DAA5A9-0921-4152-878F-F50DC19F837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59</vt:i4>
      </vt:variant>
    </vt:vector>
  </HeadingPairs>
  <TitlesOfParts>
    <vt:vector size="65" baseType="lpstr">
      <vt:lpstr>Scratchpad</vt:lpstr>
      <vt:lpstr>Date</vt:lpstr>
      <vt:lpstr>Text</vt:lpstr>
      <vt:lpstr>Number</vt:lpstr>
      <vt:lpstr>File</vt:lpstr>
      <vt:lpstr>About the Project Notebook</vt:lpstr>
      <vt:lpstr>CleanNumber</vt:lpstr>
      <vt:lpstr>CM_Folder_path</vt:lpstr>
      <vt:lpstr>CMName</vt:lpstr>
      <vt:lpstr>Contains</vt:lpstr>
      <vt:lpstr>CurrentRevision</vt:lpstr>
      <vt:lpstr>Date_Input</vt:lpstr>
      <vt:lpstr>DatePlusDays</vt:lpstr>
      <vt:lpstr>DatePlusWorkingDays</vt:lpstr>
      <vt:lpstr>DateText</vt:lpstr>
      <vt:lpstr>Days</vt:lpstr>
      <vt:lpstr>Download_Folder_Path</vt:lpstr>
      <vt:lpstr>Download_Full_File_Path</vt:lpstr>
      <vt:lpstr>Email_Body</vt:lpstr>
      <vt:lpstr>Email_From</vt:lpstr>
      <vt:lpstr>Email_Title</vt:lpstr>
      <vt:lpstr>Email_TO</vt:lpstr>
      <vt:lpstr>File_Name_No_Ext</vt:lpstr>
      <vt:lpstr>File_Name_No_Ext_No_Rev</vt:lpstr>
      <vt:lpstr>FileExtension</vt:lpstr>
      <vt:lpstr>FileName</vt:lpstr>
      <vt:lpstr>FirstName</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New_DML_Full_file_Name</vt:lpstr>
      <vt:lpstr>New_DML_Full_File_Path</vt:lpstr>
      <vt:lpstr>New_Folder_New_Full_File_Name</vt:lpstr>
      <vt:lpstr>New_Folder_New_Full_File_Path</vt:lpstr>
      <vt:lpstr>New_SubFolder_Path</vt:lpstr>
      <vt:lpstr>New_Zip_File_Path</vt:lpstr>
      <vt:lpstr>New_Zip_Folder_Path</vt:lpstr>
      <vt:lpstr>NewRevision</vt:lpstr>
      <vt:lpstr>NewRevisionFileName</vt:lpstr>
      <vt:lpstr>Number_Input</vt:lpstr>
      <vt:lpstr>NumberText_Input</vt:lpstr>
      <vt:lpstr>preferred_date_format</vt:lpstr>
      <vt:lpstr>ReformattedDate</vt:lpstr>
      <vt:lpstr>ReformattedNumber</vt:lpstr>
      <vt:lpstr>Replace</vt:lpstr>
      <vt:lpstr>Result</vt:lpstr>
      <vt:lpstr>Rev_Desc_Combined</vt:lpstr>
      <vt:lpstr>ScanDate</vt:lpstr>
      <vt:lpstr>Search</vt:lpstr>
      <vt:lpstr>Text_Input</vt:lpstr>
      <vt:lpstr>ThisMonthFirstWorkingDay</vt:lpstr>
      <vt:lpstr>ThisMonthLastWorkingDay</vt:lpstr>
      <vt:lpstr>Today</vt:lpstr>
      <vt:lpstr>Trimmed</vt:lpstr>
      <vt:lpstr>TwoDecimals</vt:lpstr>
      <vt:lpstr>UniversalDMLName</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Ho, Willy (MTO/ISO)</cp:lastModifiedBy>
  <dcterms:created xsi:type="dcterms:W3CDTF">2019-08-19T13:07:58Z</dcterms:created>
  <dcterms:modified xsi:type="dcterms:W3CDTF">2023-05-29T03:07:43Z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0x010100B16600BB3F787049B388C7CFD7EEE15C</vt:lpwstr>
  </property>
  <property fmtid="{D5CDD505-2E9C-101B-9397-08002B2CF9AE}" pid="3" name="MediaServiceImageTags">
    <vt:lpwstr/>
  </property>
</Properties>
</file>