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Advance Control" sheetId="1" r:id="rId4"/>
    <sheet name="Summary" sheetId="2" r:id="rId5"/>
    <sheet name="023-0010010" sheetId="3" r:id="rId6"/>
    <sheet name="023-0010011" sheetId="4" r:id="rId7"/>
    <sheet name="023-0010012" sheetId="5" r:id="rId8"/>
    <sheet name="023-0010013" sheetId="6" r:id="rId9"/>
    <sheet name="023-0010014" sheetId="7" r:id="rId10"/>
    <sheet name="023-0010015" sheetId="8" r:id="rId11"/>
    <sheet name="023-0010016" sheetId="9" r:id="rId12"/>
    <sheet name="023-0010017" sheetId="10" r:id="rId13"/>
    <sheet name="023-0010018" sheetId="11" r:id="rId14"/>
    <sheet name="023-0010019" sheetId="12" r:id="rId15"/>
    <sheet name="023-0010020" sheetId="13" r:id="rId16"/>
    <sheet name="023-0010021" sheetId="14" r:id="rId17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<sst xmlns="http://schemas.openxmlformats.org/spreadsheetml/2006/main" uniqueCount="97">
  <si>
    <t>Account status</t>
  </si>
  <si>
    <t>Date</t>
  </si>
  <si>
    <t>Concept</t>
  </si>
  <si>
    <t>Value</t>
  </si>
  <si>
    <t>Pay to</t>
  </si>
  <si>
    <t>09 April 2025</t>
  </si>
  <si>
    <t>Value of wood / 023-00101107</t>
  </si>
  <si>
    <t>TECA DEL TESORO SAS</t>
  </si>
  <si>
    <t>Value of wood / 023-00101108</t>
  </si>
  <si>
    <t>Value of wood / 023-00101109</t>
  </si>
  <si>
    <t>Value of wood / 023-00101110</t>
  </si>
  <si>
    <t>Value of wood / 023-00101111</t>
  </si>
  <si>
    <t>Value of wood / 023-00101112</t>
  </si>
  <si>
    <t>Value of wood / 023-0010110</t>
  </si>
  <si>
    <t>Value of wood / 023-0010111</t>
  </si>
  <si>
    <t>Value of wood / 023-0010112</t>
  </si>
  <si>
    <t>Value of wood / 023-0010113</t>
  </si>
  <si>
    <t>Value of wood / 023-0010114</t>
  </si>
  <si>
    <t>06 April 2025</t>
  </si>
  <si>
    <t>Value of wood / 023-0010010</t>
  </si>
  <si>
    <t>Value of wood / 023-0010011</t>
  </si>
  <si>
    <t>Value of wood / 023-0010012</t>
  </si>
  <si>
    <t>07 April 2025</t>
  </si>
  <si>
    <t>Value of wood / 023-0010013</t>
  </si>
  <si>
    <t>Value of wood / 023-0010014</t>
  </si>
  <si>
    <t>Value of wood / 023-0010015</t>
  </si>
  <si>
    <t>08 April 2025</t>
  </si>
  <si>
    <t>Value of wood / 023-0010016</t>
  </si>
  <si>
    <t>Value of wood / 023-0010017</t>
  </si>
  <si>
    <t>Value of wood / 023-0010018</t>
  </si>
  <si>
    <t>11 April 2025</t>
  </si>
  <si>
    <t>Value of wood / 023-0010021</t>
  </si>
  <si>
    <t>Logistics / 023-00101112</t>
  </si>
  <si>
    <t>CESAR TRANSPORTE</t>
  </si>
  <si>
    <t>Service / 023-00101112</t>
  </si>
  <si>
    <t>Transit Loss</t>
  </si>
  <si>
    <t>S No</t>
  </si>
  <si>
    <t>Inventory Order</t>
  </si>
  <si>
    <t>Pieces</t>
  </si>
  <si>
    <t>Length</t>
  </si>
  <si>
    <t>Circumference / Square foot</t>
  </si>
  <si>
    <t>Gross Volume Hoppus</t>
  </si>
  <si>
    <t>Net Volume Hoppus</t>
  </si>
  <si>
    <t>Gross Volume Area</t>
  </si>
  <si>
    <t>Volume - Farm</t>
  </si>
  <si>
    <t>Wood Value Reception</t>
  </si>
  <si>
    <t>Wood Value Farm</t>
  </si>
  <si>
    <t>Logistics</t>
  </si>
  <si>
    <t>Service</t>
  </si>
  <si>
    <t>Total</t>
  </si>
  <si>
    <t>Difference Farm vs Reception</t>
  </si>
  <si>
    <t>Material Value</t>
  </si>
  <si>
    <t>Invoice Number</t>
  </si>
  <si>
    <t>Reception</t>
  </si>
  <si>
    <t>Farm</t>
  </si>
  <si>
    <t>04 April 2025</t>
  </si>
  <si>
    <t>023-0010010</t>
  </si>
  <si>
    <t>Gross Volume (m³)</t>
  </si>
  <si>
    <t>Circumference Allowance</t>
  </si>
  <si>
    <t>Total Payment</t>
  </si>
  <si>
    <t>Length Allowance</t>
  </si>
  <si>
    <t>Logistic Cost</t>
  </si>
  <si>
    <t>Plate Number</t>
  </si>
  <si>
    <t>SWE-965</t>
  </si>
  <si>
    <t>Net Volume (m³)</t>
  </si>
  <si>
    <t>IVA (%)</t>
  </si>
  <si>
    <t>RETENCION (%)</t>
  </si>
  <si>
    <t>Supplier Name</t>
  </si>
  <si>
    <t>CFT</t>
  </si>
  <si>
    <t>Exchange Rate</t>
  </si>
  <si>
    <t>RETEICA</t>
  </si>
  <si>
    <t>Service Cost</t>
  </si>
  <si>
    <t>Adjustment</t>
  </si>
  <si>
    <t>Circumference</t>
  </si>
  <si>
    <t>Vol. Gross Hop - Reception</t>
  </si>
  <si>
    <t>Vol. Net Hop - Reception</t>
  </si>
  <si>
    <t>Vol. Gross Hop - Farm</t>
  </si>
  <si>
    <t>Vol. Net Hop - Farm</t>
  </si>
  <si>
    <t>Product Type</t>
  </si>
  <si>
    <t>Circumference Range</t>
  </si>
  <si>
    <t>Shorts</t>
  </si>
  <si>
    <t>Semi Longs</t>
  </si>
  <si>
    <t>Longs</t>
  </si>
  <si>
    <t>Total Value - Reception</t>
  </si>
  <si>
    <t>Total Value - Farm</t>
  </si>
  <si>
    <t>023-0010011</t>
  </si>
  <si>
    <t>023-0010012</t>
  </si>
  <si>
    <t>023-0010013</t>
  </si>
  <si>
    <t>023-0010014</t>
  </si>
  <si>
    <t>023-0010015</t>
  </si>
  <si>
    <t>023-0010016</t>
  </si>
  <si>
    <t>023-0010017</t>
  </si>
  <si>
    <t>023-0010018</t>
  </si>
  <si>
    <t>10 April 2025</t>
  </si>
  <si>
    <t>023-0010019</t>
  </si>
  <si>
    <t>023-0010020</t>
  </si>
  <si>
    <t>023-0010021</t>
  </si>
</sst>
</file>

<file path=xl/styles.xml><?xml version="1.0" encoding="utf-8"?>
<styleSheet xmlns="http://schemas.openxmlformats.org/spreadsheetml/2006/main" xml:space="preserve">
  <numFmts count="3">
    <numFmt numFmtId="164" formatCode="_(&quot;$&quot;* #,##0.00_);_(&quot;$&quot;* (#,##0.00);_(&quot;$&quot;* &quot;-&quot;??_);_(@_)"/>
    <numFmt numFmtId="165" formatCode="_(* #,##0.000_);_(* (#,##0.000);_(* &quot;-&quot;??_);_(@_)"/>
    <numFmt numFmtId="166" formatCode="_(* #,##0_);_(* (#,##0);_(* &quot;-&quot;??_);_(@_)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</fonts>
  <fills count="10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AEAAAA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375623"/>
        <bgColor rgb="FF000000"/>
      </patternFill>
    </fill>
    <fill>
      <patternFill patternType="solid">
        <fgColor rgb="FFDBEDFF"/>
        <bgColor rgb="FF000000"/>
      </patternFill>
    </fill>
    <fill>
      <patternFill patternType="solid">
        <fgColor rgb="FF548235"/>
        <bgColor rgb="FF000000"/>
      </patternFill>
    </fill>
    <fill>
      <patternFill patternType="solid">
        <fgColor rgb="FF9BC2E6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0">
      <alignment horizontal="general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  <xf xfId="0" fontId="1" numFmtId="164" fillId="2" borderId="1" applyFont="1" applyNumberFormat="1" applyFill="1" applyBorder="1" applyAlignment="0">
      <alignment horizontal="general" vertical="bottom" textRotation="0" wrapText="false" shrinkToFit="false"/>
    </xf>
    <xf xfId="0" fontId="2" numFmtId="0" fillId="4" borderId="1" applyFont="1" applyNumberFormat="0" applyFill="1" applyBorder="1" applyAlignment="0">
      <alignment horizontal="general" vertical="bottom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0">
      <alignment horizontal="general" vertical="bottom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0" borderId="1" applyFont="1" applyNumberFormat="0" applyFill="0" applyBorder="1" applyAlignment="1">
      <alignment horizontal="left" vertical="bottom" textRotation="0" wrapText="false" shrinkToFit="false"/>
    </xf>
    <xf xfId="0" fontId="0" numFmtId="0" fillId="5" borderId="1" applyFont="0" applyNumberFormat="0" applyFill="1" applyBorder="1" applyAlignment="0">
      <alignment horizontal="general" vertical="bottom" textRotation="0" wrapText="false" shrinkToFit="false"/>
    </xf>
    <xf xfId="0" fontId="1" numFmtId="1" fillId="6" borderId="1" applyFont="1" applyNumberFormat="1" applyFill="1" applyBorder="1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3" numFmtId="0" fillId="0" borderId="1" applyFont="1" applyNumberFormat="0" applyFill="0" applyBorder="1" applyAlignment="0">
      <alignment horizontal="general" vertical="bottom" textRotation="0" wrapText="false" shrinkToFit="false"/>
    </xf>
    <xf xfId="0" fontId="2" numFmtId="0" fillId="7" borderId="1" applyFont="1" applyNumberFormat="0" applyFill="1" applyBorder="1" applyAlignment="1">
      <alignment horizontal="center" vertical="bottom" textRotation="0" wrapText="false" shrinkToFit="false"/>
    </xf>
    <xf xfId="0" fontId="0" numFmtId="165" fillId="0" borderId="1" applyFont="0" applyNumberFormat="1" applyFill="0" applyBorder="1" applyAlignment="0">
      <alignment horizontal="general" vertical="bottom" textRotation="0" wrapText="false" shrinkToFit="false"/>
    </xf>
    <xf xfId="0" fontId="2" numFmtId="0" fillId="7" borderId="1" applyFont="1" applyNumberFormat="0" applyFill="1" applyBorder="1" applyAlignment="1">
      <alignment horizontal="center" vertical="center" textRotation="0" wrapText="false" shrinkToFit="false"/>
    </xf>
    <xf xfId="0" fontId="2" numFmtId="164" fillId="0" borderId="1" applyFont="1" applyNumberFormat="1" applyFill="0" applyBorder="1" applyAlignment="0">
      <alignment horizontal="general" vertical="bottom" textRotation="0" wrapText="false" shrinkToFit="false"/>
    </xf>
    <xf xfId="0" fontId="2" numFmtId="164" fillId="8" borderId="1" applyFont="1" applyNumberFormat="1" applyFill="1" applyBorder="1" applyAlignment="0">
      <alignment horizontal="general" vertical="bottom" textRotation="0" wrapText="false" shrinkToFit="false"/>
    </xf>
    <xf xfId="0" fontId="2" numFmtId="164" fillId="3" borderId="1" applyFont="1" applyNumberFormat="1" applyFill="1" applyBorder="1" applyAlignment="0">
      <alignment horizontal="general" vertical="bottom" textRotation="0" wrapText="false" shrinkToFit="false"/>
    </xf>
    <xf xfId="0" fontId="2" numFmtId="164" fillId="9" borderId="1" applyFont="1" applyNumberFormat="1" applyFill="1" applyBorder="1" applyAlignment="0">
      <alignment horizontal="general" vertical="bottom" textRotation="0" wrapText="false" shrinkToFit="false"/>
    </xf>
    <xf xfId="0" fontId="2" numFmtId="166" fillId="4" borderId="1" applyFont="1" applyNumberFormat="1" applyFill="1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28"/>
  <sheetViews>
    <sheetView tabSelected="1" workbookViewId="0" zoomScale="95" showGridLines="true" showRowColHeaders="1">
      <selection activeCell="C2" sqref="C2"/>
    </sheetView>
  </sheetViews>
  <sheetFormatPr defaultRowHeight="14.4" outlineLevelRow="0" outlineLevelCol="0"/>
  <cols>
    <col min="1" max="1" width="16.424561" bestFit="true" customWidth="true" style="0"/>
    <col min="2" max="2" width="34.134521" bestFit="true" customWidth="true" style="0"/>
    <col min="3" max="3" width="22.280273" bestFit="true" customWidth="true" style="0"/>
    <col min="4" max="4" width="23.422852" bestFit="true" customWidth="true" style="0"/>
  </cols>
  <sheetData>
    <row r="2" spans="1:4">
      <c r="B2" s="1" t="s">
        <v>0</v>
      </c>
      <c r="C2" s="5" t="str">
        <f>SUM(C6:C28)</f>
        <v>0</v>
      </c>
    </row>
    <row r="5" spans="1:4">
      <c r="A5" s="2" t="s">
        <v>1</v>
      </c>
      <c r="B5" s="2" t="s">
        <v>2</v>
      </c>
      <c r="C5" s="2" t="s">
        <v>3</v>
      </c>
      <c r="D5" s="2" t="s">
        <v>4</v>
      </c>
    </row>
    <row r="6" spans="1:4">
      <c r="A6" s="3" t="s">
        <v>5</v>
      </c>
      <c r="B6" s="3" t="s">
        <v>6</v>
      </c>
      <c r="C6" s="4">
        <v>8911997.1871</v>
      </c>
      <c r="D6" s="3" t="s">
        <v>7</v>
      </c>
    </row>
    <row r="7" spans="1:4">
      <c r="A7" s="3" t="s">
        <v>5</v>
      </c>
      <c r="B7" s="3" t="s">
        <v>8</v>
      </c>
      <c r="C7" s="4">
        <v>8911997.1871</v>
      </c>
      <c r="D7" s="3" t="s">
        <v>7</v>
      </c>
    </row>
    <row r="8" spans="1:4">
      <c r="A8" s="3" t="s">
        <v>5</v>
      </c>
      <c r="B8" s="3" t="s">
        <v>9</v>
      </c>
      <c r="C8" s="4">
        <v>8911997.1876</v>
      </c>
      <c r="D8" s="3" t="s">
        <v>7</v>
      </c>
    </row>
    <row r="9" spans="1:4">
      <c r="A9" s="3" t="s">
        <v>5</v>
      </c>
      <c r="B9" s="3" t="s">
        <v>10</v>
      </c>
      <c r="C9" s="4">
        <v>8911997.1876</v>
      </c>
      <c r="D9" s="3" t="s">
        <v>7</v>
      </c>
    </row>
    <row r="10" spans="1:4">
      <c r="A10" s="3" t="s">
        <v>5</v>
      </c>
      <c r="B10" s="3" t="s">
        <v>11</v>
      </c>
      <c r="C10" s="4">
        <v>8911997.1876</v>
      </c>
      <c r="D10" s="3" t="s">
        <v>7</v>
      </c>
    </row>
    <row r="11" spans="1:4">
      <c r="A11" s="3" t="s">
        <v>5</v>
      </c>
      <c r="B11" s="3" t="s">
        <v>12</v>
      </c>
      <c r="C11" s="4">
        <v>8911997.1871</v>
      </c>
      <c r="D11" s="3" t="s">
        <v>7</v>
      </c>
    </row>
    <row r="12" spans="1:4">
      <c r="A12" s="3" t="s">
        <v>5</v>
      </c>
      <c r="B12" s="3" t="s">
        <v>13</v>
      </c>
      <c r="C12" s="4">
        <v>8911997.1871</v>
      </c>
      <c r="D12" s="3" t="s">
        <v>7</v>
      </c>
    </row>
    <row r="13" spans="1:4">
      <c r="A13" s="3" t="s">
        <v>5</v>
      </c>
      <c r="B13" s="3" t="s">
        <v>14</v>
      </c>
      <c r="C13" s="4">
        <v>8911997.1871</v>
      </c>
      <c r="D13" s="3" t="s">
        <v>7</v>
      </c>
    </row>
    <row r="14" spans="1:4">
      <c r="A14" s="3" t="s">
        <v>5</v>
      </c>
      <c r="B14" s="3" t="s">
        <v>15</v>
      </c>
      <c r="C14" s="4">
        <v>8911997.1871</v>
      </c>
      <c r="D14" s="3" t="s">
        <v>7</v>
      </c>
    </row>
    <row r="15" spans="1:4">
      <c r="A15" s="3" t="s">
        <v>5</v>
      </c>
      <c r="B15" s="3" t="s">
        <v>16</v>
      </c>
      <c r="C15" s="4">
        <v>8911997.1871</v>
      </c>
      <c r="D15" s="3" t="s">
        <v>7</v>
      </c>
    </row>
    <row r="16" spans="1:4">
      <c r="A16" s="3" t="s">
        <v>5</v>
      </c>
      <c r="B16" s="3" t="s">
        <v>17</v>
      </c>
      <c r="C16" s="4">
        <v>8911997.1871</v>
      </c>
      <c r="D16" s="3" t="s">
        <v>7</v>
      </c>
    </row>
    <row r="17" spans="1:4">
      <c r="A17" s="3" t="s">
        <v>18</v>
      </c>
      <c r="B17" s="3" t="s">
        <v>19</v>
      </c>
      <c r="C17" s="4">
        <v>17361297.0625</v>
      </c>
      <c r="D17" s="3" t="s">
        <v>7</v>
      </c>
    </row>
    <row r="18" spans="1:4">
      <c r="A18" s="3" t="s">
        <v>18</v>
      </c>
      <c r="B18" s="3" t="s">
        <v>20</v>
      </c>
      <c r="C18" s="4">
        <v>8680564.4825</v>
      </c>
      <c r="D18" s="3" t="s">
        <v>7</v>
      </c>
    </row>
    <row r="19" spans="1:4">
      <c r="A19" s="3" t="s">
        <v>18</v>
      </c>
      <c r="B19" s="3" t="s">
        <v>21</v>
      </c>
      <c r="C19" s="4">
        <v>8680564.4825</v>
      </c>
      <c r="D19" s="3" t="s">
        <v>7</v>
      </c>
    </row>
    <row r="20" spans="1:4">
      <c r="A20" s="3" t="s">
        <v>22</v>
      </c>
      <c r="B20" s="3" t="s">
        <v>23</v>
      </c>
      <c r="C20" s="4">
        <v>8680564.4825</v>
      </c>
      <c r="D20" s="3" t="s">
        <v>7</v>
      </c>
    </row>
    <row r="21" spans="1:4">
      <c r="A21" s="3" t="s">
        <v>22</v>
      </c>
      <c r="B21" s="3" t="s">
        <v>24</v>
      </c>
      <c r="C21" s="4">
        <v>8680564.4825</v>
      </c>
      <c r="D21" s="3" t="s">
        <v>7</v>
      </c>
    </row>
    <row r="22" spans="1:4">
      <c r="A22" s="3" t="s">
        <v>22</v>
      </c>
      <c r="B22" s="3" t="s">
        <v>25</v>
      </c>
      <c r="C22" s="4">
        <v>8680564.4825</v>
      </c>
      <c r="D22" s="3" t="s">
        <v>7</v>
      </c>
    </row>
    <row r="23" spans="1:4">
      <c r="A23" s="3" t="s">
        <v>26</v>
      </c>
      <c r="B23" s="3" t="s">
        <v>27</v>
      </c>
      <c r="C23" s="4">
        <v>8884680.2071</v>
      </c>
      <c r="D23" s="3" t="s">
        <v>7</v>
      </c>
    </row>
    <row r="24" spans="1:4">
      <c r="A24" s="3" t="s">
        <v>26</v>
      </c>
      <c r="B24" s="3" t="s">
        <v>28</v>
      </c>
      <c r="C24" s="4">
        <v>8884680.2071</v>
      </c>
      <c r="D24" s="3" t="s">
        <v>7</v>
      </c>
    </row>
    <row r="25" spans="1:4">
      <c r="A25" s="3" t="s">
        <v>5</v>
      </c>
      <c r="B25" s="3" t="s">
        <v>29</v>
      </c>
      <c r="C25" s="4">
        <v>8911997.1871</v>
      </c>
      <c r="D25" s="3" t="s">
        <v>7</v>
      </c>
    </row>
    <row r="26" spans="1:4">
      <c r="A26" s="3" t="s">
        <v>30</v>
      </c>
      <c r="B26" s="3" t="s">
        <v>31</v>
      </c>
      <c r="C26" s="4">
        <v>53472500.8606</v>
      </c>
      <c r="D26" s="3" t="s">
        <v>7</v>
      </c>
    </row>
    <row r="27" spans="1:4">
      <c r="A27" s="3" t="s">
        <v>5</v>
      </c>
      <c r="B27" s="3" t="s">
        <v>32</v>
      </c>
      <c r="C27" s="4">
        <v>346500</v>
      </c>
      <c r="D27" s="3" t="s">
        <v>33</v>
      </c>
    </row>
    <row r="28" spans="1:4">
      <c r="A28" s="3" t="s">
        <v>5</v>
      </c>
      <c r="B28" s="3" t="s">
        <v>34</v>
      </c>
      <c r="C28" s="4">
        <v>3613500</v>
      </c>
      <c r="D28" s="3" t="s">
        <v>33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51"/>
  <sheetViews>
    <sheetView tabSelected="0" workbookViewId="0" showGridLines="true" showRowColHeaders="1">
      <selection activeCell="W9" sqref="W9"/>
    </sheetView>
  </sheetViews>
  <sheetFormatPr defaultRowHeight="14.4" outlineLevelRow="0" outlineLevelCol="0"/>
  <cols>
    <col min="1" max="1" width="12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4.6" customWidth="true" style="0"/>
    <col min="8" max="8" width="14.6" customWidth="true" style="0"/>
    <col min="9" max="9" width="12" customWidth="true" style="0"/>
    <col min="11" max="11" width="15" customWidth="true" style="0"/>
    <col min="12" max="12" width="15" customWidth="true" style="0"/>
    <col min="13" max="13" width="15" customWidth="true" style="0"/>
    <col min="14" max="14" width="13" customWidth="true" style="0"/>
    <col min="15" max="15" width="15" customWidth="true" style="0"/>
    <col min="16" max="16" width="17" customWidth="true" style="0"/>
    <col min="17" max="17" width="17" customWidth="true" style="0"/>
  </cols>
  <sheetData>
    <row r="2" spans="1:23">
      <c r="A2" s="10" t="s">
        <v>1</v>
      </c>
      <c r="B2" s="11" t="s">
        <v>26</v>
      </c>
      <c r="D2" s="10" t="s">
        <v>37</v>
      </c>
      <c r="E2" s="12" t="s">
        <v>91</v>
      </c>
      <c r="G2" s="10" t="s">
        <v>57</v>
      </c>
      <c r="H2" s="3" t="str">
        <f>E9</f>
        <v>0</v>
      </c>
      <c r="J2" s="10" t="s">
        <v>58</v>
      </c>
      <c r="K2" s="11">
        <v>3</v>
      </c>
      <c r="P2" s="3" t="s">
        <v>59</v>
      </c>
      <c r="Q2" s="4" t="str">
        <f>SUM(Q3:Q9)</f>
        <v>0</v>
      </c>
    </row>
    <row r="3" spans="1:23">
      <c r="J3" s="10" t="s">
        <v>60</v>
      </c>
      <c r="K3" s="11">
        <v>5</v>
      </c>
      <c r="P3" s="3" t="s">
        <v>61</v>
      </c>
      <c r="Q3" s="4">
        <v>0</v>
      </c>
    </row>
    <row r="4" spans="1:23">
      <c r="A4" s="10" t="s">
        <v>62</v>
      </c>
      <c r="B4" s="11" t="s">
        <v>63</v>
      </c>
      <c r="G4" s="10" t="s">
        <v>64</v>
      </c>
      <c r="H4" s="3" t="str">
        <f>F9</f>
        <v>0</v>
      </c>
      <c r="P4" s="3" t="s">
        <v>65</v>
      </c>
      <c r="Q4" s="4" t="str">
        <f>SUM(Q9*5%)</f>
        <v>0</v>
      </c>
    </row>
    <row r="5" spans="1:23">
      <c r="P5" s="14" t="s">
        <v>66</v>
      </c>
      <c r="Q5" s="4" t="str">
        <f>SUM(Q9*-1.5%)</f>
        <v>0</v>
      </c>
    </row>
    <row r="6" spans="1:23">
      <c r="A6" s="10" t="s">
        <v>67</v>
      </c>
      <c r="B6" s="11" t="s">
        <v>7</v>
      </c>
      <c r="G6" s="10" t="s">
        <v>68</v>
      </c>
      <c r="H6" s="3" t="str">
        <f>IFERROR(ROUND(H2/A9*35.315,2),0)</f>
        <v>0</v>
      </c>
      <c r="J6" s="10" t="s">
        <v>69</v>
      </c>
      <c r="K6" s="13">
        <v>4374.53</v>
      </c>
      <c r="P6" s="14" t="s">
        <v>70</v>
      </c>
      <c r="Q6" s="4"/>
    </row>
    <row r="7" spans="1:23">
      <c r="P7" s="3" t="s">
        <v>71</v>
      </c>
      <c r="Q7" s="4">
        <v>0</v>
      </c>
    </row>
    <row r="8" spans="1:23">
      <c r="P8" s="3" t="s">
        <v>72</v>
      </c>
      <c r="Q8" s="4">
        <v>0</v>
      </c>
    </row>
    <row r="9" spans="1:23">
      <c r="A9" s="3" t="str">
        <f>SUM(A11:A51)</f>
        <v>0</v>
      </c>
      <c r="B9" s="3" t="str">
        <f>SUM(B11:B51)</f>
        <v>0</v>
      </c>
      <c r="C9" s="3" t="str">
        <f>IFERROR(TRUNC(SUMPRODUCT(C11:C51,A11:A51)/A9,0), 0)</f>
        <v>0</v>
      </c>
      <c r="D9" s="3" t="str">
        <f>IFERROR(TRUNC(SUMPRODUCT(D11:D51,A11:A51)/A9,0)/100 , 0)</f>
        <v>0</v>
      </c>
      <c r="E9" s="16" t="str">
        <f>SUM(E11:E51)</f>
        <v>0</v>
      </c>
      <c r="F9" s="16" t="str">
        <f>SUM(F11:F51)</f>
        <v>0</v>
      </c>
      <c r="G9" s="16" t="str">
        <f>SUM(G11:G51)</f>
        <v>0</v>
      </c>
      <c r="H9" s="16" t="str">
        <f>SUM(H11:H51)</f>
        <v>0</v>
      </c>
      <c r="I9" s="3"/>
      <c r="P9" s="4" t="str">
        <f>SUM(P11:P20)*K6</f>
        <v>0</v>
      </c>
      <c r="Q9" s="4" t="str">
        <f>SUM(Q11:Q20)*K6</f>
        <v>0</v>
      </c>
      <c r="R9" s="17" t="s">
        <v>53</v>
      </c>
      <c r="S9" s="17"/>
      <c r="T9" s="17"/>
      <c r="U9" s="17" t="s">
        <v>54</v>
      </c>
      <c r="V9" s="17"/>
      <c r="W9" s="17"/>
    </row>
    <row r="10" spans="1:23">
      <c r="A10" s="15" t="s">
        <v>53</v>
      </c>
      <c r="B10" s="15" t="s">
        <v>54</v>
      </c>
      <c r="C10" s="15" t="s">
        <v>73</v>
      </c>
      <c r="D10" s="15" t="s">
        <v>39</v>
      </c>
      <c r="E10" s="15" t="s">
        <v>74</v>
      </c>
      <c r="F10" s="15" t="s">
        <v>75</v>
      </c>
      <c r="G10" s="15" t="s">
        <v>76</v>
      </c>
      <c r="H10" s="15" t="s">
        <v>77</v>
      </c>
      <c r="I10" s="15" t="s">
        <v>78</v>
      </c>
      <c r="K10" s="15" t="s">
        <v>79</v>
      </c>
      <c r="L10" s="15"/>
      <c r="M10" s="15" t="s">
        <v>80</v>
      </c>
      <c r="N10" s="15" t="s">
        <v>81</v>
      </c>
      <c r="O10" s="15" t="s">
        <v>82</v>
      </c>
      <c r="P10" s="15" t="s">
        <v>83</v>
      </c>
      <c r="Q10" s="15" t="s">
        <v>84</v>
      </c>
      <c r="R10" s="15" t="s">
        <v>80</v>
      </c>
      <c r="S10" s="15" t="s">
        <v>81</v>
      </c>
      <c r="T10" s="15" t="s">
        <v>82</v>
      </c>
      <c r="U10" s="15" t="s">
        <v>80</v>
      </c>
      <c r="V10" s="15" t="s">
        <v>81</v>
      </c>
      <c r="W10" s="15" t="s">
        <v>82</v>
      </c>
    </row>
    <row r="11" spans="1:23">
      <c r="A11" s="3">
        <v>0</v>
      </c>
      <c r="B11" s="3">
        <v>1</v>
      </c>
      <c r="C11" s="3">
        <v>60</v>
      </c>
      <c r="D11" s="3">
        <v>225</v>
      </c>
      <c r="E11" s="16" t="str">
        <f>IFERROR(TRUNC(POWER(C11,2)*D11/16000000,3)*A11,0)</f>
        <v>0</v>
      </c>
      <c r="F11" s="16" t="str">
        <f>IFERROR(TRUNC(POWER(C11-$K$2,2)*(D11-$K$3)/16000000,3)*A11,0)</f>
        <v>0</v>
      </c>
      <c r="G11" s="16" t="str">
        <f>IFERROR(TRUNC(POWER((C11),2)*(D11)/16000000,3)*B11,0)</f>
        <v>0</v>
      </c>
      <c r="H11" s="16" t="str">
        <f>IFERROR(TRUNC(POWER((C11-$K$2),2)*(D11-$K$3)/16000000,3)*B11,0)</f>
        <v>0</v>
      </c>
      <c r="I11" s="3" t="str">
        <f>IF(D11&lt;330, "Shorts" ,IF(D11&gt;=600, "Longs", "Semi Longs"))</f>
        <v>0</v>
      </c>
      <c r="K11" s="3">
        <v>40</v>
      </c>
      <c r="L11" s="3">
        <v>49</v>
      </c>
      <c r="M11" s="4">
        <v>26</v>
      </c>
      <c r="N11" s="4">
        <v>0</v>
      </c>
      <c r="O11" s="4">
        <v>0</v>
      </c>
      <c r="P11" s="4" t="str">
        <f>(M11*R11)+(N11*S11)+(O11*T11)</f>
        <v>0</v>
      </c>
      <c r="Q11" s="4" t="str">
        <f>(M11*U11)+(N11*V11)+(O11*W11)</f>
        <v>0</v>
      </c>
      <c r="R11" s="16" t="str">
        <f>SUMIFS($F$11:$F$51,$C$11:$C$51,"&gt;="&amp;$K$11,$C$11:$C$51,"&lt;="&amp;$L11, I11:I51,R10)</f>
        <v>0</v>
      </c>
      <c r="S11" s="16" t="str">
        <f>SUMIFS($F$11:$F$51,$C$11:$C$51,"&gt;="&amp;$K$11,$C$11:$C$51,"&lt;="&amp;$L11, I11:I51,S10)</f>
        <v>0</v>
      </c>
      <c r="T11" s="16" t="str">
        <f>SUMIFS($F$11:$F$51,$C$11:$C$51,"&gt;="&amp;$K$11,$C$11:$C$51,"&lt;="&amp;$L11, I11:I51,T10)</f>
        <v>0</v>
      </c>
      <c r="U11" s="16" t="str">
        <f>SUMIFS($H$11:$H$51,$C$11:$C$51,"&gt;="&amp;$K$11,$C$11:$C$51,"&lt;="&amp;$L11, I11:I51,U10)</f>
        <v>0</v>
      </c>
      <c r="V11" s="16" t="str">
        <f>SUMIFS($H$11:$H$51,$C$11:$C$51,"&gt;="&amp;$K$11,$C$11:$C$51,"&lt;="&amp;$L11, I11:I51,V10)</f>
        <v>0</v>
      </c>
      <c r="W11" s="16" t="str">
        <f>SUMIFS($H$11:$H$51,$C$11:$C$51,"&gt;="&amp;$K$11,$C$11:$C$51,"&lt;="&amp;$L11, I11:I51,W10)</f>
        <v>0</v>
      </c>
    </row>
    <row r="12" spans="1:23">
      <c r="A12" s="3">
        <v>0</v>
      </c>
      <c r="B12" s="3">
        <v>1</v>
      </c>
      <c r="C12" s="3">
        <v>61</v>
      </c>
      <c r="D12" s="3">
        <v>180</v>
      </c>
      <c r="E12" s="16" t="str">
        <f>IFERROR(TRUNC(POWER(C12,2)*D12/16000000,3)*A12,0)</f>
        <v>0</v>
      </c>
      <c r="F12" s="16" t="str">
        <f>IFERROR(TRUNC(POWER(C12-$K$2,2)*(D12-$K$3)/16000000,3)*A12,0)</f>
        <v>0</v>
      </c>
      <c r="G12" s="16" t="str">
        <f>IFERROR(TRUNC(POWER((C12),2)*(D12)/16000000,3)*B12,0)</f>
        <v>0</v>
      </c>
      <c r="H12" s="16" t="str">
        <f>IFERROR(TRUNC(POWER((C12-$K$2),2)*(D12-$K$3)/16000000,3)*B12,0)</f>
        <v>0</v>
      </c>
      <c r="I12" s="3" t="str">
        <f>IF(D12&lt;330, "Shorts" ,IF(D12&gt;=600, "Longs", "Semi Longs"))</f>
        <v>0</v>
      </c>
      <c r="K12" s="3">
        <v>50</v>
      </c>
      <c r="L12" s="3">
        <v>59</v>
      </c>
      <c r="M12" s="4">
        <v>31</v>
      </c>
      <c r="N12" s="4">
        <v>0</v>
      </c>
      <c r="O12" s="4">
        <v>0</v>
      </c>
      <c r="P12" s="4" t="str">
        <f>(M12*R12)+(N12*S12)+(O12*T12)</f>
        <v>0</v>
      </c>
      <c r="Q12" s="4" t="str">
        <f>(M12*U12)+(N12*V12)+(O12*W12)</f>
        <v>0</v>
      </c>
      <c r="R12" s="16" t="str">
        <f>SUMIFS($F$11:$F$51,$C$11:$C$51,"&gt;="&amp;$K$12,$C$11:$C$51,"&lt;="&amp;$L12, I11:I51,R10)</f>
        <v>0</v>
      </c>
      <c r="S12" s="16" t="str">
        <f>SUMIFS($F$11:$F$51,$C$11:$C$51,"&gt;="&amp;$K$12,$C$11:$C$51,"&lt;="&amp;$L12, I11:I51,S10)</f>
        <v>0</v>
      </c>
      <c r="T12" s="16" t="str">
        <f>SUMIFS($F$11:$F$51,$C$11:$C$51,"&gt;="&amp;$K$12,$C$11:$C$51,"&lt;="&amp;$L12, I11:I51,T10)</f>
        <v>0</v>
      </c>
      <c r="U12" s="16" t="str">
        <f>SUMIFS($H$11:$H$51,$C$11:$C$51,"&gt;="&amp;$K$12,$C$11:$C$51,"&lt;="&amp;$L12, I11:I51,U10)</f>
        <v>0</v>
      </c>
      <c r="V12" s="16" t="str">
        <f>SUMIFS($H$11:$H$51,$C$11:$C$51,"&gt;="&amp;$K$12,$C$11:$C$51,"&lt;="&amp;$L12, I11:I51,V10)</f>
        <v>0</v>
      </c>
      <c r="W12" s="16" t="str">
        <f>SUMIFS($H$11:$H$51,$C$11:$C$51,"&gt;="&amp;$K$12,$C$11:$C$51,"&lt;="&amp;$L12, I11:I51,W10)</f>
        <v>0</v>
      </c>
    </row>
    <row r="13" spans="1:23">
      <c r="A13" s="3">
        <v>0</v>
      </c>
      <c r="B13" s="3">
        <v>2</v>
      </c>
      <c r="C13" s="3">
        <v>61</v>
      </c>
      <c r="D13" s="3">
        <v>225</v>
      </c>
      <c r="E13" s="16" t="str">
        <f>IFERROR(TRUNC(POWER(C13,2)*D13/16000000,3)*A13,0)</f>
        <v>0</v>
      </c>
      <c r="F13" s="16" t="str">
        <f>IFERROR(TRUNC(POWER(C13-$K$2,2)*(D13-$K$3)/16000000,3)*A13,0)</f>
        <v>0</v>
      </c>
      <c r="G13" s="16" t="str">
        <f>IFERROR(TRUNC(POWER((C13),2)*(D13)/16000000,3)*B13,0)</f>
        <v>0</v>
      </c>
      <c r="H13" s="16" t="str">
        <f>IFERROR(TRUNC(POWER((C13-$K$2),2)*(D13-$K$3)/16000000,3)*B13,0)</f>
        <v>0</v>
      </c>
      <c r="I13" s="3" t="str">
        <f>IF(D13&lt;330, "Shorts" ,IF(D13&gt;=600, "Longs", "Semi Longs"))</f>
        <v>0</v>
      </c>
      <c r="K13" s="3">
        <v>60</v>
      </c>
      <c r="L13" s="3">
        <v>69</v>
      </c>
      <c r="M13" s="4">
        <v>71</v>
      </c>
      <c r="N13" s="4">
        <v>119</v>
      </c>
      <c r="O13" s="4">
        <v>146</v>
      </c>
      <c r="P13" s="4" t="str">
        <f>(M13*R13)+(N13*S13)+(O13*T13)</f>
        <v>0</v>
      </c>
      <c r="Q13" s="4" t="str">
        <f>(M13*U13)+(N13*V13)+(O13*W13)</f>
        <v>0</v>
      </c>
      <c r="R13" s="16" t="str">
        <f>SUMIFS($F$11:$F$51,$C$11:$C$51,"&gt;="&amp;$K$13,$C$11:$C$51,"&lt;="&amp;$L13, I11:I51,R10)</f>
        <v>0</v>
      </c>
      <c r="S13" s="16" t="str">
        <f>SUMIFS($F$11:$F$51,$C$11:$C$51,"&gt;="&amp;$K$13,$C$11:$C$51,"&lt;="&amp;$L13, I11:I51,S10)</f>
        <v>0</v>
      </c>
      <c r="T13" s="16" t="str">
        <f>SUMIFS($F$11:$F$51,$C$11:$C$51,"&gt;="&amp;$K$13,$C$11:$C$51,"&lt;="&amp;$L13, I11:I51,T10)</f>
        <v>0</v>
      </c>
      <c r="U13" s="16" t="str">
        <f>SUMIFS($H$11:$H$51,$C$11:$C$51,"&gt;="&amp;$K$13,$C$11:$C$51,"&lt;="&amp;$L13, I11:I51,U10)</f>
        <v>0</v>
      </c>
      <c r="V13" s="16" t="str">
        <f>SUMIFS($H$11:$H$51,$C$11:$C$51,"&gt;="&amp;$K$13,$C$11:$C$51,"&lt;="&amp;$L13, I11:I51,V10)</f>
        <v>0</v>
      </c>
      <c r="W13" s="16" t="str">
        <f>SUMIFS($H$11:$H$51,$C$11:$C$51,"&gt;="&amp;$K$13,$C$11:$C$51,"&lt;="&amp;$L13, I11:I51,W10)</f>
        <v>0</v>
      </c>
    </row>
    <row r="14" spans="1:23">
      <c r="A14" s="3">
        <v>0</v>
      </c>
      <c r="B14" s="3">
        <v>1</v>
      </c>
      <c r="C14" s="3">
        <v>62</v>
      </c>
      <c r="D14" s="3">
        <v>225</v>
      </c>
      <c r="E14" s="16" t="str">
        <f>IFERROR(TRUNC(POWER(C14,2)*D14/16000000,3)*A14,0)</f>
        <v>0</v>
      </c>
      <c r="F14" s="16" t="str">
        <f>IFERROR(TRUNC(POWER(C14-$K$2,2)*(D14-$K$3)/16000000,3)*A14,0)</f>
        <v>0</v>
      </c>
      <c r="G14" s="16" t="str">
        <f>IFERROR(TRUNC(POWER((C14),2)*(D14)/16000000,3)*B14,0)</f>
        <v>0</v>
      </c>
      <c r="H14" s="16" t="str">
        <f>IFERROR(TRUNC(POWER((C14-$K$2),2)*(D14-$K$3)/16000000,3)*B14,0)</f>
        <v>0</v>
      </c>
      <c r="I14" s="3" t="str">
        <f>IF(D14&lt;330, "Shorts" ,IF(D14&gt;=600, "Longs", "Semi Longs"))</f>
        <v>0</v>
      </c>
      <c r="K14" s="3">
        <v>70</v>
      </c>
      <c r="L14" s="3">
        <v>79</v>
      </c>
      <c r="M14" s="4">
        <v>110</v>
      </c>
      <c r="N14" s="4">
        <v>180</v>
      </c>
      <c r="O14" s="4">
        <v>200</v>
      </c>
      <c r="P14" s="4" t="str">
        <f>(M14*R14)+(N14*S14)+(O14*T14)</f>
        <v>0</v>
      </c>
      <c r="Q14" s="4" t="str">
        <f>(M14*U14)+(N14*V14)+(O14*W14)</f>
        <v>0</v>
      </c>
      <c r="R14" s="16" t="str">
        <f>SUMIFS($F$11:$F$51,$C$11:$C$51,"&gt;="&amp;$K$14,$C$11:$C$51,"&lt;="&amp;$L14, I11:I51,R10)</f>
        <v>0</v>
      </c>
      <c r="S14" s="16" t="str">
        <f>SUMIFS($F$11:$F$51,$C$11:$C$51,"&gt;="&amp;$K$14,$C$11:$C$51,"&lt;="&amp;$L14, I11:I51,S10)</f>
        <v>0</v>
      </c>
      <c r="T14" s="16" t="str">
        <f>SUMIFS($F$11:$F$51,$C$11:$C$51,"&gt;="&amp;$K$14,$C$11:$C$51,"&lt;="&amp;$L14, I11:I51,T10)</f>
        <v>0</v>
      </c>
      <c r="U14" s="16" t="str">
        <f>SUMIFS($H$11:$H$51,$C$11:$C$51,"&gt;="&amp;$K$14,$C$11:$C$51,"&lt;="&amp;$L14, I11:I51,U10)</f>
        <v>0</v>
      </c>
      <c r="V14" s="16" t="str">
        <f>SUMIFS($H$11:$H$51,$C$11:$C$51,"&gt;="&amp;$K$14,$C$11:$C$51,"&lt;="&amp;$L14, I11:I51,V10)</f>
        <v>0</v>
      </c>
      <c r="W14" s="16" t="str">
        <f>SUMIFS($H$11:$H$51,$C$11:$C$51,"&gt;="&amp;$K$14,$C$11:$C$51,"&lt;="&amp;$L14, I11:I51,W10)</f>
        <v>0</v>
      </c>
    </row>
    <row r="15" spans="1:23">
      <c r="A15" s="3">
        <v>0</v>
      </c>
      <c r="B15" s="3">
        <v>1</v>
      </c>
      <c r="C15" s="3">
        <v>63</v>
      </c>
      <c r="D15" s="3">
        <v>225</v>
      </c>
      <c r="E15" s="16" t="str">
        <f>IFERROR(TRUNC(POWER(C15,2)*D15/16000000,3)*A15,0)</f>
        <v>0</v>
      </c>
      <c r="F15" s="16" t="str">
        <f>IFERROR(TRUNC(POWER(C15-$K$2,2)*(D15-$K$3)/16000000,3)*A15,0)</f>
        <v>0</v>
      </c>
      <c r="G15" s="16" t="str">
        <f>IFERROR(TRUNC(POWER((C15),2)*(D15)/16000000,3)*B15,0)</f>
        <v>0</v>
      </c>
      <c r="H15" s="16" t="str">
        <f>IFERROR(TRUNC(POWER((C15-$K$2),2)*(D15-$K$3)/16000000,3)*B15,0)</f>
        <v>0</v>
      </c>
      <c r="I15" s="3" t="str">
        <f>IF(D15&lt;330, "Shorts" ,IF(D15&gt;=600, "Longs", "Semi Longs"))</f>
        <v>0</v>
      </c>
      <c r="K15" s="3">
        <v>80</v>
      </c>
      <c r="L15" s="3">
        <v>89</v>
      </c>
      <c r="M15" s="4">
        <v>158</v>
      </c>
      <c r="N15" s="4">
        <v>227</v>
      </c>
      <c r="O15" s="4">
        <v>254</v>
      </c>
      <c r="P15" s="4" t="str">
        <f>(M15*R15)+(N15*S15)+(O15*T15)</f>
        <v>0</v>
      </c>
      <c r="Q15" s="4" t="str">
        <f>(M15*U15)+(N15*V15)+(O15*W15)</f>
        <v>0</v>
      </c>
      <c r="R15" s="16" t="str">
        <f>SUMIFS($F$11:$F$51,$C$11:$C$51,"&gt;="&amp;$K$15,$C$11:$C$51,"&lt;="&amp;$L15, I11:I51,R10)</f>
        <v>0</v>
      </c>
      <c r="S15" s="16" t="str">
        <f>SUMIFS($F$11:$F$51,$C$11:$C$51,"&gt;="&amp;$K$15,$C$11:$C$51,"&lt;="&amp;$L15, I11:I51,S10)</f>
        <v>0</v>
      </c>
      <c r="T15" s="16" t="str">
        <f>SUMIFS($F$11:$F$51,$C$11:$C$51,"&gt;="&amp;$K$15,$C$11:$C$51,"&lt;="&amp;$L15, I11:I51,T10)</f>
        <v>0</v>
      </c>
      <c r="U15" s="16" t="str">
        <f>SUMIFS($H$11:$H$51,$C$11:$C$51,"&gt;="&amp;$K$15,$C$11:$C$51,"&lt;="&amp;$L15, I11:I51,U10)</f>
        <v>0</v>
      </c>
      <c r="V15" s="16" t="str">
        <f>SUMIFS($H$11:$H$51,$C$11:$C$51,"&gt;="&amp;$K$15,$C$11:$C$51,"&lt;="&amp;$L15, I11:I51,V10)</f>
        <v>0</v>
      </c>
      <c r="W15" s="16" t="str">
        <f>SUMIFS($H$11:$H$51,$C$11:$C$51,"&gt;="&amp;$K$15,$C$11:$C$51,"&lt;="&amp;$L15, I11:I51,W10)</f>
        <v>0</v>
      </c>
    </row>
    <row r="16" spans="1:23">
      <c r="A16" s="3">
        <v>0</v>
      </c>
      <c r="B16" s="3">
        <v>1</v>
      </c>
      <c r="C16" s="3">
        <v>63</v>
      </c>
      <c r="D16" s="3">
        <v>970</v>
      </c>
      <c r="E16" s="16" t="str">
        <f>IFERROR(TRUNC(POWER(C16,2)*D16/16000000,3)*A16,0)</f>
        <v>0</v>
      </c>
      <c r="F16" s="16" t="str">
        <f>IFERROR(TRUNC(POWER(C16-$K$2,2)*(D16-$K$3)/16000000,3)*A16,0)</f>
        <v>0</v>
      </c>
      <c r="G16" s="16" t="str">
        <f>IFERROR(TRUNC(POWER((C16),2)*(D16)/16000000,3)*B16,0)</f>
        <v>0</v>
      </c>
      <c r="H16" s="16" t="str">
        <f>IFERROR(TRUNC(POWER((C16-$K$2),2)*(D16-$K$3)/16000000,3)*B16,0)</f>
        <v>0</v>
      </c>
      <c r="I16" s="3" t="str">
        <f>IF(D16&lt;330, "Shorts" ,IF(D16&gt;=600, "Longs", "Semi Longs"))</f>
        <v>0</v>
      </c>
      <c r="K16" s="3">
        <v>90</v>
      </c>
      <c r="L16" s="3">
        <v>99</v>
      </c>
      <c r="M16" s="4">
        <v>202</v>
      </c>
      <c r="N16" s="4">
        <v>281</v>
      </c>
      <c r="O16" s="4">
        <v>308</v>
      </c>
      <c r="P16" s="4" t="str">
        <f>(M16*R16)+(N16*S16)+(O16*T16)</f>
        <v>0</v>
      </c>
      <c r="Q16" s="4" t="str">
        <f>(M16*U16)+(N16*V16)+(O16*W16)</f>
        <v>0</v>
      </c>
      <c r="R16" s="16" t="str">
        <f>SUMIFS($F$11:$F$51,$C$11:$C$51,"&gt;="&amp;$K$16,$C$11:$C$51,"&lt;="&amp;$L16, I11:I51,R10)</f>
        <v>0</v>
      </c>
      <c r="S16" s="16" t="str">
        <f>SUMIFS($F$11:$F$51,$C$11:$C$51,"&gt;="&amp;$K$16,$C$11:$C$51,"&lt;="&amp;$L16, I11:I51,S10)</f>
        <v>0</v>
      </c>
      <c r="T16" s="16" t="str">
        <f>SUMIFS($F$11:$F$51,$C$11:$C$51,"&gt;="&amp;$K$16,$C$11:$C$51,"&lt;="&amp;$L16, I11:I51,T10)</f>
        <v>0</v>
      </c>
      <c r="U16" s="16" t="str">
        <f>SUMIFS($H$11:$H$51,$C$11:$C$51,"&gt;="&amp;$K$16,$C$11:$C$51,"&lt;="&amp;$L16, I11:I51,U10)</f>
        <v>0</v>
      </c>
      <c r="V16" s="16" t="str">
        <f>SUMIFS($H$11:$H$51,$C$11:$C$51,"&gt;="&amp;$K$16,$C$11:$C$51,"&lt;="&amp;$L16, I11:I51,V10)</f>
        <v>0</v>
      </c>
      <c r="W16" s="16" t="str">
        <f>SUMIFS($H$11:$H$51,$C$11:$C$51,"&gt;="&amp;$K$16,$C$11:$C$51,"&lt;="&amp;$L16, I11:I51,W10)</f>
        <v>0</v>
      </c>
    </row>
    <row r="17" spans="1:23">
      <c r="A17" s="3">
        <v>0</v>
      </c>
      <c r="B17" s="3">
        <v>1</v>
      </c>
      <c r="C17" s="3">
        <v>63</v>
      </c>
      <c r="D17" s="3">
        <v>1160</v>
      </c>
      <c r="E17" s="16" t="str">
        <f>IFERROR(TRUNC(POWER(C17,2)*D17/16000000,3)*A17,0)</f>
        <v>0</v>
      </c>
      <c r="F17" s="16" t="str">
        <f>IFERROR(TRUNC(POWER(C17-$K$2,2)*(D17-$K$3)/16000000,3)*A17,0)</f>
        <v>0</v>
      </c>
      <c r="G17" s="16" t="str">
        <f>IFERROR(TRUNC(POWER((C17),2)*(D17)/16000000,3)*B17,0)</f>
        <v>0</v>
      </c>
      <c r="H17" s="16" t="str">
        <f>IFERROR(TRUNC(POWER((C17-$K$2),2)*(D17-$K$3)/16000000,3)*B17,0)</f>
        <v>0</v>
      </c>
      <c r="I17" s="3" t="str">
        <f>IF(D17&lt;330, "Shorts" ,IF(D17&gt;=600, "Longs", "Semi Longs"))</f>
        <v>0</v>
      </c>
      <c r="K17" s="3">
        <v>100</v>
      </c>
      <c r="L17" s="3">
        <v>109</v>
      </c>
      <c r="M17" s="4">
        <v>257</v>
      </c>
      <c r="N17" s="4">
        <v>335</v>
      </c>
      <c r="O17" s="4">
        <v>362</v>
      </c>
      <c r="P17" s="4" t="str">
        <f>(M17*R17)+(N17*S17)+(O17*T17)</f>
        <v>0</v>
      </c>
      <c r="Q17" s="4" t="str">
        <f>(M17*U17)+(N17*V17)+(O17*W17)</f>
        <v>0</v>
      </c>
      <c r="R17" s="16" t="str">
        <f>SUMIFS($F$11:$F$51,$C$11:$C$51,"&gt;="&amp;$K$17,$C$11:$C$51,"&lt;="&amp;$L17, I11:I51,R10)</f>
        <v>0</v>
      </c>
      <c r="S17" s="16" t="str">
        <f>SUMIFS($F$11:$F$51,$C$11:$C$51,"&gt;="&amp;$K$17,$C$11:$C$51,"&lt;="&amp;$L17, I11:I51,S10)</f>
        <v>0</v>
      </c>
      <c r="T17" s="16" t="str">
        <f>SUMIFS($F$11:$F$51,$C$11:$C$51,"&gt;="&amp;$K$17,$C$11:$C$51,"&lt;="&amp;$L17, I11:I51,T10)</f>
        <v>0</v>
      </c>
      <c r="U17" s="16" t="str">
        <f>SUMIFS($H$11:$H$51,$C$11:$C$51,"&gt;="&amp;$K$17,$C$11:$C$51,"&lt;="&amp;$L17, I11:I51,U10)</f>
        <v>0</v>
      </c>
      <c r="V17" s="16" t="str">
        <f>SUMIFS($H$11:$H$51,$C$11:$C$51,"&gt;="&amp;$K$17,$C$11:$C$51,"&lt;="&amp;$L17, I11:I51,V10)</f>
        <v>0</v>
      </c>
      <c r="W17" s="16" t="str">
        <f>SUMIFS($H$11:$H$51,$C$11:$C$51,"&gt;="&amp;$K$17,$C$11:$C$51,"&lt;="&amp;$L17, I11:I51,W10)</f>
        <v>0</v>
      </c>
    </row>
    <row r="18" spans="1:23">
      <c r="A18" s="3">
        <v>0</v>
      </c>
      <c r="B18" s="3">
        <v>1</v>
      </c>
      <c r="C18" s="3">
        <v>64</v>
      </c>
      <c r="D18" s="3">
        <v>225</v>
      </c>
      <c r="E18" s="16" t="str">
        <f>IFERROR(TRUNC(POWER(C18,2)*D18/16000000,3)*A18,0)</f>
        <v>0</v>
      </c>
      <c r="F18" s="16" t="str">
        <f>IFERROR(TRUNC(POWER(C18-$K$2,2)*(D18-$K$3)/16000000,3)*A18,0)</f>
        <v>0</v>
      </c>
      <c r="G18" s="16" t="str">
        <f>IFERROR(TRUNC(POWER((C18),2)*(D18)/16000000,3)*B18,0)</f>
        <v>0</v>
      </c>
      <c r="H18" s="16" t="str">
        <f>IFERROR(TRUNC(POWER((C18-$K$2),2)*(D18-$K$3)/16000000,3)*B18,0)</f>
        <v>0</v>
      </c>
      <c r="I18" s="3" t="str">
        <f>IF(D18&lt;330, "Shorts" ,IF(D18&gt;=600, "Longs", "Semi Longs"))</f>
        <v>0</v>
      </c>
      <c r="K18" s="3">
        <v>110</v>
      </c>
      <c r="L18" s="3">
        <v>119</v>
      </c>
      <c r="M18" s="4">
        <v>323</v>
      </c>
      <c r="N18" s="4">
        <v>389</v>
      </c>
      <c r="O18" s="4">
        <v>416</v>
      </c>
      <c r="P18" s="4" t="str">
        <f>(M18*R18)+(N18*S18)+(O18*T18)</f>
        <v>0</v>
      </c>
      <c r="Q18" s="4" t="str">
        <f>(M18*U18)+(N18*V18)+(O18*W18)</f>
        <v>0</v>
      </c>
      <c r="R18" s="16" t="str">
        <f>SUMIFS($F$11:$F$51,$C$11:$C$51,"&gt;="&amp;$K$18,$C$11:$C$51,"&lt;="&amp;$L18, I11:I51,R10)</f>
        <v>0</v>
      </c>
      <c r="S18" s="16" t="str">
        <f>SUMIFS($F$11:$F$51,$C$11:$C$51,"&gt;="&amp;$K$18,$C$11:$C$51,"&lt;="&amp;$L18, I11:I51,S10)</f>
        <v>0</v>
      </c>
      <c r="T18" s="16" t="str">
        <f>SUMIFS($F$11:$F$51,$C$11:$C$51,"&gt;="&amp;$K$18,$C$11:$C$51,"&lt;="&amp;$L18, I11:I51,T10)</f>
        <v>0</v>
      </c>
      <c r="U18" s="16" t="str">
        <f>SUMIFS($H$11:$H$51,$C$11:$C$51,"&gt;="&amp;$K$18,$C$11:$C$51,"&lt;="&amp;$L18, I11:I51,U10)</f>
        <v>0</v>
      </c>
      <c r="V18" s="16" t="str">
        <f>SUMIFS($H$11:$H$51,$C$11:$C$51,"&gt;="&amp;$K$18,$C$11:$C$51,"&lt;="&amp;$L18, I11:I51,V10)</f>
        <v>0</v>
      </c>
      <c r="W18" s="16" t="str">
        <f>SUMIFS($H$11:$H$51,$C$11:$C$51,"&gt;="&amp;$K$18,$C$11:$C$51,"&lt;="&amp;$L18, I11:I51,W10)</f>
        <v>0</v>
      </c>
    </row>
    <row r="19" spans="1:23">
      <c r="A19" s="3">
        <v>0</v>
      </c>
      <c r="B19" s="3">
        <v>1</v>
      </c>
      <c r="C19" s="3">
        <v>64</v>
      </c>
      <c r="D19" s="3">
        <v>1030</v>
      </c>
      <c r="E19" s="16" t="str">
        <f>IFERROR(TRUNC(POWER(C19,2)*D19/16000000,3)*A19,0)</f>
        <v>0</v>
      </c>
      <c r="F19" s="16" t="str">
        <f>IFERROR(TRUNC(POWER(C19-$K$2,2)*(D19-$K$3)/16000000,3)*A19,0)</f>
        <v>0</v>
      </c>
      <c r="G19" s="16" t="str">
        <f>IFERROR(TRUNC(POWER((C19),2)*(D19)/16000000,3)*B19,0)</f>
        <v>0</v>
      </c>
      <c r="H19" s="16" t="str">
        <f>IFERROR(TRUNC(POWER((C19-$K$2),2)*(D19-$K$3)/16000000,3)*B19,0)</f>
        <v>0</v>
      </c>
      <c r="I19" s="3" t="str">
        <f>IF(D19&lt;330, "Shorts" ,IF(D19&gt;=600, "Longs", "Semi Longs"))</f>
        <v>0</v>
      </c>
      <c r="K19" s="3">
        <v>120</v>
      </c>
      <c r="L19" s="3">
        <v>129</v>
      </c>
      <c r="M19" s="4">
        <v>363</v>
      </c>
      <c r="N19" s="4">
        <v>443</v>
      </c>
      <c r="O19" s="4">
        <v>470</v>
      </c>
      <c r="P19" s="4" t="str">
        <f>(M19*R19)+(N19*S19)+(O19*T19)</f>
        <v>0</v>
      </c>
      <c r="Q19" s="4" t="str">
        <f>(M19*U19)+(N19*V19)+(O19*W19)</f>
        <v>0</v>
      </c>
      <c r="R19" s="16" t="str">
        <f>SUMIFS($F$11:$F$51,$C$11:$C$51,"&gt;="&amp;$K$19,$C$11:$C$51,"&lt;="&amp;$L19, I11:I51,R10)</f>
        <v>0</v>
      </c>
      <c r="S19" s="16" t="str">
        <f>SUMIFS($F$11:$F$51,$C$11:$C$51,"&gt;="&amp;$K$19,$C$11:$C$51,"&lt;="&amp;$L19, I11:I51,S10)</f>
        <v>0</v>
      </c>
      <c r="T19" s="16" t="str">
        <f>SUMIFS($F$11:$F$51,$C$11:$C$51,"&gt;="&amp;$K$19,$C$11:$C$51,"&lt;="&amp;$L19, I11:I51,T10)</f>
        <v>0</v>
      </c>
      <c r="U19" s="16" t="str">
        <f>SUMIFS($H$11:$H$51,$C$11:$C$51,"&gt;="&amp;$K$19,$C$11:$C$51,"&lt;="&amp;$L19, I11:I51,U10)</f>
        <v>0</v>
      </c>
      <c r="V19" s="16" t="str">
        <f>SUMIFS($H$11:$H$51,$C$11:$C$51,"&gt;="&amp;$K$19,$C$11:$C$51,"&lt;="&amp;$L19, I11:I51,V10)</f>
        <v>0</v>
      </c>
      <c r="W19" s="16" t="str">
        <f>SUMIFS($H$11:$H$51,$C$11:$C$51,"&gt;="&amp;$K$19,$C$11:$C$51,"&lt;="&amp;$L19, I11:I51,W10)</f>
        <v>0</v>
      </c>
    </row>
    <row r="20" spans="1:23">
      <c r="A20" s="3">
        <v>0</v>
      </c>
      <c r="B20" s="3">
        <v>1</v>
      </c>
      <c r="C20" s="3">
        <v>65</v>
      </c>
      <c r="D20" s="3">
        <v>225</v>
      </c>
      <c r="E20" s="16" t="str">
        <f>IFERROR(TRUNC(POWER(C20,2)*D20/16000000,3)*A20,0)</f>
        <v>0</v>
      </c>
      <c r="F20" s="16" t="str">
        <f>IFERROR(TRUNC(POWER(C20-$K$2,2)*(D20-$K$3)/16000000,3)*A20,0)</f>
        <v>0</v>
      </c>
      <c r="G20" s="16" t="str">
        <f>IFERROR(TRUNC(POWER((C20),2)*(D20)/16000000,3)*B20,0)</f>
        <v>0</v>
      </c>
      <c r="H20" s="16" t="str">
        <f>IFERROR(TRUNC(POWER((C20-$K$2),2)*(D20-$K$3)/16000000,3)*B20,0)</f>
        <v>0</v>
      </c>
      <c r="I20" s="3" t="str">
        <f>IF(D20&lt;330, "Shorts" ,IF(D20&gt;=600, "Longs", "Semi Longs"))</f>
        <v>0</v>
      </c>
      <c r="K20" s="3">
        <v>130</v>
      </c>
      <c r="L20" s="3">
        <v>139</v>
      </c>
      <c r="M20" s="4">
        <v>363</v>
      </c>
      <c r="N20" s="4">
        <v>497</v>
      </c>
      <c r="O20" s="4">
        <v>524</v>
      </c>
      <c r="P20" s="4" t="str">
        <f>(M20*R20)+(N20*S20)+(O20*T20)</f>
        <v>0</v>
      </c>
      <c r="Q20" s="4" t="str">
        <f>(M20*U20)+(N20*V20)+(O20*W20)</f>
        <v>0</v>
      </c>
      <c r="R20" s="16" t="str">
        <f>SUMIFS($F$11:$F$51,$C$11:$C$51,"&gt;="&amp;$K$20,$C$11:$C$51,"&lt;="&amp;$L20, I11:I51,R10)</f>
        <v>0</v>
      </c>
      <c r="S20" s="16" t="str">
        <f>SUMIFS($F$11:$F$51,$C$11:$C$51,"&gt;="&amp;$K$20,$C$11:$C$51,"&lt;="&amp;$L20, I11:I51,S10)</f>
        <v>0</v>
      </c>
      <c r="T20" s="16" t="str">
        <f>SUMIFS($F$11:$F$51,$C$11:$C$51,"&gt;="&amp;$K$20,$C$11:$C$51,"&lt;="&amp;$L20, I11:I51,T10)</f>
        <v>0</v>
      </c>
      <c r="U20" s="16" t="str">
        <f>SUMIFS($H$11:$H$51,$C$11:$C$51,"&gt;="&amp;$K$20,$C$11:$C$51,"&lt;="&amp;$L20, I11:I51,U10)</f>
        <v>0</v>
      </c>
      <c r="V20" s="16" t="str">
        <f>SUMIFS($H$11:$H$51,$C$11:$C$51,"&gt;="&amp;$K$20,$C$11:$C$51,"&lt;="&amp;$L20, I11:I51,V10)</f>
        <v>0</v>
      </c>
      <c r="W20" s="16" t="str">
        <f>SUMIFS($H$11:$H$51,$C$11:$C$51,"&gt;="&amp;$K$20,$C$11:$C$51,"&lt;="&amp;$L20, I11:I51,W10)</f>
        <v>0</v>
      </c>
    </row>
    <row r="21" spans="1:23">
      <c r="A21" s="3">
        <v>0</v>
      </c>
      <c r="B21" s="3">
        <v>1</v>
      </c>
      <c r="C21" s="3">
        <v>65</v>
      </c>
      <c r="D21" s="3">
        <v>570</v>
      </c>
      <c r="E21" s="16" t="str">
        <f>IFERROR(TRUNC(POWER(C21,2)*D21/16000000,3)*A21,0)</f>
        <v>0</v>
      </c>
      <c r="F21" s="16" t="str">
        <f>IFERROR(TRUNC(POWER(C21-$K$2,2)*(D21-$K$3)/16000000,3)*A21,0)</f>
        <v>0</v>
      </c>
      <c r="G21" s="16" t="str">
        <f>IFERROR(TRUNC(POWER((C21),2)*(D21)/16000000,3)*B21,0)</f>
        <v>0</v>
      </c>
      <c r="H21" s="16" t="str">
        <f>IFERROR(TRUNC(POWER((C21-$K$2),2)*(D21-$K$3)/16000000,3)*B21,0)</f>
        <v>0</v>
      </c>
      <c r="I21" s="3" t="str">
        <f>IF(D21&lt;330, "Shorts" ,IF(D21&gt;=600, "Longs", "Semi Longs"))</f>
        <v>0</v>
      </c>
    </row>
    <row r="22" spans="1:23">
      <c r="A22" s="3">
        <v>0</v>
      </c>
      <c r="B22" s="3">
        <v>1</v>
      </c>
      <c r="C22" s="3">
        <v>66</v>
      </c>
      <c r="D22" s="3">
        <v>780</v>
      </c>
      <c r="E22" s="16" t="str">
        <f>IFERROR(TRUNC(POWER(C22,2)*D22/16000000,3)*A22,0)</f>
        <v>0</v>
      </c>
      <c r="F22" s="16" t="str">
        <f>IFERROR(TRUNC(POWER(C22-$K$2,2)*(D22-$K$3)/16000000,3)*A22,0)</f>
        <v>0</v>
      </c>
      <c r="G22" s="16" t="str">
        <f>IFERROR(TRUNC(POWER((C22),2)*(D22)/16000000,3)*B22,0)</f>
        <v>0</v>
      </c>
      <c r="H22" s="16" t="str">
        <f>IFERROR(TRUNC(POWER((C22-$K$2),2)*(D22-$K$3)/16000000,3)*B22,0)</f>
        <v>0</v>
      </c>
      <c r="I22" s="3" t="str">
        <f>IF(D22&lt;330, "Shorts" ,IF(D22&gt;=600, "Longs", "Semi Longs"))</f>
        <v>0</v>
      </c>
    </row>
    <row r="23" spans="1:23">
      <c r="A23" s="3">
        <v>0</v>
      </c>
      <c r="B23" s="3">
        <v>1</v>
      </c>
      <c r="C23" s="3">
        <v>66</v>
      </c>
      <c r="D23" s="3">
        <v>1040</v>
      </c>
      <c r="E23" s="16" t="str">
        <f>IFERROR(TRUNC(POWER(C23,2)*D23/16000000,3)*A23,0)</f>
        <v>0</v>
      </c>
      <c r="F23" s="16" t="str">
        <f>IFERROR(TRUNC(POWER(C23-$K$2,2)*(D23-$K$3)/16000000,3)*A23,0)</f>
        <v>0</v>
      </c>
      <c r="G23" s="16" t="str">
        <f>IFERROR(TRUNC(POWER((C23),2)*(D23)/16000000,3)*B23,0)</f>
        <v>0</v>
      </c>
      <c r="H23" s="16" t="str">
        <f>IFERROR(TRUNC(POWER((C23-$K$2),2)*(D23-$K$3)/16000000,3)*B23,0)</f>
        <v>0</v>
      </c>
      <c r="I23" s="3" t="str">
        <f>IF(D23&lt;330, "Shorts" ,IF(D23&gt;=600, "Longs", "Semi Longs"))</f>
        <v>0</v>
      </c>
    </row>
    <row r="24" spans="1:23">
      <c r="A24" s="3">
        <v>0</v>
      </c>
      <c r="B24" s="3">
        <v>1</v>
      </c>
      <c r="C24" s="3">
        <v>68</v>
      </c>
      <c r="D24" s="3">
        <v>470</v>
      </c>
      <c r="E24" s="16" t="str">
        <f>IFERROR(TRUNC(POWER(C24,2)*D24/16000000,3)*A24,0)</f>
        <v>0</v>
      </c>
      <c r="F24" s="16" t="str">
        <f>IFERROR(TRUNC(POWER(C24-$K$2,2)*(D24-$K$3)/16000000,3)*A24,0)</f>
        <v>0</v>
      </c>
      <c r="G24" s="16" t="str">
        <f>IFERROR(TRUNC(POWER((C24),2)*(D24)/16000000,3)*B24,0)</f>
        <v>0</v>
      </c>
      <c r="H24" s="16" t="str">
        <f>IFERROR(TRUNC(POWER((C24-$K$2),2)*(D24-$K$3)/16000000,3)*B24,0)</f>
        <v>0</v>
      </c>
      <c r="I24" s="3" t="str">
        <f>IF(D24&lt;330, "Shorts" ,IF(D24&gt;=600, "Longs", "Semi Longs"))</f>
        <v>0</v>
      </c>
    </row>
    <row r="25" spans="1:23">
      <c r="A25" s="3">
        <v>0</v>
      </c>
      <c r="B25" s="3">
        <v>1</v>
      </c>
      <c r="C25" s="3">
        <v>68</v>
      </c>
      <c r="D25" s="3">
        <v>580</v>
      </c>
      <c r="E25" s="16" t="str">
        <f>IFERROR(TRUNC(POWER(C25,2)*D25/16000000,3)*A25,0)</f>
        <v>0</v>
      </c>
      <c r="F25" s="16" t="str">
        <f>IFERROR(TRUNC(POWER(C25-$K$2,2)*(D25-$K$3)/16000000,3)*A25,0)</f>
        <v>0</v>
      </c>
      <c r="G25" s="16" t="str">
        <f>IFERROR(TRUNC(POWER((C25),2)*(D25)/16000000,3)*B25,0)</f>
        <v>0</v>
      </c>
      <c r="H25" s="16" t="str">
        <f>IFERROR(TRUNC(POWER((C25-$K$2),2)*(D25-$K$3)/16000000,3)*B25,0)</f>
        <v>0</v>
      </c>
      <c r="I25" s="3" t="str">
        <f>IF(D25&lt;330, "Shorts" ,IF(D25&gt;=600, "Longs", "Semi Longs"))</f>
        <v>0</v>
      </c>
    </row>
    <row r="26" spans="1:23">
      <c r="A26" s="3">
        <v>0</v>
      </c>
      <c r="B26" s="3">
        <v>1</v>
      </c>
      <c r="C26" s="3">
        <v>70</v>
      </c>
      <c r="D26" s="3">
        <v>940</v>
      </c>
      <c r="E26" s="16" t="str">
        <f>IFERROR(TRUNC(POWER(C26,2)*D26/16000000,3)*A26,0)</f>
        <v>0</v>
      </c>
      <c r="F26" s="16" t="str">
        <f>IFERROR(TRUNC(POWER(C26-$K$2,2)*(D26-$K$3)/16000000,3)*A26,0)</f>
        <v>0</v>
      </c>
      <c r="G26" s="16" t="str">
        <f>IFERROR(TRUNC(POWER((C26),2)*(D26)/16000000,3)*B26,0)</f>
        <v>0</v>
      </c>
      <c r="H26" s="16" t="str">
        <f>IFERROR(TRUNC(POWER((C26-$K$2),2)*(D26-$K$3)/16000000,3)*B26,0)</f>
        <v>0</v>
      </c>
      <c r="I26" s="3" t="str">
        <f>IF(D26&lt;330, "Shorts" ,IF(D26&gt;=600, "Longs", "Semi Longs"))</f>
        <v>0</v>
      </c>
    </row>
    <row r="27" spans="1:23">
      <c r="A27" s="3">
        <v>0</v>
      </c>
      <c r="B27" s="3">
        <v>1</v>
      </c>
      <c r="C27" s="3">
        <v>71</v>
      </c>
      <c r="D27" s="3">
        <v>1140</v>
      </c>
      <c r="E27" s="16" t="str">
        <f>IFERROR(TRUNC(POWER(C27,2)*D27/16000000,3)*A27,0)</f>
        <v>0</v>
      </c>
      <c r="F27" s="16" t="str">
        <f>IFERROR(TRUNC(POWER(C27-$K$2,2)*(D27-$K$3)/16000000,3)*A27,0)</f>
        <v>0</v>
      </c>
      <c r="G27" s="16" t="str">
        <f>IFERROR(TRUNC(POWER((C27),2)*(D27)/16000000,3)*B27,0)</f>
        <v>0</v>
      </c>
      <c r="H27" s="16" t="str">
        <f>IFERROR(TRUNC(POWER((C27-$K$2),2)*(D27-$K$3)/16000000,3)*B27,0)</f>
        <v>0</v>
      </c>
      <c r="I27" s="3" t="str">
        <f>IF(D27&lt;330, "Shorts" ,IF(D27&gt;=600, "Longs", "Semi Longs"))</f>
        <v>0</v>
      </c>
    </row>
    <row r="28" spans="1:23">
      <c r="A28" s="3">
        <v>0</v>
      </c>
      <c r="B28" s="3">
        <v>1</v>
      </c>
      <c r="C28" s="3">
        <v>72</v>
      </c>
      <c r="D28" s="3">
        <v>520</v>
      </c>
      <c r="E28" s="16" t="str">
        <f>IFERROR(TRUNC(POWER(C28,2)*D28/16000000,3)*A28,0)</f>
        <v>0</v>
      </c>
      <c r="F28" s="16" t="str">
        <f>IFERROR(TRUNC(POWER(C28-$K$2,2)*(D28-$K$3)/16000000,3)*A28,0)</f>
        <v>0</v>
      </c>
      <c r="G28" s="16" t="str">
        <f>IFERROR(TRUNC(POWER((C28),2)*(D28)/16000000,3)*B28,0)</f>
        <v>0</v>
      </c>
      <c r="H28" s="16" t="str">
        <f>IFERROR(TRUNC(POWER((C28-$K$2),2)*(D28-$K$3)/16000000,3)*B28,0)</f>
        <v>0</v>
      </c>
      <c r="I28" s="3" t="str">
        <f>IF(D28&lt;330, "Shorts" ,IF(D28&gt;=600, "Longs", "Semi Longs"))</f>
        <v>0</v>
      </c>
    </row>
    <row r="29" spans="1:23">
      <c r="A29" s="3">
        <v>0</v>
      </c>
      <c r="B29" s="3">
        <v>1</v>
      </c>
      <c r="C29" s="3">
        <v>72</v>
      </c>
      <c r="D29" s="3">
        <v>840</v>
      </c>
      <c r="E29" s="16" t="str">
        <f>IFERROR(TRUNC(POWER(C29,2)*D29/16000000,3)*A29,0)</f>
        <v>0</v>
      </c>
      <c r="F29" s="16" t="str">
        <f>IFERROR(TRUNC(POWER(C29-$K$2,2)*(D29-$K$3)/16000000,3)*A29,0)</f>
        <v>0</v>
      </c>
      <c r="G29" s="16" t="str">
        <f>IFERROR(TRUNC(POWER((C29),2)*(D29)/16000000,3)*B29,0)</f>
        <v>0</v>
      </c>
      <c r="H29" s="16" t="str">
        <f>IFERROR(TRUNC(POWER((C29-$K$2),2)*(D29-$K$3)/16000000,3)*B29,0)</f>
        <v>0</v>
      </c>
      <c r="I29" s="3" t="str">
        <f>IF(D29&lt;330, "Shorts" ,IF(D29&gt;=600, "Longs", "Semi Longs"))</f>
        <v>0</v>
      </c>
    </row>
    <row r="30" spans="1:23">
      <c r="A30" s="3">
        <v>0</v>
      </c>
      <c r="B30" s="3">
        <v>1</v>
      </c>
      <c r="C30" s="3">
        <v>73</v>
      </c>
      <c r="D30" s="3">
        <v>530</v>
      </c>
      <c r="E30" s="16" t="str">
        <f>IFERROR(TRUNC(POWER(C30,2)*D30/16000000,3)*A30,0)</f>
        <v>0</v>
      </c>
      <c r="F30" s="16" t="str">
        <f>IFERROR(TRUNC(POWER(C30-$K$2,2)*(D30-$K$3)/16000000,3)*A30,0)</f>
        <v>0</v>
      </c>
      <c r="G30" s="16" t="str">
        <f>IFERROR(TRUNC(POWER((C30),2)*(D30)/16000000,3)*B30,0)</f>
        <v>0</v>
      </c>
      <c r="H30" s="16" t="str">
        <f>IFERROR(TRUNC(POWER((C30-$K$2),2)*(D30-$K$3)/16000000,3)*B30,0)</f>
        <v>0</v>
      </c>
      <c r="I30" s="3" t="str">
        <f>IF(D30&lt;330, "Shorts" ,IF(D30&gt;=600, "Longs", "Semi Longs"))</f>
        <v>0</v>
      </c>
    </row>
    <row r="31" spans="1:23">
      <c r="A31" s="3">
        <v>0</v>
      </c>
      <c r="B31" s="3">
        <v>1</v>
      </c>
      <c r="C31" s="3">
        <v>73</v>
      </c>
      <c r="D31" s="3">
        <v>1140</v>
      </c>
      <c r="E31" s="16" t="str">
        <f>IFERROR(TRUNC(POWER(C31,2)*D31/16000000,3)*A31,0)</f>
        <v>0</v>
      </c>
      <c r="F31" s="16" t="str">
        <f>IFERROR(TRUNC(POWER(C31-$K$2,2)*(D31-$K$3)/16000000,3)*A31,0)</f>
        <v>0</v>
      </c>
      <c r="G31" s="16" t="str">
        <f>IFERROR(TRUNC(POWER((C31),2)*(D31)/16000000,3)*B31,0)</f>
        <v>0</v>
      </c>
      <c r="H31" s="16" t="str">
        <f>IFERROR(TRUNC(POWER((C31-$K$2),2)*(D31-$K$3)/16000000,3)*B31,0)</f>
        <v>0</v>
      </c>
      <c r="I31" s="3" t="str">
        <f>IF(D31&lt;330, "Shorts" ,IF(D31&gt;=600, "Longs", "Semi Longs"))</f>
        <v>0</v>
      </c>
    </row>
    <row r="32" spans="1:23">
      <c r="A32" s="3">
        <v>0</v>
      </c>
      <c r="B32" s="3">
        <v>1</v>
      </c>
      <c r="C32" s="3">
        <v>74</v>
      </c>
      <c r="D32" s="3">
        <v>225</v>
      </c>
      <c r="E32" s="16" t="str">
        <f>IFERROR(TRUNC(POWER(C32,2)*D32/16000000,3)*A32,0)</f>
        <v>0</v>
      </c>
      <c r="F32" s="16" t="str">
        <f>IFERROR(TRUNC(POWER(C32-$K$2,2)*(D32-$K$3)/16000000,3)*A32,0)</f>
        <v>0</v>
      </c>
      <c r="G32" s="16" t="str">
        <f>IFERROR(TRUNC(POWER((C32),2)*(D32)/16000000,3)*B32,0)</f>
        <v>0</v>
      </c>
      <c r="H32" s="16" t="str">
        <f>IFERROR(TRUNC(POWER((C32-$K$2),2)*(D32-$K$3)/16000000,3)*B32,0)</f>
        <v>0</v>
      </c>
      <c r="I32" s="3" t="str">
        <f>IF(D32&lt;330, "Shorts" ,IF(D32&gt;=600, "Longs", "Semi Longs"))</f>
        <v>0</v>
      </c>
    </row>
    <row r="33" spans="1:23">
      <c r="A33" s="3">
        <v>0</v>
      </c>
      <c r="B33" s="3">
        <v>1</v>
      </c>
      <c r="C33" s="3">
        <v>75</v>
      </c>
      <c r="D33" s="3">
        <v>440</v>
      </c>
      <c r="E33" s="16" t="str">
        <f>IFERROR(TRUNC(POWER(C33,2)*D33/16000000,3)*A33,0)</f>
        <v>0</v>
      </c>
      <c r="F33" s="16" t="str">
        <f>IFERROR(TRUNC(POWER(C33-$K$2,2)*(D33-$K$3)/16000000,3)*A33,0)</f>
        <v>0</v>
      </c>
      <c r="G33" s="16" t="str">
        <f>IFERROR(TRUNC(POWER((C33),2)*(D33)/16000000,3)*B33,0)</f>
        <v>0</v>
      </c>
      <c r="H33" s="16" t="str">
        <f>IFERROR(TRUNC(POWER((C33-$K$2),2)*(D33-$K$3)/16000000,3)*B33,0)</f>
        <v>0</v>
      </c>
      <c r="I33" s="3" t="str">
        <f>IF(D33&lt;330, "Shorts" ,IF(D33&gt;=600, "Longs", "Semi Longs"))</f>
        <v>0</v>
      </c>
    </row>
    <row r="34" spans="1:23">
      <c r="A34" s="3">
        <v>0</v>
      </c>
      <c r="B34" s="3">
        <v>1</v>
      </c>
      <c r="C34" s="3">
        <v>76</v>
      </c>
      <c r="D34" s="3">
        <v>450</v>
      </c>
      <c r="E34" s="16" t="str">
        <f>IFERROR(TRUNC(POWER(C34,2)*D34/16000000,3)*A34,0)</f>
        <v>0</v>
      </c>
      <c r="F34" s="16" t="str">
        <f>IFERROR(TRUNC(POWER(C34-$K$2,2)*(D34-$K$3)/16000000,3)*A34,0)</f>
        <v>0</v>
      </c>
      <c r="G34" s="16" t="str">
        <f>IFERROR(TRUNC(POWER((C34),2)*(D34)/16000000,3)*B34,0)</f>
        <v>0</v>
      </c>
      <c r="H34" s="16" t="str">
        <f>IFERROR(TRUNC(POWER((C34-$K$2),2)*(D34-$K$3)/16000000,3)*B34,0)</f>
        <v>0</v>
      </c>
      <c r="I34" s="3" t="str">
        <f>IF(D34&lt;330, "Shorts" ,IF(D34&gt;=600, "Longs", "Semi Longs"))</f>
        <v>0</v>
      </c>
    </row>
    <row r="35" spans="1:23">
      <c r="A35" s="3">
        <v>0</v>
      </c>
      <c r="B35" s="3">
        <v>1</v>
      </c>
      <c r="C35" s="3">
        <v>81</v>
      </c>
      <c r="D35" s="3">
        <v>660</v>
      </c>
      <c r="E35" s="16" t="str">
        <f>IFERROR(TRUNC(POWER(C35,2)*D35/16000000,3)*A35,0)</f>
        <v>0</v>
      </c>
      <c r="F35" s="16" t="str">
        <f>IFERROR(TRUNC(POWER(C35-$K$2,2)*(D35-$K$3)/16000000,3)*A35,0)</f>
        <v>0</v>
      </c>
      <c r="G35" s="16" t="str">
        <f>IFERROR(TRUNC(POWER((C35),2)*(D35)/16000000,3)*B35,0)</f>
        <v>0</v>
      </c>
      <c r="H35" s="16" t="str">
        <f>IFERROR(TRUNC(POWER((C35-$K$2),2)*(D35-$K$3)/16000000,3)*B35,0)</f>
        <v>0</v>
      </c>
      <c r="I35" s="3" t="str">
        <f>IF(D35&lt;330, "Shorts" ,IF(D35&gt;=600, "Longs", "Semi Longs"))</f>
        <v>0</v>
      </c>
    </row>
    <row r="36" spans="1:23">
      <c r="A36" s="3">
        <v>0</v>
      </c>
      <c r="B36" s="3">
        <v>2</v>
      </c>
      <c r="C36" s="3">
        <v>82</v>
      </c>
      <c r="D36" s="3">
        <v>225</v>
      </c>
      <c r="E36" s="16" t="str">
        <f>IFERROR(TRUNC(POWER(C36,2)*D36/16000000,3)*A36,0)</f>
        <v>0</v>
      </c>
      <c r="F36" s="16" t="str">
        <f>IFERROR(TRUNC(POWER(C36-$K$2,2)*(D36-$K$3)/16000000,3)*A36,0)</f>
        <v>0</v>
      </c>
      <c r="G36" s="16" t="str">
        <f>IFERROR(TRUNC(POWER((C36),2)*(D36)/16000000,3)*B36,0)</f>
        <v>0</v>
      </c>
      <c r="H36" s="16" t="str">
        <f>IFERROR(TRUNC(POWER((C36-$K$2),2)*(D36-$K$3)/16000000,3)*B36,0)</f>
        <v>0</v>
      </c>
      <c r="I36" s="3" t="str">
        <f>IF(D36&lt;330, "Shorts" ,IF(D36&gt;=600, "Longs", "Semi Longs"))</f>
        <v>0</v>
      </c>
    </row>
    <row r="37" spans="1:23">
      <c r="A37" s="3">
        <v>0</v>
      </c>
      <c r="B37" s="3">
        <v>1</v>
      </c>
      <c r="C37" s="3">
        <v>82</v>
      </c>
      <c r="D37" s="3">
        <v>440</v>
      </c>
      <c r="E37" s="16" t="str">
        <f>IFERROR(TRUNC(POWER(C37,2)*D37/16000000,3)*A37,0)</f>
        <v>0</v>
      </c>
      <c r="F37" s="16" t="str">
        <f>IFERROR(TRUNC(POWER(C37-$K$2,2)*(D37-$K$3)/16000000,3)*A37,0)</f>
        <v>0</v>
      </c>
      <c r="G37" s="16" t="str">
        <f>IFERROR(TRUNC(POWER((C37),2)*(D37)/16000000,3)*B37,0)</f>
        <v>0</v>
      </c>
      <c r="H37" s="16" t="str">
        <f>IFERROR(TRUNC(POWER((C37-$K$2),2)*(D37-$K$3)/16000000,3)*B37,0)</f>
        <v>0</v>
      </c>
      <c r="I37" s="3" t="str">
        <f>IF(D37&lt;330, "Shorts" ,IF(D37&gt;=600, "Longs", "Semi Longs"))</f>
        <v>0</v>
      </c>
    </row>
    <row r="38" spans="1:23">
      <c r="A38" s="3">
        <v>0</v>
      </c>
      <c r="B38" s="3">
        <v>1</v>
      </c>
      <c r="C38" s="3">
        <v>83</v>
      </c>
      <c r="D38" s="3">
        <v>480</v>
      </c>
      <c r="E38" s="16" t="str">
        <f>IFERROR(TRUNC(POWER(C38,2)*D38/16000000,3)*A38,0)</f>
        <v>0</v>
      </c>
      <c r="F38" s="16" t="str">
        <f>IFERROR(TRUNC(POWER(C38-$K$2,2)*(D38-$K$3)/16000000,3)*A38,0)</f>
        <v>0</v>
      </c>
      <c r="G38" s="16" t="str">
        <f>IFERROR(TRUNC(POWER((C38),2)*(D38)/16000000,3)*B38,0)</f>
        <v>0</v>
      </c>
      <c r="H38" s="16" t="str">
        <f>IFERROR(TRUNC(POWER((C38-$K$2),2)*(D38-$K$3)/16000000,3)*B38,0)</f>
        <v>0</v>
      </c>
      <c r="I38" s="3" t="str">
        <f>IF(D38&lt;330, "Shorts" ,IF(D38&gt;=600, "Longs", "Semi Longs"))</f>
        <v>0</v>
      </c>
    </row>
    <row r="39" spans="1:23">
      <c r="A39" s="3">
        <v>0</v>
      </c>
      <c r="B39" s="3">
        <v>1</v>
      </c>
      <c r="C39" s="3">
        <v>85</v>
      </c>
      <c r="D39" s="3">
        <v>460</v>
      </c>
      <c r="E39" s="16" t="str">
        <f>IFERROR(TRUNC(POWER(C39,2)*D39/16000000,3)*A39,0)</f>
        <v>0</v>
      </c>
      <c r="F39" s="16" t="str">
        <f>IFERROR(TRUNC(POWER(C39-$K$2,2)*(D39-$K$3)/16000000,3)*A39,0)</f>
        <v>0</v>
      </c>
      <c r="G39" s="16" t="str">
        <f>IFERROR(TRUNC(POWER((C39),2)*(D39)/16000000,3)*B39,0)</f>
        <v>0</v>
      </c>
      <c r="H39" s="16" t="str">
        <f>IFERROR(TRUNC(POWER((C39-$K$2),2)*(D39-$K$3)/16000000,3)*B39,0)</f>
        <v>0</v>
      </c>
      <c r="I39" s="3" t="str">
        <f>IF(D39&lt;330, "Shorts" ,IF(D39&gt;=600, "Longs", "Semi Longs"))</f>
        <v>0</v>
      </c>
    </row>
    <row r="40" spans="1:23">
      <c r="A40" s="3">
        <v>0</v>
      </c>
      <c r="B40" s="3">
        <v>1</v>
      </c>
      <c r="C40" s="3">
        <v>87</v>
      </c>
      <c r="D40" s="3">
        <v>580</v>
      </c>
      <c r="E40" s="16" t="str">
        <f>IFERROR(TRUNC(POWER(C40,2)*D40/16000000,3)*A40,0)</f>
        <v>0</v>
      </c>
      <c r="F40" s="16" t="str">
        <f>IFERROR(TRUNC(POWER(C40-$K$2,2)*(D40-$K$3)/16000000,3)*A40,0)</f>
        <v>0</v>
      </c>
      <c r="G40" s="16" t="str">
        <f>IFERROR(TRUNC(POWER((C40),2)*(D40)/16000000,3)*B40,0)</f>
        <v>0</v>
      </c>
      <c r="H40" s="16" t="str">
        <f>IFERROR(TRUNC(POWER((C40-$K$2),2)*(D40-$K$3)/16000000,3)*B40,0)</f>
        <v>0</v>
      </c>
      <c r="I40" s="3" t="str">
        <f>IF(D40&lt;330, "Shorts" ,IF(D40&gt;=600, "Longs", "Semi Longs"))</f>
        <v>0</v>
      </c>
    </row>
    <row r="41" spans="1:23">
      <c r="A41" s="3">
        <v>0</v>
      </c>
      <c r="B41" s="3">
        <v>1</v>
      </c>
      <c r="C41" s="3">
        <v>89</v>
      </c>
      <c r="D41" s="3">
        <v>530</v>
      </c>
      <c r="E41" s="16" t="str">
        <f>IFERROR(TRUNC(POWER(C41,2)*D41/16000000,3)*A41,0)</f>
        <v>0</v>
      </c>
      <c r="F41" s="16" t="str">
        <f>IFERROR(TRUNC(POWER(C41-$K$2,2)*(D41-$K$3)/16000000,3)*A41,0)</f>
        <v>0</v>
      </c>
      <c r="G41" s="16" t="str">
        <f>IFERROR(TRUNC(POWER((C41),2)*(D41)/16000000,3)*B41,0)</f>
        <v>0</v>
      </c>
      <c r="H41" s="16" t="str">
        <f>IFERROR(TRUNC(POWER((C41-$K$2),2)*(D41-$K$3)/16000000,3)*B41,0)</f>
        <v>0</v>
      </c>
      <c r="I41" s="3" t="str">
        <f>IF(D41&lt;330, "Shorts" ,IF(D41&gt;=600, "Longs", "Semi Longs"))</f>
        <v>0</v>
      </c>
    </row>
    <row r="42" spans="1:23">
      <c r="A42" s="3">
        <v>0</v>
      </c>
      <c r="B42" s="3">
        <v>1</v>
      </c>
      <c r="C42" s="3">
        <v>90</v>
      </c>
      <c r="D42" s="3">
        <v>550</v>
      </c>
      <c r="E42" s="16" t="str">
        <f>IFERROR(TRUNC(POWER(C42,2)*D42/16000000,3)*A42,0)</f>
        <v>0</v>
      </c>
      <c r="F42" s="16" t="str">
        <f>IFERROR(TRUNC(POWER(C42-$K$2,2)*(D42-$K$3)/16000000,3)*A42,0)</f>
        <v>0</v>
      </c>
      <c r="G42" s="16" t="str">
        <f>IFERROR(TRUNC(POWER((C42),2)*(D42)/16000000,3)*B42,0)</f>
        <v>0</v>
      </c>
      <c r="H42" s="16" t="str">
        <f>IFERROR(TRUNC(POWER((C42-$K$2),2)*(D42-$K$3)/16000000,3)*B42,0)</f>
        <v>0</v>
      </c>
      <c r="I42" s="3" t="str">
        <f>IF(D42&lt;330, "Shorts" ,IF(D42&gt;=600, "Longs", "Semi Longs"))</f>
        <v>0</v>
      </c>
    </row>
    <row r="43" spans="1:23">
      <c r="A43" s="3">
        <v>0</v>
      </c>
      <c r="B43" s="3">
        <v>1</v>
      </c>
      <c r="C43" s="3">
        <v>91</v>
      </c>
      <c r="D43" s="3">
        <v>500</v>
      </c>
      <c r="E43" s="16" t="str">
        <f>IFERROR(TRUNC(POWER(C43,2)*D43/16000000,3)*A43,0)</f>
        <v>0</v>
      </c>
      <c r="F43" s="16" t="str">
        <f>IFERROR(TRUNC(POWER(C43-$K$2,2)*(D43-$K$3)/16000000,3)*A43,0)</f>
        <v>0</v>
      </c>
      <c r="G43" s="16" t="str">
        <f>IFERROR(TRUNC(POWER((C43),2)*(D43)/16000000,3)*B43,0)</f>
        <v>0</v>
      </c>
      <c r="H43" s="16" t="str">
        <f>IFERROR(TRUNC(POWER((C43-$K$2),2)*(D43-$K$3)/16000000,3)*B43,0)</f>
        <v>0</v>
      </c>
      <c r="I43" s="3" t="str">
        <f>IF(D43&lt;330, "Shorts" ,IF(D43&gt;=600, "Longs", "Semi Longs"))</f>
        <v>0</v>
      </c>
    </row>
    <row r="44" spans="1:23">
      <c r="A44" s="3">
        <v>0</v>
      </c>
      <c r="B44" s="3">
        <v>1</v>
      </c>
      <c r="C44" s="3">
        <v>91</v>
      </c>
      <c r="D44" s="3">
        <v>570</v>
      </c>
      <c r="E44" s="16" t="str">
        <f>IFERROR(TRUNC(POWER(C44,2)*D44/16000000,3)*A44,0)</f>
        <v>0</v>
      </c>
      <c r="F44" s="16" t="str">
        <f>IFERROR(TRUNC(POWER(C44-$K$2,2)*(D44-$K$3)/16000000,3)*A44,0)</f>
        <v>0</v>
      </c>
      <c r="G44" s="16" t="str">
        <f>IFERROR(TRUNC(POWER((C44),2)*(D44)/16000000,3)*B44,0)</f>
        <v>0</v>
      </c>
      <c r="H44" s="16" t="str">
        <f>IFERROR(TRUNC(POWER((C44-$K$2),2)*(D44-$K$3)/16000000,3)*B44,0)</f>
        <v>0</v>
      </c>
      <c r="I44" s="3" t="str">
        <f>IF(D44&lt;330, "Shorts" ,IF(D44&gt;=600, "Longs", "Semi Longs"))</f>
        <v>0</v>
      </c>
    </row>
    <row r="45" spans="1:23">
      <c r="A45" s="3">
        <v>0</v>
      </c>
      <c r="B45" s="3">
        <v>1</v>
      </c>
      <c r="C45" s="3">
        <v>91</v>
      </c>
      <c r="D45" s="3">
        <v>900</v>
      </c>
      <c r="E45" s="16" t="str">
        <f>IFERROR(TRUNC(POWER(C45,2)*D45/16000000,3)*A45,0)</f>
        <v>0</v>
      </c>
      <c r="F45" s="16" t="str">
        <f>IFERROR(TRUNC(POWER(C45-$K$2,2)*(D45-$K$3)/16000000,3)*A45,0)</f>
        <v>0</v>
      </c>
      <c r="G45" s="16" t="str">
        <f>IFERROR(TRUNC(POWER((C45),2)*(D45)/16000000,3)*B45,0)</f>
        <v>0</v>
      </c>
      <c r="H45" s="16" t="str">
        <f>IFERROR(TRUNC(POWER((C45-$K$2),2)*(D45-$K$3)/16000000,3)*B45,0)</f>
        <v>0</v>
      </c>
      <c r="I45" s="3" t="str">
        <f>IF(D45&lt;330, "Shorts" ,IF(D45&gt;=600, "Longs", "Semi Longs"))</f>
        <v>0</v>
      </c>
    </row>
    <row r="46" spans="1:23">
      <c r="A46" s="3">
        <v>0</v>
      </c>
      <c r="B46" s="3">
        <v>1</v>
      </c>
      <c r="C46" s="3">
        <v>91</v>
      </c>
      <c r="D46" s="3">
        <v>980</v>
      </c>
      <c r="E46" s="16" t="str">
        <f>IFERROR(TRUNC(POWER(C46,2)*D46/16000000,3)*A46,0)</f>
        <v>0</v>
      </c>
      <c r="F46" s="16" t="str">
        <f>IFERROR(TRUNC(POWER(C46-$K$2,2)*(D46-$K$3)/16000000,3)*A46,0)</f>
        <v>0</v>
      </c>
      <c r="G46" s="16" t="str">
        <f>IFERROR(TRUNC(POWER((C46),2)*(D46)/16000000,3)*B46,0)</f>
        <v>0</v>
      </c>
      <c r="H46" s="16" t="str">
        <f>IFERROR(TRUNC(POWER((C46-$K$2),2)*(D46-$K$3)/16000000,3)*B46,0)</f>
        <v>0</v>
      </c>
      <c r="I46" s="3" t="str">
        <f>IF(D46&lt;330, "Shorts" ,IF(D46&gt;=600, "Longs", "Semi Longs"))</f>
        <v>0</v>
      </c>
    </row>
    <row r="47" spans="1:23">
      <c r="A47" s="3">
        <v>0</v>
      </c>
      <c r="B47" s="3">
        <v>1</v>
      </c>
      <c r="C47" s="3">
        <v>93</v>
      </c>
      <c r="D47" s="3">
        <v>650</v>
      </c>
      <c r="E47" s="16" t="str">
        <f>IFERROR(TRUNC(POWER(C47,2)*D47/16000000,3)*A47,0)</f>
        <v>0</v>
      </c>
      <c r="F47" s="16" t="str">
        <f>IFERROR(TRUNC(POWER(C47-$K$2,2)*(D47-$K$3)/16000000,3)*A47,0)</f>
        <v>0</v>
      </c>
      <c r="G47" s="16" t="str">
        <f>IFERROR(TRUNC(POWER((C47),2)*(D47)/16000000,3)*B47,0)</f>
        <v>0</v>
      </c>
      <c r="H47" s="16" t="str">
        <f>IFERROR(TRUNC(POWER((C47-$K$2),2)*(D47-$K$3)/16000000,3)*B47,0)</f>
        <v>0</v>
      </c>
      <c r="I47" s="3" t="str">
        <f>IF(D47&lt;330, "Shorts" ,IF(D47&gt;=600, "Longs", "Semi Longs"))</f>
        <v>0</v>
      </c>
    </row>
    <row r="48" spans="1:23">
      <c r="A48" s="3">
        <v>0</v>
      </c>
      <c r="B48" s="3">
        <v>1</v>
      </c>
      <c r="C48" s="3">
        <v>95</v>
      </c>
      <c r="D48" s="3">
        <v>470</v>
      </c>
      <c r="E48" s="16" t="str">
        <f>IFERROR(TRUNC(POWER(C48,2)*D48/16000000,3)*A48,0)</f>
        <v>0</v>
      </c>
      <c r="F48" s="16" t="str">
        <f>IFERROR(TRUNC(POWER(C48-$K$2,2)*(D48-$K$3)/16000000,3)*A48,0)</f>
        <v>0</v>
      </c>
      <c r="G48" s="16" t="str">
        <f>IFERROR(TRUNC(POWER((C48),2)*(D48)/16000000,3)*B48,0)</f>
        <v>0</v>
      </c>
      <c r="H48" s="16" t="str">
        <f>IFERROR(TRUNC(POWER((C48-$K$2),2)*(D48-$K$3)/16000000,3)*B48,0)</f>
        <v>0</v>
      </c>
      <c r="I48" s="3" t="str">
        <f>IF(D48&lt;330, "Shorts" ,IF(D48&gt;=600, "Longs", "Semi Longs"))</f>
        <v>0</v>
      </c>
    </row>
    <row r="49" spans="1:23">
      <c r="A49" s="3">
        <v>0</v>
      </c>
      <c r="B49" s="3">
        <v>1</v>
      </c>
      <c r="C49" s="3">
        <v>95</v>
      </c>
      <c r="D49" s="3">
        <v>970</v>
      </c>
      <c r="E49" s="16" t="str">
        <f>IFERROR(TRUNC(POWER(C49,2)*D49/16000000,3)*A49,0)</f>
        <v>0</v>
      </c>
      <c r="F49" s="16" t="str">
        <f>IFERROR(TRUNC(POWER(C49-$K$2,2)*(D49-$K$3)/16000000,3)*A49,0)</f>
        <v>0</v>
      </c>
      <c r="G49" s="16" t="str">
        <f>IFERROR(TRUNC(POWER((C49),2)*(D49)/16000000,3)*B49,0)</f>
        <v>0</v>
      </c>
      <c r="H49" s="16" t="str">
        <f>IFERROR(TRUNC(POWER((C49-$K$2),2)*(D49-$K$3)/16000000,3)*B49,0)</f>
        <v>0</v>
      </c>
      <c r="I49" s="3" t="str">
        <f>IF(D49&lt;330, "Shorts" ,IF(D49&gt;=600, "Longs", "Semi Longs"))</f>
        <v>0</v>
      </c>
    </row>
    <row r="50" spans="1:23">
      <c r="A50" s="3">
        <v>0</v>
      </c>
      <c r="B50" s="3">
        <v>1</v>
      </c>
      <c r="C50" s="3">
        <v>97</v>
      </c>
      <c r="D50" s="3">
        <v>460</v>
      </c>
      <c r="E50" s="16" t="str">
        <f>IFERROR(TRUNC(POWER(C50,2)*D50/16000000,3)*A50,0)</f>
        <v>0</v>
      </c>
      <c r="F50" s="16" t="str">
        <f>IFERROR(TRUNC(POWER(C50-$K$2,2)*(D50-$K$3)/16000000,3)*A50,0)</f>
        <v>0</v>
      </c>
      <c r="G50" s="16" t="str">
        <f>IFERROR(TRUNC(POWER((C50),2)*(D50)/16000000,3)*B50,0)</f>
        <v>0</v>
      </c>
      <c r="H50" s="16" t="str">
        <f>IFERROR(TRUNC(POWER((C50-$K$2),2)*(D50-$K$3)/16000000,3)*B50,0)</f>
        <v>0</v>
      </c>
      <c r="I50" s="3" t="str">
        <f>IF(D50&lt;330, "Shorts" ,IF(D50&gt;=600, "Longs", "Semi Longs"))</f>
        <v>0</v>
      </c>
    </row>
    <row r="51" spans="1:23">
      <c r="A51" s="3">
        <v>0</v>
      </c>
      <c r="B51" s="3">
        <v>1</v>
      </c>
      <c r="C51" s="3">
        <v>99</v>
      </c>
      <c r="D51" s="3">
        <v>830</v>
      </c>
      <c r="E51" s="16" t="str">
        <f>IFERROR(TRUNC(POWER(C51,2)*D51/16000000,3)*A51,0)</f>
        <v>0</v>
      </c>
      <c r="F51" s="16" t="str">
        <f>IFERROR(TRUNC(POWER(C51-$K$2,2)*(D51-$K$3)/16000000,3)*A51,0)</f>
        <v>0</v>
      </c>
      <c r="G51" s="16" t="str">
        <f>IFERROR(TRUNC(POWER((C51),2)*(D51)/16000000,3)*B51,0)</f>
        <v>0</v>
      </c>
      <c r="H51" s="16" t="str">
        <f>IFERROR(TRUNC(POWER((C51-$K$2),2)*(D51-$K$3)/16000000,3)*B51,0)</f>
        <v>0</v>
      </c>
      <c r="I51" s="3" t="str">
        <f>IF(D51&lt;330, "Shorts" ,IF(D51&gt;=600, "Longs", "Semi Longs"))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K10:L10"/>
    <mergeCell ref="R9:T9"/>
    <mergeCell ref="U9:W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51"/>
  <sheetViews>
    <sheetView tabSelected="0" workbookViewId="0" showGridLines="true" showRowColHeaders="1">
      <selection activeCell="W9" sqref="W9"/>
    </sheetView>
  </sheetViews>
  <sheetFormatPr defaultRowHeight="14.4" outlineLevelRow="0" outlineLevelCol="0"/>
  <cols>
    <col min="1" max="1" width="12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4.6" customWidth="true" style="0"/>
    <col min="8" max="8" width="14.6" customWidth="true" style="0"/>
    <col min="9" max="9" width="12" customWidth="true" style="0"/>
    <col min="11" max="11" width="15" customWidth="true" style="0"/>
    <col min="12" max="12" width="15" customWidth="true" style="0"/>
    <col min="13" max="13" width="15" customWidth="true" style="0"/>
    <col min="14" max="14" width="13" customWidth="true" style="0"/>
    <col min="15" max="15" width="15" customWidth="true" style="0"/>
    <col min="16" max="16" width="17" customWidth="true" style="0"/>
    <col min="17" max="17" width="17" customWidth="true" style="0"/>
  </cols>
  <sheetData>
    <row r="2" spans="1:23">
      <c r="A2" s="10" t="s">
        <v>1</v>
      </c>
      <c r="B2" s="11" t="s">
        <v>5</v>
      </c>
      <c r="D2" s="10" t="s">
        <v>37</v>
      </c>
      <c r="E2" s="12" t="s">
        <v>92</v>
      </c>
      <c r="G2" s="10" t="s">
        <v>57</v>
      </c>
      <c r="H2" s="3" t="str">
        <f>E9</f>
        <v>0</v>
      </c>
      <c r="J2" s="10" t="s">
        <v>58</v>
      </c>
      <c r="K2" s="11">
        <v>3</v>
      </c>
      <c r="P2" s="3" t="s">
        <v>59</v>
      </c>
      <c r="Q2" s="4" t="str">
        <f>SUM(Q3:Q9)</f>
        <v>0</v>
      </c>
    </row>
    <row r="3" spans="1:23">
      <c r="J3" s="10" t="s">
        <v>60</v>
      </c>
      <c r="K3" s="11">
        <v>5</v>
      </c>
      <c r="P3" s="3" t="s">
        <v>61</v>
      </c>
      <c r="Q3" s="4">
        <v>0</v>
      </c>
    </row>
    <row r="4" spans="1:23">
      <c r="A4" s="10" t="s">
        <v>62</v>
      </c>
      <c r="B4" s="11" t="s">
        <v>63</v>
      </c>
      <c r="G4" s="10" t="s">
        <v>64</v>
      </c>
      <c r="H4" s="3" t="str">
        <f>F9</f>
        <v>0</v>
      </c>
      <c r="P4" s="3" t="s">
        <v>65</v>
      </c>
      <c r="Q4" s="4" t="str">
        <f>SUM(Q9*5%)</f>
        <v>0</v>
      </c>
    </row>
    <row r="5" spans="1:23">
      <c r="P5" s="14" t="s">
        <v>66</v>
      </c>
      <c r="Q5" s="4" t="str">
        <f>SUM(Q9*-1.5%)</f>
        <v>0</v>
      </c>
    </row>
    <row r="6" spans="1:23">
      <c r="A6" s="10" t="s">
        <v>67</v>
      </c>
      <c r="B6" s="11" t="s">
        <v>7</v>
      </c>
      <c r="G6" s="10" t="s">
        <v>68</v>
      </c>
      <c r="H6" s="3" t="str">
        <f>IFERROR(ROUND(H2/A9*35.315,2),0)</f>
        <v>0</v>
      </c>
      <c r="J6" s="10" t="s">
        <v>69</v>
      </c>
      <c r="K6" s="13">
        <v>4387.98</v>
      </c>
      <c r="P6" s="14" t="s">
        <v>70</v>
      </c>
      <c r="Q6" s="4"/>
    </row>
    <row r="7" spans="1:23">
      <c r="P7" s="3" t="s">
        <v>71</v>
      </c>
      <c r="Q7" s="4">
        <v>0</v>
      </c>
    </row>
    <row r="8" spans="1:23">
      <c r="P8" s="3" t="s">
        <v>72</v>
      </c>
      <c r="Q8" s="4">
        <v>0</v>
      </c>
    </row>
    <row r="9" spans="1:23">
      <c r="A9" s="3" t="str">
        <f>SUM(A11:A51)</f>
        <v>0</v>
      </c>
      <c r="B9" s="3" t="str">
        <f>SUM(B11:B51)</f>
        <v>0</v>
      </c>
      <c r="C9" s="3" t="str">
        <f>IFERROR(TRUNC(SUMPRODUCT(C11:C51,A11:A51)/A9,0), 0)</f>
        <v>0</v>
      </c>
      <c r="D9" s="3" t="str">
        <f>IFERROR(TRUNC(SUMPRODUCT(D11:D51,A11:A51)/A9,0)/100 , 0)</f>
        <v>0</v>
      </c>
      <c r="E9" s="16" t="str">
        <f>SUM(E11:E51)</f>
        <v>0</v>
      </c>
      <c r="F9" s="16" t="str">
        <f>SUM(F11:F51)</f>
        <v>0</v>
      </c>
      <c r="G9" s="16" t="str">
        <f>SUM(G11:G51)</f>
        <v>0</v>
      </c>
      <c r="H9" s="16" t="str">
        <f>SUM(H11:H51)</f>
        <v>0</v>
      </c>
      <c r="I9" s="3"/>
      <c r="P9" s="4" t="str">
        <f>SUM(P11:P20)*K6</f>
        <v>0</v>
      </c>
      <c r="Q9" s="4" t="str">
        <f>SUM(Q11:Q20)*K6</f>
        <v>0</v>
      </c>
      <c r="R9" s="17" t="s">
        <v>53</v>
      </c>
      <c r="S9" s="17"/>
      <c r="T9" s="17"/>
      <c r="U9" s="17" t="s">
        <v>54</v>
      </c>
      <c r="V9" s="17"/>
      <c r="W9" s="17"/>
    </row>
    <row r="10" spans="1:23">
      <c r="A10" s="15" t="s">
        <v>53</v>
      </c>
      <c r="B10" s="15" t="s">
        <v>54</v>
      </c>
      <c r="C10" s="15" t="s">
        <v>73</v>
      </c>
      <c r="D10" s="15" t="s">
        <v>39</v>
      </c>
      <c r="E10" s="15" t="s">
        <v>74</v>
      </c>
      <c r="F10" s="15" t="s">
        <v>75</v>
      </c>
      <c r="G10" s="15" t="s">
        <v>76</v>
      </c>
      <c r="H10" s="15" t="s">
        <v>77</v>
      </c>
      <c r="I10" s="15" t="s">
        <v>78</v>
      </c>
      <c r="K10" s="15" t="s">
        <v>79</v>
      </c>
      <c r="L10" s="15"/>
      <c r="M10" s="15" t="s">
        <v>80</v>
      </c>
      <c r="N10" s="15" t="s">
        <v>81</v>
      </c>
      <c r="O10" s="15" t="s">
        <v>82</v>
      </c>
      <c r="P10" s="15" t="s">
        <v>83</v>
      </c>
      <c r="Q10" s="15" t="s">
        <v>84</v>
      </c>
      <c r="R10" s="15" t="s">
        <v>80</v>
      </c>
      <c r="S10" s="15" t="s">
        <v>81</v>
      </c>
      <c r="T10" s="15" t="s">
        <v>82</v>
      </c>
      <c r="U10" s="15" t="s">
        <v>80</v>
      </c>
      <c r="V10" s="15" t="s">
        <v>81</v>
      </c>
      <c r="W10" s="15" t="s">
        <v>82</v>
      </c>
    </row>
    <row r="11" spans="1:23">
      <c r="A11" s="3">
        <v>0</v>
      </c>
      <c r="B11" s="3">
        <v>1</v>
      </c>
      <c r="C11" s="3">
        <v>60</v>
      </c>
      <c r="D11" s="3">
        <v>225</v>
      </c>
      <c r="E11" s="16" t="str">
        <f>IFERROR(TRUNC(POWER(C11,2)*D11/16000000,3)*A11,0)</f>
        <v>0</v>
      </c>
      <c r="F11" s="16" t="str">
        <f>IFERROR(TRUNC(POWER(C11-$K$2,2)*(D11-$K$3)/16000000,3)*A11,0)</f>
        <v>0</v>
      </c>
      <c r="G11" s="16" t="str">
        <f>IFERROR(TRUNC(POWER((C11),2)*(D11)/16000000,3)*B11,0)</f>
        <v>0</v>
      </c>
      <c r="H11" s="16" t="str">
        <f>IFERROR(TRUNC(POWER((C11-$K$2),2)*(D11-$K$3)/16000000,3)*B11,0)</f>
        <v>0</v>
      </c>
      <c r="I11" s="3" t="str">
        <f>IF(D11&lt;330, "Shorts" ,IF(D11&gt;=600, "Longs", "Semi Longs"))</f>
        <v>0</v>
      </c>
      <c r="K11" s="3">
        <v>40</v>
      </c>
      <c r="L11" s="3">
        <v>49</v>
      </c>
      <c r="M11" s="4">
        <v>26</v>
      </c>
      <c r="N11" s="4">
        <v>0</v>
      </c>
      <c r="O11" s="4">
        <v>0</v>
      </c>
      <c r="P11" s="4" t="str">
        <f>(M11*R11)+(N11*S11)+(O11*T11)</f>
        <v>0</v>
      </c>
      <c r="Q11" s="4" t="str">
        <f>(M11*U11)+(N11*V11)+(O11*W11)</f>
        <v>0</v>
      </c>
      <c r="R11" s="16" t="str">
        <f>SUMIFS($F$11:$F$51,$C$11:$C$51,"&gt;="&amp;$K$11,$C$11:$C$51,"&lt;="&amp;$L11, I11:I51,R10)</f>
        <v>0</v>
      </c>
      <c r="S11" s="16" t="str">
        <f>SUMIFS($F$11:$F$51,$C$11:$C$51,"&gt;="&amp;$K$11,$C$11:$C$51,"&lt;="&amp;$L11, I11:I51,S10)</f>
        <v>0</v>
      </c>
      <c r="T11" s="16" t="str">
        <f>SUMIFS($F$11:$F$51,$C$11:$C$51,"&gt;="&amp;$K$11,$C$11:$C$51,"&lt;="&amp;$L11, I11:I51,T10)</f>
        <v>0</v>
      </c>
      <c r="U11" s="16" t="str">
        <f>SUMIFS($H$11:$H$51,$C$11:$C$51,"&gt;="&amp;$K$11,$C$11:$C$51,"&lt;="&amp;$L11, I11:I51,U10)</f>
        <v>0</v>
      </c>
      <c r="V11" s="16" t="str">
        <f>SUMIFS($H$11:$H$51,$C$11:$C$51,"&gt;="&amp;$K$11,$C$11:$C$51,"&lt;="&amp;$L11, I11:I51,V10)</f>
        <v>0</v>
      </c>
      <c r="W11" s="16" t="str">
        <f>SUMIFS($H$11:$H$51,$C$11:$C$51,"&gt;="&amp;$K$11,$C$11:$C$51,"&lt;="&amp;$L11, I11:I51,W10)</f>
        <v>0</v>
      </c>
    </row>
    <row r="12" spans="1:23">
      <c r="A12" s="3">
        <v>0</v>
      </c>
      <c r="B12" s="3">
        <v>1</v>
      </c>
      <c r="C12" s="3">
        <v>61</v>
      </c>
      <c r="D12" s="3">
        <v>180</v>
      </c>
      <c r="E12" s="16" t="str">
        <f>IFERROR(TRUNC(POWER(C12,2)*D12/16000000,3)*A12,0)</f>
        <v>0</v>
      </c>
      <c r="F12" s="16" t="str">
        <f>IFERROR(TRUNC(POWER(C12-$K$2,2)*(D12-$K$3)/16000000,3)*A12,0)</f>
        <v>0</v>
      </c>
      <c r="G12" s="16" t="str">
        <f>IFERROR(TRUNC(POWER((C12),2)*(D12)/16000000,3)*B12,0)</f>
        <v>0</v>
      </c>
      <c r="H12" s="16" t="str">
        <f>IFERROR(TRUNC(POWER((C12-$K$2),2)*(D12-$K$3)/16000000,3)*B12,0)</f>
        <v>0</v>
      </c>
      <c r="I12" s="3" t="str">
        <f>IF(D12&lt;330, "Shorts" ,IF(D12&gt;=600, "Longs", "Semi Longs"))</f>
        <v>0</v>
      </c>
      <c r="K12" s="3">
        <v>50</v>
      </c>
      <c r="L12" s="3">
        <v>59</v>
      </c>
      <c r="M12" s="4">
        <v>31</v>
      </c>
      <c r="N12" s="4">
        <v>0</v>
      </c>
      <c r="O12" s="4">
        <v>0</v>
      </c>
      <c r="P12" s="4" t="str">
        <f>(M12*R12)+(N12*S12)+(O12*T12)</f>
        <v>0</v>
      </c>
      <c r="Q12" s="4" t="str">
        <f>(M12*U12)+(N12*V12)+(O12*W12)</f>
        <v>0</v>
      </c>
      <c r="R12" s="16" t="str">
        <f>SUMIFS($F$11:$F$51,$C$11:$C$51,"&gt;="&amp;$K$12,$C$11:$C$51,"&lt;="&amp;$L12, I11:I51,R10)</f>
        <v>0</v>
      </c>
      <c r="S12" s="16" t="str">
        <f>SUMIFS($F$11:$F$51,$C$11:$C$51,"&gt;="&amp;$K$12,$C$11:$C$51,"&lt;="&amp;$L12, I11:I51,S10)</f>
        <v>0</v>
      </c>
      <c r="T12" s="16" t="str">
        <f>SUMIFS($F$11:$F$51,$C$11:$C$51,"&gt;="&amp;$K$12,$C$11:$C$51,"&lt;="&amp;$L12, I11:I51,T10)</f>
        <v>0</v>
      </c>
      <c r="U12" s="16" t="str">
        <f>SUMIFS($H$11:$H$51,$C$11:$C$51,"&gt;="&amp;$K$12,$C$11:$C$51,"&lt;="&amp;$L12, I11:I51,U10)</f>
        <v>0</v>
      </c>
      <c r="V12" s="16" t="str">
        <f>SUMIFS($H$11:$H$51,$C$11:$C$51,"&gt;="&amp;$K$12,$C$11:$C$51,"&lt;="&amp;$L12, I11:I51,V10)</f>
        <v>0</v>
      </c>
      <c r="W12" s="16" t="str">
        <f>SUMIFS($H$11:$H$51,$C$11:$C$51,"&gt;="&amp;$K$12,$C$11:$C$51,"&lt;="&amp;$L12, I11:I51,W10)</f>
        <v>0</v>
      </c>
    </row>
    <row r="13" spans="1:23">
      <c r="A13" s="3">
        <v>0</v>
      </c>
      <c r="B13" s="3">
        <v>2</v>
      </c>
      <c r="C13" s="3">
        <v>61</v>
      </c>
      <c r="D13" s="3">
        <v>225</v>
      </c>
      <c r="E13" s="16" t="str">
        <f>IFERROR(TRUNC(POWER(C13,2)*D13/16000000,3)*A13,0)</f>
        <v>0</v>
      </c>
      <c r="F13" s="16" t="str">
        <f>IFERROR(TRUNC(POWER(C13-$K$2,2)*(D13-$K$3)/16000000,3)*A13,0)</f>
        <v>0</v>
      </c>
      <c r="G13" s="16" t="str">
        <f>IFERROR(TRUNC(POWER((C13),2)*(D13)/16000000,3)*B13,0)</f>
        <v>0</v>
      </c>
      <c r="H13" s="16" t="str">
        <f>IFERROR(TRUNC(POWER((C13-$K$2),2)*(D13-$K$3)/16000000,3)*B13,0)</f>
        <v>0</v>
      </c>
      <c r="I13" s="3" t="str">
        <f>IF(D13&lt;330, "Shorts" ,IF(D13&gt;=600, "Longs", "Semi Longs"))</f>
        <v>0</v>
      </c>
      <c r="K13" s="3">
        <v>60</v>
      </c>
      <c r="L13" s="3">
        <v>69</v>
      </c>
      <c r="M13" s="4">
        <v>71</v>
      </c>
      <c r="N13" s="4">
        <v>119</v>
      </c>
      <c r="O13" s="4">
        <v>146</v>
      </c>
      <c r="P13" s="4" t="str">
        <f>(M13*R13)+(N13*S13)+(O13*T13)</f>
        <v>0</v>
      </c>
      <c r="Q13" s="4" t="str">
        <f>(M13*U13)+(N13*V13)+(O13*W13)</f>
        <v>0</v>
      </c>
      <c r="R13" s="16" t="str">
        <f>SUMIFS($F$11:$F$51,$C$11:$C$51,"&gt;="&amp;$K$13,$C$11:$C$51,"&lt;="&amp;$L13, I11:I51,R10)</f>
        <v>0</v>
      </c>
      <c r="S13" s="16" t="str">
        <f>SUMIFS($F$11:$F$51,$C$11:$C$51,"&gt;="&amp;$K$13,$C$11:$C$51,"&lt;="&amp;$L13, I11:I51,S10)</f>
        <v>0</v>
      </c>
      <c r="T13" s="16" t="str">
        <f>SUMIFS($F$11:$F$51,$C$11:$C$51,"&gt;="&amp;$K$13,$C$11:$C$51,"&lt;="&amp;$L13, I11:I51,T10)</f>
        <v>0</v>
      </c>
      <c r="U13" s="16" t="str">
        <f>SUMIFS($H$11:$H$51,$C$11:$C$51,"&gt;="&amp;$K$13,$C$11:$C$51,"&lt;="&amp;$L13, I11:I51,U10)</f>
        <v>0</v>
      </c>
      <c r="V13" s="16" t="str">
        <f>SUMIFS($H$11:$H$51,$C$11:$C$51,"&gt;="&amp;$K$13,$C$11:$C$51,"&lt;="&amp;$L13, I11:I51,V10)</f>
        <v>0</v>
      </c>
      <c r="W13" s="16" t="str">
        <f>SUMIFS($H$11:$H$51,$C$11:$C$51,"&gt;="&amp;$K$13,$C$11:$C$51,"&lt;="&amp;$L13, I11:I51,W10)</f>
        <v>0</v>
      </c>
    </row>
    <row r="14" spans="1:23">
      <c r="A14" s="3">
        <v>0</v>
      </c>
      <c r="B14" s="3">
        <v>1</v>
      </c>
      <c r="C14" s="3">
        <v>62</v>
      </c>
      <c r="D14" s="3">
        <v>225</v>
      </c>
      <c r="E14" s="16" t="str">
        <f>IFERROR(TRUNC(POWER(C14,2)*D14/16000000,3)*A14,0)</f>
        <v>0</v>
      </c>
      <c r="F14" s="16" t="str">
        <f>IFERROR(TRUNC(POWER(C14-$K$2,2)*(D14-$K$3)/16000000,3)*A14,0)</f>
        <v>0</v>
      </c>
      <c r="G14" s="16" t="str">
        <f>IFERROR(TRUNC(POWER((C14),2)*(D14)/16000000,3)*B14,0)</f>
        <v>0</v>
      </c>
      <c r="H14" s="16" t="str">
        <f>IFERROR(TRUNC(POWER((C14-$K$2),2)*(D14-$K$3)/16000000,3)*B14,0)</f>
        <v>0</v>
      </c>
      <c r="I14" s="3" t="str">
        <f>IF(D14&lt;330, "Shorts" ,IF(D14&gt;=600, "Longs", "Semi Longs"))</f>
        <v>0</v>
      </c>
      <c r="K14" s="3">
        <v>70</v>
      </c>
      <c r="L14" s="3">
        <v>79</v>
      </c>
      <c r="M14" s="4">
        <v>110</v>
      </c>
      <c r="N14" s="4">
        <v>180</v>
      </c>
      <c r="O14" s="4">
        <v>200</v>
      </c>
      <c r="P14" s="4" t="str">
        <f>(M14*R14)+(N14*S14)+(O14*T14)</f>
        <v>0</v>
      </c>
      <c r="Q14" s="4" t="str">
        <f>(M14*U14)+(N14*V14)+(O14*W14)</f>
        <v>0</v>
      </c>
      <c r="R14" s="16" t="str">
        <f>SUMIFS($F$11:$F$51,$C$11:$C$51,"&gt;="&amp;$K$14,$C$11:$C$51,"&lt;="&amp;$L14, I11:I51,R10)</f>
        <v>0</v>
      </c>
      <c r="S14" s="16" t="str">
        <f>SUMIFS($F$11:$F$51,$C$11:$C$51,"&gt;="&amp;$K$14,$C$11:$C$51,"&lt;="&amp;$L14, I11:I51,S10)</f>
        <v>0</v>
      </c>
      <c r="T14" s="16" t="str">
        <f>SUMIFS($F$11:$F$51,$C$11:$C$51,"&gt;="&amp;$K$14,$C$11:$C$51,"&lt;="&amp;$L14, I11:I51,T10)</f>
        <v>0</v>
      </c>
      <c r="U14" s="16" t="str">
        <f>SUMIFS($H$11:$H$51,$C$11:$C$51,"&gt;="&amp;$K$14,$C$11:$C$51,"&lt;="&amp;$L14, I11:I51,U10)</f>
        <v>0</v>
      </c>
      <c r="V14" s="16" t="str">
        <f>SUMIFS($H$11:$H$51,$C$11:$C$51,"&gt;="&amp;$K$14,$C$11:$C$51,"&lt;="&amp;$L14, I11:I51,V10)</f>
        <v>0</v>
      </c>
      <c r="W14" s="16" t="str">
        <f>SUMIFS($H$11:$H$51,$C$11:$C$51,"&gt;="&amp;$K$14,$C$11:$C$51,"&lt;="&amp;$L14, I11:I51,W10)</f>
        <v>0</v>
      </c>
    </row>
    <row r="15" spans="1:23">
      <c r="A15" s="3">
        <v>0</v>
      </c>
      <c r="B15" s="3">
        <v>1</v>
      </c>
      <c r="C15" s="3">
        <v>63</v>
      </c>
      <c r="D15" s="3">
        <v>225</v>
      </c>
      <c r="E15" s="16" t="str">
        <f>IFERROR(TRUNC(POWER(C15,2)*D15/16000000,3)*A15,0)</f>
        <v>0</v>
      </c>
      <c r="F15" s="16" t="str">
        <f>IFERROR(TRUNC(POWER(C15-$K$2,2)*(D15-$K$3)/16000000,3)*A15,0)</f>
        <v>0</v>
      </c>
      <c r="G15" s="16" t="str">
        <f>IFERROR(TRUNC(POWER((C15),2)*(D15)/16000000,3)*B15,0)</f>
        <v>0</v>
      </c>
      <c r="H15" s="16" t="str">
        <f>IFERROR(TRUNC(POWER((C15-$K$2),2)*(D15-$K$3)/16000000,3)*B15,0)</f>
        <v>0</v>
      </c>
      <c r="I15" s="3" t="str">
        <f>IF(D15&lt;330, "Shorts" ,IF(D15&gt;=600, "Longs", "Semi Longs"))</f>
        <v>0</v>
      </c>
      <c r="K15" s="3">
        <v>80</v>
      </c>
      <c r="L15" s="3">
        <v>89</v>
      </c>
      <c r="M15" s="4">
        <v>158</v>
      </c>
      <c r="N15" s="4">
        <v>227</v>
      </c>
      <c r="O15" s="4">
        <v>254</v>
      </c>
      <c r="P15" s="4" t="str">
        <f>(M15*R15)+(N15*S15)+(O15*T15)</f>
        <v>0</v>
      </c>
      <c r="Q15" s="4" t="str">
        <f>(M15*U15)+(N15*V15)+(O15*W15)</f>
        <v>0</v>
      </c>
      <c r="R15" s="16" t="str">
        <f>SUMIFS($F$11:$F$51,$C$11:$C$51,"&gt;="&amp;$K$15,$C$11:$C$51,"&lt;="&amp;$L15, I11:I51,R10)</f>
        <v>0</v>
      </c>
      <c r="S15" s="16" t="str">
        <f>SUMIFS($F$11:$F$51,$C$11:$C$51,"&gt;="&amp;$K$15,$C$11:$C$51,"&lt;="&amp;$L15, I11:I51,S10)</f>
        <v>0</v>
      </c>
      <c r="T15" s="16" t="str">
        <f>SUMIFS($F$11:$F$51,$C$11:$C$51,"&gt;="&amp;$K$15,$C$11:$C$51,"&lt;="&amp;$L15, I11:I51,T10)</f>
        <v>0</v>
      </c>
      <c r="U15" s="16" t="str">
        <f>SUMIFS($H$11:$H$51,$C$11:$C$51,"&gt;="&amp;$K$15,$C$11:$C$51,"&lt;="&amp;$L15, I11:I51,U10)</f>
        <v>0</v>
      </c>
      <c r="V15" s="16" t="str">
        <f>SUMIFS($H$11:$H$51,$C$11:$C$51,"&gt;="&amp;$K$15,$C$11:$C$51,"&lt;="&amp;$L15, I11:I51,V10)</f>
        <v>0</v>
      </c>
      <c r="W15" s="16" t="str">
        <f>SUMIFS($H$11:$H$51,$C$11:$C$51,"&gt;="&amp;$K$15,$C$11:$C$51,"&lt;="&amp;$L15, I11:I51,W10)</f>
        <v>0</v>
      </c>
    </row>
    <row r="16" spans="1:23">
      <c r="A16" s="3">
        <v>0</v>
      </c>
      <c r="B16" s="3">
        <v>1</v>
      </c>
      <c r="C16" s="3">
        <v>63</v>
      </c>
      <c r="D16" s="3">
        <v>970</v>
      </c>
      <c r="E16" s="16" t="str">
        <f>IFERROR(TRUNC(POWER(C16,2)*D16/16000000,3)*A16,0)</f>
        <v>0</v>
      </c>
      <c r="F16" s="16" t="str">
        <f>IFERROR(TRUNC(POWER(C16-$K$2,2)*(D16-$K$3)/16000000,3)*A16,0)</f>
        <v>0</v>
      </c>
      <c r="G16" s="16" t="str">
        <f>IFERROR(TRUNC(POWER((C16),2)*(D16)/16000000,3)*B16,0)</f>
        <v>0</v>
      </c>
      <c r="H16" s="16" t="str">
        <f>IFERROR(TRUNC(POWER((C16-$K$2),2)*(D16-$K$3)/16000000,3)*B16,0)</f>
        <v>0</v>
      </c>
      <c r="I16" s="3" t="str">
        <f>IF(D16&lt;330, "Shorts" ,IF(D16&gt;=600, "Longs", "Semi Longs"))</f>
        <v>0</v>
      </c>
      <c r="K16" s="3">
        <v>90</v>
      </c>
      <c r="L16" s="3">
        <v>99</v>
      </c>
      <c r="M16" s="4">
        <v>202</v>
      </c>
      <c r="N16" s="4">
        <v>281</v>
      </c>
      <c r="O16" s="4">
        <v>308</v>
      </c>
      <c r="P16" s="4" t="str">
        <f>(M16*R16)+(N16*S16)+(O16*T16)</f>
        <v>0</v>
      </c>
      <c r="Q16" s="4" t="str">
        <f>(M16*U16)+(N16*V16)+(O16*W16)</f>
        <v>0</v>
      </c>
      <c r="R16" s="16" t="str">
        <f>SUMIFS($F$11:$F$51,$C$11:$C$51,"&gt;="&amp;$K$16,$C$11:$C$51,"&lt;="&amp;$L16, I11:I51,R10)</f>
        <v>0</v>
      </c>
      <c r="S16" s="16" t="str">
        <f>SUMIFS($F$11:$F$51,$C$11:$C$51,"&gt;="&amp;$K$16,$C$11:$C$51,"&lt;="&amp;$L16, I11:I51,S10)</f>
        <v>0</v>
      </c>
      <c r="T16" s="16" t="str">
        <f>SUMIFS($F$11:$F$51,$C$11:$C$51,"&gt;="&amp;$K$16,$C$11:$C$51,"&lt;="&amp;$L16, I11:I51,T10)</f>
        <v>0</v>
      </c>
      <c r="U16" s="16" t="str">
        <f>SUMIFS($H$11:$H$51,$C$11:$C$51,"&gt;="&amp;$K$16,$C$11:$C$51,"&lt;="&amp;$L16, I11:I51,U10)</f>
        <v>0</v>
      </c>
      <c r="V16" s="16" t="str">
        <f>SUMIFS($H$11:$H$51,$C$11:$C$51,"&gt;="&amp;$K$16,$C$11:$C$51,"&lt;="&amp;$L16, I11:I51,V10)</f>
        <v>0</v>
      </c>
      <c r="W16" s="16" t="str">
        <f>SUMIFS($H$11:$H$51,$C$11:$C$51,"&gt;="&amp;$K$16,$C$11:$C$51,"&lt;="&amp;$L16, I11:I51,W10)</f>
        <v>0</v>
      </c>
    </row>
    <row r="17" spans="1:23">
      <c r="A17" s="3">
        <v>0</v>
      </c>
      <c r="B17" s="3">
        <v>1</v>
      </c>
      <c r="C17" s="3">
        <v>63</v>
      </c>
      <c r="D17" s="3">
        <v>1160</v>
      </c>
      <c r="E17" s="16" t="str">
        <f>IFERROR(TRUNC(POWER(C17,2)*D17/16000000,3)*A17,0)</f>
        <v>0</v>
      </c>
      <c r="F17" s="16" t="str">
        <f>IFERROR(TRUNC(POWER(C17-$K$2,2)*(D17-$K$3)/16000000,3)*A17,0)</f>
        <v>0</v>
      </c>
      <c r="G17" s="16" t="str">
        <f>IFERROR(TRUNC(POWER((C17),2)*(D17)/16000000,3)*B17,0)</f>
        <v>0</v>
      </c>
      <c r="H17" s="16" t="str">
        <f>IFERROR(TRUNC(POWER((C17-$K$2),2)*(D17-$K$3)/16000000,3)*B17,0)</f>
        <v>0</v>
      </c>
      <c r="I17" s="3" t="str">
        <f>IF(D17&lt;330, "Shorts" ,IF(D17&gt;=600, "Longs", "Semi Longs"))</f>
        <v>0</v>
      </c>
      <c r="K17" s="3">
        <v>100</v>
      </c>
      <c r="L17" s="3">
        <v>109</v>
      </c>
      <c r="M17" s="4">
        <v>257</v>
      </c>
      <c r="N17" s="4">
        <v>335</v>
      </c>
      <c r="O17" s="4">
        <v>362</v>
      </c>
      <c r="P17" s="4" t="str">
        <f>(M17*R17)+(N17*S17)+(O17*T17)</f>
        <v>0</v>
      </c>
      <c r="Q17" s="4" t="str">
        <f>(M17*U17)+(N17*V17)+(O17*W17)</f>
        <v>0</v>
      </c>
      <c r="R17" s="16" t="str">
        <f>SUMIFS($F$11:$F$51,$C$11:$C$51,"&gt;="&amp;$K$17,$C$11:$C$51,"&lt;="&amp;$L17, I11:I51,R10)</f>
        <v>0</v>
      </c>
      <c r="S17" s="16" t="str">
        <f>SUMIFS($F$11:$F$51,$C$11:$C$51,"&gt;="&amp;$K$17,$C$11:$C$51,"&lt;="&amp;$L17, I11:I51,S10)</f>
        <v>0</v>
      </c>
      <c r="T17" s="16" t="str">
        <f>SUMIFS($F$11:$F$51,$C$11:$C$51,"&gt;="&amp;$K$17,$C$11:$C$51,"&lt;="&amp;$L17, I11:I51,T10)</f>
        <v>0</v>
      </c>
      <c r="U17" s="16" t="str">
        <f>SUMIFS($H$11:$H$51,$C$11:$C$51,"&gt;="&amp;$K$17,$C$11:$C$51,"&lt;="&amp;$L17, I11:I51,U10)</f>
        <v>0</v>
      </c>
      <c r="V17" s="16" t="str">
        <f>SUMIFS($H$11:$H$51,$C$11:$C$51,"&gt;="&amp;$K$17,$C$11:$C$51,"&lt;="&amp;$L17, I11:I51,V10)</f>
        <v>0</v>
      </c>
      <c r="W17" s="16" t="str">
        <f>SUMIFS($H$11:$H$51,$C$11:$C$51,"&gt;="&amp;$K$17,$C$11:$C$51,"&lt;="&amp;$L17, I11:I51,W10)</f>
        <v>0</v>
      </c>
    </row>
    <row r="18" spans="1:23">
      <c r="A18" s="3">
        <v>0</v>
      </c>
      <c r="B18" s="3">
        <v>1</v>
      </c>
      <c r="C18" s="3">
        <v>64</v>
      </c>
      <c r="D18" s="3">
        <v>225</v>
      </c>
      <c r="E18" s="16" t="str">
        <f>IFERROR(TRUNC(POWER(C18,2)*D18/16000000,3)*A18,0)</f>
        <v>0</v>
      </c>
      <c r="F18" s="16" t="str">
        <f>IFERROR(TRUNC(POWER(C18-$K$2,2)*(D18-$K$3)/16000000,3)*A18,0)</f>
        <v>0</v>
      </c>
      <c r="G18" s="16" t="str">
        <f>IFERROR(TRUNC(POWER((C18),2)*(D18)/16000000,3)*B18,0)</f>
        <v>0</v>
      </c>
      <c r="H18" s="16" t="str">
        <f>IFERROR(TRUNC(POWER((C18-$K$2),2)*(D18-$K$3)/16000000,3)*B18,0)</f>
        <v>0</v>
      </c>
      <c r="I18" s="3" t="str">
        <f>IF(D18&lt;330, "Shorts" ,IF(D18&gt;=600, "Longs", "Semi Longs"))</f>
        <v>0</v>
      </c>
      <c r="K18" s="3">
        <v>110</v>
      </c>
      <c r="L18" s="3">
        <v>119</v>
      </c>
      <c r="M18" s="4">
        <v>323</v>
      </c>
      <c r="N18" s="4">
        <v>389</v>
      </c>
      <c r="O18" s="4">
        <v>416</v>
      </c>
      <c r="P18" s="4" t="str">
        <f>(M18*R18)+(N18*S18)+(O18*T18)</f>
        <v>0</v>
      </c>
      <c r="Q18" s="4" t="str">
        <f>(M18*U18)+(N18*V18)+(O18*W18)</f>
        <v>0</v>
      </c>
      <c r="R18" s="16" t="str">
        <f>SUMIFS($F$11:$F$51,$C$11:$C$51,"&gt;="&amp;$K$18,$C$11:$C$51,"&lt;="&amp;$L18, I11:I51,R10)</f>
        <v>0</v>
      </c>
      <c r="S18" s="16" t="str">
        <f>SUMIFS($F$11:$F$51,$C$11:$C$51,"&gt;="&amp;$K$18,$C$11:$C$51,"&lt;="&amp;$L18, I11:I51,S10)</f>
        <v>0</v>
      </c>
      <c r="T18" s="16" t="str">
        <f>SUMIFS($F$11:$F$51,$C$11:$C$51,"&gt;="&amp;$K$18,$C$11:$C$51,"&lt;="&amp;$L18, I11:I51,T10)</f>
        <v>0</v>
      </c>
      <c r="U18" s="16" t="str">
        <f>SUMIFS($H$11:$H$51,$C$11:$C$51,"&gt;="&amp;$K$18,$C$11:$C$51,"&lt;="&amp;$L18, I11:I51,U10)</f>
        <v>0</v>
      </c>
      <c r="V18" s="16" t="str">
        <f>SUMIFS($H$11:$H$51,$C$11:$C$51,"&gt;="&amp;$K$18,$C$11:$C$51,"&lt;="&amp;$L18, I11:I51,V10)</f>
        <v>0</v>
      </c>
      <c r="W18" s="16" t="str">
        <f>SUMIFS($H$11:$H$51,$C$11:$C$51,"&gt;="&amp;$K$18,$C$11:$C$51,"&lt;="&amp;$L18, I11:I51,W10)</f>
        <v>0</v>
      </c>
    </row>
    <row r="19" spans="1:23">
      <c r="A19" s="3">
        <v>0</v>
      </c>
      <c r="B19" s="3">
        <v>1</v>
      </c>
      <c r="C19" s="3">
        <v>64</v>
      </c>
      <c r="D19" s="3">
        <v>1030</v>
      </c>
      <c r="E19" s="16" t="str">
        <f>IFERROR(TRUNC(POWER(C19,2)*D19/16000000,3)*A19,0)</f>
        <v>0</v>
      </c>
      <c r="F19" s="16" t="str">
        <f>IFERROR(TRUNC(POWER(C19-$K$2,2)*(D19-$K$3)/16000000,3)*A19,0)</f>
        <v>0</v>
      </c>
      <c r="G19" s="16" t="str">
        <f>IFERROR(TRUNC(POWER((C19),2)*(D19)/16000000,3)*B19,0)</f>
        <v>0</v>
      </c>
      <c r="H19" s="16" t="str">
        <f>IFERROR(TRUNC(POWER((C19-$K$2),2)*(D19-$K$3)/16000000,3)*B19,0)</f>
        <v>0</v>
      </c>
      <c r="I19" s="3" t="str">
        <f>IF(D19&lt;330, "Shorts" ,IF(D19&gt;=600, "Longs", "Semi Longs"))</f>
        <v>0</v>
      </c>
      <c r="K19" s="3">
        <v>120</v>
      </c>
      <c r="L19" s="3">
        <v>129</v>
      </c>
      <c r="M19" s="4">
        <v>363</v>
      </c>
      <c r="N19" s="4">
        <v>443</v>
      </c>
      <c r="O19" s="4">
        <v>470</v>
      </c>
      <c r="P19" s="4" t="str">
        <f>(M19*R19)+(N19*S19)+(O19*T19)</f>
        <v>0</v>
      </c>
      <c r="Q19" s="4" t="str">
        <f>(M19*U19)+(N19*V19)+(O19*W19)</f>
        <v>0</v>
      </c>
      <c r="R19" s="16" t="str">
        <f>SUMIFS($F$11:$F$51,$C$11:$C$51,"&gt;="&amp;$K$19,$C$11:$C$51,"&lt;="&amp;$L19, I11:I51,R10)</f>
        <v>0</v>
      </c>
      <c r="S19" s="16" t="str">
        <f>SUMIFS($F$11:$F$51,$C$11:$C$51,"&gt;="&amp;$K$19,$C$11:$C$51,"&lt;="&amp;$L19, I11:I51,S10)</f>
        <v>0</v>
      </c>
      <c r="T19" s="16" t="str">
        <f>SUMIFS($F$11:$F$51,$C$11:$C$51,"&gt;="&amp;$K$19,$C$11:$C$51,"&lt;="&amp;$L19, I11:I51,T10)</f>
        <v>0</v>
      </c>
      <c r="U19" s="16" t="str">
        <f>SUMIFS($H$11:$H$51,$C$11:$C$51,"&gt;="&amp;$K$19,$C$11:$C$51,"&lt;="&amp;$L19, I11:I51,U10)</f>
        <v>0</v>
      </c>
      <c r="V19" s="16" t="str">
        <f>SUMIFS($H$11:$H$51,$C$11:$C$51,"&gt;="&amp;$K$19,$C$11:$C$51,"&lt;="&amp;$L19, I11:I51,V10)</f>
        <v>0</v>
      </c>
      <c r="W19" s="16" t="str">
        <f>SUMIFS($H$11:$H$51,$C$11:$C$51,"&gt;="&amp;$K$19,$C$11:$C$51,"&lt;="&amp;$L19, I11:I51,W10)</f>
        <v>0</v>
      </c>
    </row>
    <row r="20" spans="1:23">
      <c r="A20" s="3">
        <v>0</v>
      </c>
      <c r="B20" s="3">
        <v>1</v>
      </c>
      <c r="C20" s="3">
        <v>65</v>
      </c>
      <c r="D20" s="3">
        <v>225</v>
      </c>
      <c r="E20" s="16" t="str">
        <f>IFERROR(TRUNC(POWER(C20,2)*D20/16000000,3)*A20,0)</f>
        <v>0</v>
      </c>
      <c r="F20" s="16" t="str">
        <f>IFERROR(TRUNC(POWER(C20-$K$2,2)*(D20-$K$3)/16000000,3)*A20,0)</f>
        <v>0</v>
      </c>
      <c r="G20" s="16" t="str">
        <f>IFERROR(TRUNC(POWER((C20),2)*(D20)/16000000,3)*B20,0)</f>
        <v>0</v>
      </c>
      <c r="H20" s="16" t="str">
        <f>IFERROR(TRUNC(POWER((C20-$K$2),2)*(D20-$K$3)/16000000,3)*B20,0)</f>
        <v>0</v>
      </c>
      <c r="I20" s="3" t="str">
        <f>IF(D20&lt;330, "Shorts" ,IF(D20&gt;=600, "Longs", "Semi Longs"))</f>
        <v>0</v>
      </c>
      <c r="K20" s="3">
        <v>130</v>
      </c>
      <c r="L20" s="3">
        <v>139</v>
      </c>
      <c r="M20" s="4">
        <v>363</v>
      </c>
      <c r="N20" s="4">
        <v>497</v>
      </c>
      <c r="O20" s="4">
        <v>524</v>
      </c>
      <c r="P20" s="4" t="str">
        <f>(M20*R20)+(N20*S20)+(O20*T20)</f>
        <v>0</v>
      </c>
      <c r="Q20" s="4" t="str">
        <f>(M20*U20)+(N20*V20)+(O20*W20)</f>
        <v>0</v>
      </c>
      <c r="R20" s="16" t="str">
        <f>SUMIFS($F$11:$F$51,$C$11:$C$51,"&gt;="&amp;$K$20,$C$11:$C$51,"&lt;="&amp;$L20, I11:I51,R10)</f>
        <v>0</v>
      </c>
      <c r="S20" s="16" t="str">
        <f>SUMIFS($F$11:$F$51,$C$11:$C$51,"&gt;="&amp;$K$20,$C$11:$C$51,"&lt;="&amp;$L20, I11:I51,S10)</f>
        <v>0</v>
      </c>
      <c r="T20" s="16" t="str">
        <f>SUMIFS($F$11:$F$51,$C$11:$C$51,"&gt;="&amp;$K$20,$C$11:$C$51,"&lt;="&amp;$L20, I11:I51,T10)</f>
        <v>0</v>
      </c>
      <c r="U20" s="16" t="str">
        <f>SUMIFS($H$11:$H$51,$C$11:$C$51,"&gt;="&amp;$K$20,$C$11:$C$51,"&lt;="&amp;$L20, I11:I51,U10)</f>
        <v>0</v>
      </c>
      <c r="V20" s="16" t="str">
        <f>SUMIFS($H$11:$H$51,$C$11:$C$51,"&gt;="&amp;$K$20,$C$11:$C$51,"&lt;="&amp;$L20, I11:I51,V10)</f>
        <v>0</v>
      </c>
      <c r="W20" s="16" t="str">
        <f>SUMIFS($H$11:$H$51,$C$11:$C$51,"&gt;="&amp;$K$20,$C$11:$C$51,"&lt;="&amp;$L20, I11:I51,W10)</f>
        <v>0</v>
      </c>
    </row>
    <row r="21" spans="1:23">
      <c r="A21" s="3">
        <v>0</v>
      </c>
      <c r="B21" s="3">
        <v>1</v>
      </c>
      <c r="C21" s="3">
        <v>65</v>
      </c>
      <c r="D21" s="3">
        <v>570</v>
      </c>
      <c r="E21" s="16" t="str">
        <f>IFERROR(TRUNC(POWER(C21,2)*D21/16000000,3)*A21,0)</f>
        <v>0</v>
      </c>
      <c r="F21" s="16" t="str">
        <f>IFERROR(TRUNC(POWER(C21-$K$2,2)*(D21-$K$3)/16000000,3)*A21,0)</f>
        <v>0</v>
      </c>
      <c r="G21" s="16" t="str">
        <f>IFERROR(TRUNC(POWER((C21),2)*(D21)/16000000,3)*B21,0)</f>
        <v>0</v>
      </c>
      <c r="H21" s="16" t="str">
        <f>IFERROR(TRUNC(POWER((C21-$K$2),2)*(D21-$K$3)/16000000,3)*B21,0)</f>
        <v>0</v>
      </c>
      <c r="I21" s="3" t="str">
        <f>IF(D21&lt;330, "Shorts" ,IF(D21&gt;=600, "Longs", "Semi Longs"))</f>
        <v>0</v>
      </c>
    </row>
    <row r="22" spans="1:23">
      <c r="A22" s="3">
        <v>0</v>
      </c>
      <c r="B22" s="3">
        <v>1</v>
      </c>
      <c r="C22" s="3">
        <v>66</v>
      </c>
      <c r="D22" s="3">
        <v>780</v>
      </c>
      <c r="E22" s="16" t="str">
        <f>IFERROR(TRUNC(POWER(C22,2)*D22/16000000,3)*A22,0)</f>
        <v>0</v>
      </c>
      <c r="F22" s="16" t="str">
        <f>IFERROR(TRUNC(POWER(C22-$K$2,2)*(D22-$K$3)/16000000,3)*A22,0)</f>
        <v>0</v>
      </c>
      <c r="G22" s="16" t="str">
        <f>IFERROR(TRUNC(POWER((C22),2)*(D22)/16000000,3)*B22,0)</f>
        <v>0</v>
      </c>
      <c r="H22" s="16" t="str">
        <f>IFERROR(TRUNC(POWER((C22-$K$2),2)*(D22-$K$3)/16000000,3)*B22,0)</f>
        <v>0</v>
      </c>
      <c r="I22" s="3" t="str">
        <f>IF(D22&lt;330, "Shorts" ,IF(D22&gt;=600, "Longs", "Semi Longs"))</f>
        <v>0</v>
      </c>
    </row>
    <row r="23" spans="1:23">
      <c r="A23" s="3">
        <v>0</v>
      </c>
      <c r="B23" s="3">
        <v>1</v>
      </c>
      <c r="C23" s="3">
        <v>66</v>
      </c>
      <c r="D23" s="3">
        <v>1040</v>
      </c>
      <c r="E23" s="16" t="str">
        <f>IFERROR(TRUNC(POWER(C23,2)*D23/16000000,3)*A23,0)</f>
        <v>0</v>
      </c>
      <c r="F23" s="16" t="str">
        <f>IFERROR(TRUNC(POWER(C23-$K$2,2)*(D23-$K$3)/16000000,3)*A23,0)</f>
        <v>0</v>
      </c>
      <c r="G23" s="16" t="str">
        <f>IFERROR(TRUNC(POWER((C23),2)*(D23)/16000000,3)*B23,0)</f>
        <v>0</v>
      </c>
      <c r="H23" s="16" t="str">
        <f>IFERROR(TRUNC(POWER((C23-$K$2),2)*(D23-$K$3)/16000000,3)*B23,0)</f>
        <v>0</v>
      </c>
      <c r="I23" s="3" t="str">
        <f>IF(D23&lt;330, "Shorts" ,IF(D23&gt;=600, "Longs", "Semi Longs"))</f>
        <v>0</v>
      </c>
    </row>
    <row r="24" spans="1:23">
      <c r="A24" s="3">
        <v>0</v>
      </c>
      <c r="B24" s="3">
        <v>1</v>
      </c>
      <c r="C24" s="3">
        <v>68</v>
      </c>
      <c r="D24" s="3">
        <v>470</v>
      </c>
      <c r="E24" s="16" t="str">
        <f>IFERROR(TRUNC(POWER(C24,2)*D24/16000000,3)*A24,0)</f>
        <v>0</v>
      </c>
      <c r="F24" s="16" t="str">
        <f>IFERROR(TRUNC(POWER(C24-$K$2,2)*(D24-$K$3)/16000000,3)*A24,0)</f>
        <v>0</v>
      </c>
      <c r="G24" s="16" t="str">
        <f>IFERROR(TRUNC(POWER((C24),2)*(D24)/16000000,3)*B24,0)</f>
        <v>0</v>
      </c>
      <c r="H24" s="16" t="str">
        <f>IFERROR(TRUNC(POWER((C24-$K$2),2)*(D24-$K$3)/16000000,3)*B24,0)</f>
        <v>0</v>
      </c>
      <c r="I24" s="3" t="str">
        <f>IF(D24&lt;330, "Shorts" ,IF(D24&gt;=600, "Longs", "Semi Longs"))</f>
        <v>0</v>
      </c>
    </row>
    <row r="25" spans="1:23">
      <c r="A25" s="3">
        <v>0</v>
      </c>
      <c r="B25" s="3">
        <v>1</v>
      </c>
      <c r="C25" s="3">
        <v>68</v>
      </c>
      <c r="D25" s="3">
        <v>580</v>
      </c>
      <c r="E25" s="16" t="str">
        <f>IFERROR(TRUNC(POWER(C25,2)*D25/16000000,3)*A25,0)</f>
        <v>0</v>
      </c>
      <c r="F25" s="16" t="str">
        <f>IFERROR(TRUNC(POWER(C25-$K$2,2)*(D25-$K$3)/16000000,3)*A25,0)</f>
        <v>0</v>
      </c>
      <c r="G25" s="16" t="str">
        <f>IFERROR(TRUNC(POWER((C25),2)*(D25)/16000000,3)*B25,0)</f>
        <v>0</v>
      </c>
      <c r="H25" s="16" t="str">
        <f>IFERROR(TRUNC(POWER((C25-$K$2),2)*(D25-$K$3)/16000000,3)*B25,0)</f>
        <v>0</v>
      </c>
      <c r="I25" s="3" t="str">
        <f>IF(D25&lt;330, "Shorts" ,IF(D25&gt;=600, "Longs", "Semi Longs"))</f>
        <v>0</v>
      </c>
    </row>
    <row r="26" spans="1:23">
      <c r="A26" s="3">
        <v>0</v>
      </c>
      <c r="B26" s="3">
        <v>1</v>
      </c>
      <c r="C26" s="3">
        <v>70</v>
      </c>
      <c r="D26" s="3">
        <v>940</v>
      </c>
      <c r="E26" s="16" t="str">
        <f>IFERROR(TRUNC(POWER(C26,2)*D26/16000000,3)*A26,0)</f>
        <v>0</v>
      </c>
      <c r="F26" s="16" t="str">
        <f>IFERROR(TRUNC(POWER(C26-$K$2,2)*(D26-$K$3)/16000000,3)*A26,0)</f>
        <v>0</v>
      </c>
      <c r="G26" s="16" t="str">
        <f>IFERROR(TRUNC(POWER((C26),2)*(D26)/16000000,3)*B26,0)</f>
        <v>0</v>
      </c>
      <c r="H26" s="16" t="str">
        <f>IFERROR(TRUNC(POWER((C26-$K$2),2)*(D26-$K$3)/16000000,3)*B26,0)</f>
        <v>0</v>
      </c>
      <c r="I26" s="3" t="str">
        <f>IF(D26&lt;330, "Shorts" ,IF(D26&gt;=600, "Longs", "Semi Longs"))</f>
        <v>0</v>
      </c>
    </row>
    <row r="27" spans="1:23">
      <c r="A27" s="3">
        <v>0</v>
      </c>
      <c r="B27" s="3">
        <v>1</v>
      </c>
      <c r="C27" s="3">
        <v>71</v>
      </c>
      <c r="D27" s="3">
        <v>1140</v>
      </c>
      <c r="E27" s="16" t="str">
        <f>IFERROR(TRUNC(POWER(C27,2)*D27/16000000,3)*A27,0)</f>
        <v>0</v>
      </c>
      <c r="F27" s="16" t="str">
        <f>IFERROR(TRUNC(POWER(C27-$K$2,2)*(D27-$K$3)/16000000,3)*A27,0)</f>
        <v>0</v>
      </c>
      <c r="G27" s="16" t="str">
        <f>IFERROR(TRUNC(POWER((C27),2)*(D27)/16000000,3)*B27,0)</f>
        <v>0</v>
      </c>
      <c r="H27" s="16" t="str">
        <f>IFERROR(TRUNC(POWER((C27-$K$2),2)*(D27-$K$3)/16000000,3)*B27,0)</f>
        <v>0</v>
      </c>
      <c r="I27" s="3" t="str">
        <f>IF(D27&lt;330, "Shorts" ,IF(D27&gt;=600, "Longs", "Semi Longs"))</f>
        <v>0</v>
      </c>
    </row>
    <row r="28" spans="1:23">
      <c r="A28" s="3">
        <v>0</v>
      </c>
      <c r="B28" s="3">
        <v>1</v>
      </c>
      <c r="C28" s="3">
        <v>72</v>
      </c>
      <c r="D28" s="3">
        <v>520</v>
      </c>
      <c r="E28" s="16" t="str">
        <f>IFERROR(TRUNC(POWER(C28,2)*D28/16000000,3)*A28,0)</f>
        <v>0</v>
      </c>
      <c r="F28" s="16" t="str">
        <f>IFERROR(TRUNC(POWER(C28-$K$2,2)*(D28-$K$3)/16000000,3)*A28,0)</f>
        <v>0</v>
      </c>
      <c r="G28" s="16" t="str">
        <f>IFERROR(TRUNC(POWER((C28),2)*(D28)/16000000,3)*B28,0)</f>
        <v>0</v>
      </c>
      <c r="H28" s="16" t="str">
        <f>IFERROR(TRUNC(POWER((C28-$K$2),2)*(D28-$K$3)/16000000,3)*B28,0)</f>
        <v>0</v>
      </c>
      <c r="I28" s="3" t="str">
        <f>IF(D28&lt;330, "Shorts" ,IF(D28&gt;=600, "Longs", "Semi Longs"))</f>
        <v>0</v>
      </c>
    </row>
    <row r="29" spans="1:23">
      <c r="A29" s="3">
        <v>0</v>
      </c>
      <c r="B29" s="3">
        <v>1</v>
      </c>
      <c r="C29" s="3">
        <v>72</v>
      </c>
      <c r="D29" s="3">
        <v>840</v>
      </c>
      <c r="E29" s="16" t="str">
        <f>IFERROR(TRUNC(POWER(C29,2)*D29/16000000,3)*A29,0)</f>
        <v>0</v>
      </c>
      <c r="F29" s="16" t="str">
        <f>IFERROR(TRUNC(POWER(C29-$K$2,2)*(D29-$K$3)/16000000,3)*A29,0)</f>
        <v>0</v>
      </c>
      <c r="G29" s="16" t="str">
        <f>IFERROR(TRUNC(POWER((C29),2)*(D29)/16000000,3)*B29,0)</f>
        <v>0</v>
      </c>
      <c r="H29" s="16" t="str">
        <f>IFERROR(TRUNC(POWER((C29-$K$2),2)*(D29-$K$3)/16000000,3)*B29,0)</f>
        <v>0</v>
      </c>
      <c r="I29" s="3" t="str">
        <f>IF(D29&lt;330, "Shorts" ,IF(D29&gt;=600, "Longs", "Semi Longs"))</f>
        <v>0</v>
      </c>
    </row>
    <row r="30" spans="1:23">
      <c r="A30" s="3">
        <v>0</v>
      </c>
      <c r="B30" s="3">
        <v>1</v>
      </c>
      <c r="C30" s="3">
        <v>73</v>
      </c>
      <c r="D30" s="3">
        <v>530</v>
      </c>
      <c r="E30" s="16" t="str">
        <f>IFERROR(TRUNC(POWER(C30,2)*D30/16000000,3)*A30,0)</f>
        <v>0</v>
      </c>
      <c r="F30" s="16" t="str">
        <f>IFERROR(TRUNC(POWER(C30-$K$2,2)*(D30-$K$3)/16000000,3)*A30,0)</f>
        <v>0</v>
      </c>
      <c r="G30" s="16" t="str">
        <f>IFERROR(TRUNC(POWER((C30),2)*(D30)/16000000,3)*B30,0)</f>
        <v>0</v>
      </c>
      <c r="H30" s="16" t="str">
        <f>IFERROR(TRUNC(POWER((C30-$K$2),2)*(D30-$K$3)/16000000,3)*B30,0)</f>
        <v>0</v>
      </c>
      <c r="I30" s="3" t="str">
        <f>IF(D30&lt;330, "Shorts" ,IF(D30&gt;=600, "Longs", "Semi Longs"))</f>
        <v>0</v>
      </c>
    </row>
    <row r="31" spans="1:23">
      <c r="A31" s="3">
        <v>0</v>
      </c>
      <c r="B31" s="3">
        <v>1</v>
      </c>
      <c r="C31" s="3">
        <v>73</v>
      </c>
      <c r="D31" s="3">
        <v>1140</v>
      </c>
      <c r="E31" s="16" t="str">
        <f>IFERROR(TRUNC(POWER(C31,2)*D31/16000000,3)*A31,0)</f>
        <v>0</v>
      </c>
      <c r="F31" s="16" t="str">
        <f>IFERROR(TRUNC(POWER(C31-$K$2,2)*(D31-$K$3)/16000000,3)*A31,0)</f>
        <v>0</v>
      </c>
      <c r="G31" s="16" t="str">
        <f>IFERROR(TRUNC(POWER((C31),2)*(D31)/16000000,3)*B31,0)</f>
        <v>0</v>
      </c>
      <c r="H31" s="16" t="str">
        <f>IFERROR(TRUNC(POWER((C31-$K$2),2)*(D31-$K$3)/16000000,3)*B31,0)</f>
        <v>0</v>
      </c>
      <c r="I31" s="3" t="str">
        <f>IF(D31&lt;330, "Shorts" ,IF(D31&gt;=600, "Longs", "Semi Longs"))</f>
        <v>0</v>
      </c>
    </row>
    <row r="32" spans="1:23">
      <c r="A32" s="3">
        <v>0</v>
      </c>
      <c r="B32" s="3">
        <v>1</v>
      </c>
      <c r="C32" s="3">
        <v>74</v>
      </c>
      <c r="D32" s="3">
        <v>225</v>
      </c>
      <c r="E32" s="16" t="str">
        <f>IFERROR(TRUNC(POWER(C32,2)*D32/16000000,3)*A32,0)</f>
        <v>0</v>
      </c>
      <c r="F32" s="16" t="str">
        <f>IFERROR(TRUNC(POWER(C32-$K$2,2)*(D32-$K$3)/16000000,3)*A32,0)</f>
        <v>0</v>
      </c>
      <c r="G32" s="16" t="str">
        <f>IFERROR(TRUNC(POWER((C32),2)*(D32)/16000000,3)*B32,0)</f>
        <v>0</v>
      </c>
      <c r="H32" s="16" t="str">
        <f>IFERROR(TRUNC(POWER((C32-$K$2),2)*(D32-$K$3)/16000000,3)*B32,0)</f>
        <v>0</v>
      </c>
      <c r="I32" s="3" t="str">
        <f>IF(D32&lt;330, "Shorts" ,IF(D32&gt;=600, "Longs", "Semi Longs"))</f>
        <v>0</v>
      </c>
    </row>
    <row r="33" spans="1:23">
      <c r="A33" s="3">
        <v>0</v>
      </c>
      <c r="B33" s="3">
        <v>1</v>
      </c>
      <c r="C33" s="3">
        <v>75</v>
      </c>
      <c r="D33" s="3">
        <v>440</v>
      </c>
      <c r="E33" s="16" t="str">
        <f>IFERROR(TRUNC(POWER(C33,2)*D33/16000000,3)*A33,0)</f>
        <v>0</v>
      </c>
      <c r="F33" s="16" t="str">
        <f>IFERROR(TRUNC(POWER(C33-$K$2,2)*(D33-$K$3)/16000000,3)*A33,0)</f>
        <v>0</v>
      </c>
      <c r="G33" s="16" t="str">
        <f>IFERROR(TRUNC(POWER((C33),2)*(D33)/16000000,3)*B33,0)</f>
        <v>0</v>
      </c>
      <c r="H33" s="16" t="str">
        <f>IFERROR(TRUNC(POWER((C33-$K$2),2)*(D33-$K$3)/16000000,3)*B33,0)</f>
        <v>0</v>
      </c>
      <c r="I33" s="3" t="str">
        <f>IF(D33&lt;330, "Shorts" ,IF(D33&gt;=600, "Longs", "Semi Longs"))</f>
        <v>0</v>
      </c>
    </row>
    <row r="34" spans="1:23">
      <c r="A34" s="3">
        <v>0</v>
      </c>
      <c r="B34" s="3">
        <v>1</v>
      </c>
      <c r="C34" s="3">
        <v>76</v>
      </c>
      <c r="D34" s="3">
        <v>450</v>
      </c>
      <c r="E34" s="16" t="str">
        <f>IFERROR(TRUNC(POWER(C34,2)*D34/16000000,3)*A34,0)</f>
        <v>0</v>
      </c>
      <c r="F34" s="16" t="str">
        <f>IFERROR(TRUNC(POWER(C34-$K$2,2)*(D34-$K$3)/16000000,3)*A34,0)</f>
        <v>0</v>
      </c>
      <c r="G34" s="16" t="str">
        <f>IFERROR(TRUNC(POWER((C34),2)*(D34)/16000000,3)*B34,0)</f>
        <v>0</v>
      </c>
      <c r="H34" s="16" t="str">
        <f>IFERROR(TRUNC(POWER((C34-$K$2),2)*(D34-$K$3)/16000000,3)*B34,0)</f>
        <v>0</v>
      </c>
      <c r="I34" s="3" t="str">
        <f>IF(D34&lt;330, "Shorts" ,IF(D34&gt;=600, "Longs", "Semi Longs"))</f>
        <v>0</v>
      </c>
    </row>
    <row r="35" spans="1:23">
      <c r="A35" s="3">
        <v>0</v>
      </c>
      <c r="B35" s="3">
        <v>1</v>
      </c>
      <c r="C35" s="3">
        <v>81</v>
      </c>
      <c r="D35" s="3">
        <v>660</v>
      </c>
      <c r="E35" s="16" t="str">
        <f>IFERROR(TRUNC(POWER(C35,2)*D35/16000000,3)*A35,0)</f>
        <v>0</v>
      </c>
      <c r="F35" s="16" t="str">
        <f>IFERROR(TRUNC(POWER(C35-$K$2,2)*(D35-$K$3)/16000000,3)*A35,0)</f>
        <v>0</v>
      </c>
      <c r="G35" s="16" t="str">
        <f>IFERROR(TRUNC(POWER((C35),2)*(D35)/16000000,3)*B35,0)</f>
        <v>0</v>
      </c>
      <c r="H35" s="16" t="str">
        <f>IFERROR(TRUNC(POWER((C35-$K$2),2)*(D35-$K$3)/16000000,3)*B35,0)</f>
        <v>0</v>
      </c>
      <c r="I35" s="3" t="str">
        <f>IF(D35&lt;330, "Shorts" ,IF(D35&gt;=600, "Longs", "Semi Longs"))</f>
        <v>0</v>
      </c>
    </row>
    <row r="36" spans="1:23">
      <c r="A36" s="3">
        <v>0</v>
      </c>
      <c r="B36" s="3">
        <v>2</v>
      </c>
      <c r="C36" s="3">
        <v>82</v>
      </c>
      <c r="D36" s="3">
        <v>225</v>
      </c>
      <c r="E36" s="16" t="str">
        <f>IFERROR(TRUNC(POWER(C36,2)*D36/16000000,3)*A36,0)</f>
        <v>0</v>
      </c>
      <c r="F36" s="16" t="str">
        <f>IFERROR(TRUNC(POWER(C36-$K$2,2)*(D36-$K$3)/16000000,3)*A36,0)</f>
        <v>0</v>
      </c>
      <c r="G36" s="16" t="str">
        <f>IFERROR(TRUNC(POWER((C36),2)*(D36)/16000000,3)*B36,0)</f>
        <v>0</v>
      </c>
      <c r="H36" s="16" t="str">
        <f>IFERROR(TRUNC(POWER((C36-$K$2),2)*(D36-$K$3)/16000000,3)*B36,0)</f>
        <v>0</v>
      </c>
      <c r="I36" s="3" t="str">
        <f>IF(D36&lt;330, "Shorts" ,IF(D36&gt;=600, "Longs", "Semi Longs"))</f>
        <v>0</v>
      </c>
    </row>
    <row r="37" spans="1:23">
      <c r="A37" s="3">
        <v>0</v>
      </c>
      <c r="B37" s="3">
        <v>1</v>
      </c>
      <c r="C37" s="3">
        <v>82</v>
      </c>
      <c r="D37" s="3">
        <v>440</v>
      </c>
      <c r="E37" s="16" t="str">
        <f>IFERROR(TRUNC(POWER(C37,2)*D37/16000000,3)*A37,0)</f>
        <v>0</v>
      </c>
      <c r="F37" s="16" t="str">
        <f>IFERROR(TRUNC(POWER(C37-$K$2,2)*(D37-$K$3)/16000000,3)*A37,0)</f>
        <v>0</v>
      </c>
      <c r="G37" s="16" t="str">
        <f>IFERROR(TRUNC(POWER((C37),2)*(D37)/16000000,3)*B37,0)</f>
        <v>0</v>
      </c>
      <c r="H37" s="16" t="str">
        <f>IFERROR(TRUNC(POWER((C37-$K$2),2)*(D37-$K$3)/16000000,3)*B37,0)</f>
        <v>0</v>
      </c>
      <c r="I37" s="3" t="str">
        <f>IF(D37&lt;330, "Shorts" ,IF(D37&gt;=600, "Longs", "Semi Longs"))</f>
        <v>0</v>
      </c>
    </row>
    <row r="38" spans="1:23">
      <c r="A38" s="3">
        <v>0</v>
      </c>
      <c r="B38" s="3">
        <v>1</v>
      </c>
      <c r="C38" s="3">
        <v>83</v>
      </c>
      <c r="D38" s="3">
        <v>480</v>
      </c>
      <c r="E38" s="16" t="str">
        <f>IFERROR(TRUNC(POWER(C38,2)*D38/16000000,3)*A38,0)</f>
        <v>0</v>
      </c>
      <c r="F38" s="16" t="str">
        <f>IFERROR(TRUNC(POWER(C38-$K$2,2)*(D38-$K$3)/16000000,3)*A38,0)</f>
        <v>0</v>
      </c>
      <c r="G38" s="16" t="str">
        <f>IFERROR(TRUNC(POWER((C38),2)*(D38)/16000000,3)*B38,0)</f>
        <v>0</v>
      </c>
      <c r="H38" s="16" t="str">
        <f>IFERROR(TRUNC(POWER((C38-$K$2),2)*(D38-$K$3)/16000000,3)*B38,0)</f>
        <v>0</v>
      </c>
      <c r="I38" s="3" t="str">
        <f>IF(D38&lt;330, "Shorts" ,IF(D38&gt;=600, "Longs", "Semi Longs"))</f>
        <v>0</v>
      </c>
    </row>
    <row r="39" spans="1:23">
      <c r="A39" s="3">
        <v>0</v>
      </c>
      <c r="B39" s="3">
        <v>1</v>
      </c>
      <c r="C39" s="3">
        <v>85</v>
      </c>
      <c r="D39" s="3">
        <v>460</v>
      </c>
      <c r="E39" s="16" t="str">
        <f>IFERROR(TRUNC(POWER(C39,2)*D39/16000000,3)*A39,0)</f>
        <v>0</v>
      </c>
      <c r="F39" s="16" t="str">
        <f>IFERROR(TRUNC(POWER(C39-$K$2,2)*(D39-$K$3)/16000000,3)*A39,0)</f>
        <v>0</v>
      </c>
      <c r="G39" s="16" t="str">
        <f>IFERROR(TRUNC(POWER((C39),2)*(D39)/16000000,3)*B39,0)</f>
        <v>0</v>
      </c>
      <c r="H39" s="16" t="str">
        <f>IFERROR(TRUNC(POWER((C39-$K$2),2)*(D39-$K$3)/16000000,3)*B39,0)</f>
        <v>0</v>
      </c>
      <c r="I39" s="3" t="str">
        <f>IF(D39&lt;330, "Shorts" ,IF(D39&gt;=600, "Longs", "Semi Longs"))</f>
        <v>0</v>
      </c>
    </row>
    <row r="40" spans="1:23">
      <c r="A40" s="3">
        <v>0</v>
      </c>
      <c r="B40" s="3">
        <v>1</v>
      </c>
      <c r="C40" s="3">
        <v>87</v>
      </c>
      <c r="D40" s="3">
        <v>580</v>
      </c>
      <c r="E40" s="16" t="str">
        <f>IFERROR(TRUNC(POWER(C40,2)*D40/16000000,3)*A40,0)</f>
        <v>0</v>
      </c>
      <c r="F40" s="16" t="str">
        <f>IFERROR(TRUNC(POWER(C40-$K$2,2)*(D40-$K$3)/16000000,3)*A40,0)</f>
        <v>0</v>
      </c>
      <c r="G40" s="16" t="str">
        <f>IFERROR(TRUNC(POWER((C40),2)*(D40)/16000000,3)*B40,0)</f>
        <v>0</v>
      </c>
      <c r="H40" s="16" t="str">
        <f>IFERROR(TRUNC(POWER((C40-$K$2),2)*(D40-$K$3)/16000000,3)*B40,0)</f>
        <v>0</v>
      </c>
      <c r="I40" s="3" t="str">
        <f>IF(D40&lt;330, "Shorts" ,IF(D40&gt;=600, "Longs", "Semi Longs"))</f>
        <v>0</v>
      </c>
    </row>
    <row r="41" spans="1:23">
      <c r="A41" s="3">
        <v>0</v>
      </c>
      <c r="B41" s="3">
        <v>1</v>
      </c>
      <c r="C41" s="3">
        <v>89</v>
      </c>
      <c r="D41" s="3">
        <v>530</v>
      </c>
      <c r="E41" s="16" t="str">
        <f>IFERROR(TRUNC(POWER(C41,2)*D41/16000000,3)*A41,0)</f>
        <v>0</v>
      </c>
      <c r="F41" s="16" t="str">
        <f>IFERROR(TRUNC(POWER(C41-$K$2,2)*(D41-$K$3)/16000000,3)*A41,0)</f>
        <v>0</v>
      </c>
      <c r="G41" s="16" t="str">
        <f>IFERROR(TRUNC(POWER((C41),2)*(D41)/16000000,3)*B41,0)</f>
        <v>0</v>
      </c>
      <c r="H41" s="16" t="str">
        <f>IFERROR(TRUNC(POWER((C41-$K$2),2)*(D41-$K$3)/16000000,3)*B41,0)</f>
        <v>0</v>
      </c>
      <c r="I41" s="3" t="str">
        <f>IF(D41&lt;330, "Shorts" ,IF(D41&gt;=600, "Longs", "Semi Longs"))</f>
        <v>0</v>
      </c>
    </row>
    <row r="42" spans="1:23">
      <c r="A42" s="3">
        <v>0</v>
      </c>
      <c r="B42" s="3">
        <v>1</v>
      </c>
      <c r="C42" s="3">
        <v>90</v>
      </c>
      <c r="D42" s="3">
        <v>550</v>
      </c>
      <c r="E42" s="16" t="str">
        <f>IFERROR(TRUNC(POWER(C42,2)*D42/16000000,3)*A42,0)</f>
        <v>0</v>
      </c>
      <c r="F42" s="16" t="str">
        <f>IFERROR(TRUNC(POWER(C42-$K$2,2)*(D42-$K$3)/16000000,3)*A42,0)</f>
        <v>0</v>
      </c>
      <c r="G42" s="16" t="str">
        <f>IFERROR(TRUNC(POWER((C42),2)*(D42)/16000000,3)*B42,0)</f>
        <v>0</v>
      </c>
      <c r="H42" s="16" t="str">
        <f>IFERROR(TRUNC(POWER((C42-$K$2),2)*(D42-$K$3)/16000000,3)*B42,0)</f>
        <v>0</v>
      </c>
      <c r="I42" s="3" t="str">
        <f>IF(D42&lt;330, "Shorts" ,IF(D42&gt;=600, "Longs", "Semi Longs"))</f>
        <v>0</v>
      </c>
    </row>
    <row r="43" spans="1:23">
      <c r="A43" s="3">
        <v>0</v>
      </c>
      <c r="B43" s="3">
        <v>1</v>
      </c>
      <c r="C43" s="3">
        <v>91</v>
      </c>
      <c r="D43" s="3">
        <v>500</v>
      </c>
      <c r="E43" s="16" t="str">
        <f>IFERROR(TRUNC(POWER(C43,2)*D43/16000000,3)*A43,0)</f>
        <v>0</v>
      </c>
      <c r="F43" s="16" t="str">
        <f>IFERROR(TRUNC(POWER(C43-$K$2,2)*(D43-$K$3)/16000000,3)*A43,0)</f>
        <v>0</v>
      </c>
      <c r="G43" s="16" t="str">
        <f>IFERROR(TRUNC(POWER((C43),2)*(D43)/16000000,3)*B43,0)</f>
        <v>0</v>
      </c>
      <c r="H43" s="16" t="str">
        <f>IFERROR(TRUNC(POWER((C43-$K$2),2)*(D43-$K$3)/16000000,3)*B43,0)</f>
        <v>0</v>
      </c>
      <c r="I43" s="3" t="str">
        <f>IF(D43&lt;330, "Shorts" ,IF(D43&gt;=600, "Longs", "Semi Longs"))</f>
        <v>0</v>
      </c>
    </row>
    <row r="44" spans="1:23">
      <c r="A44" s="3">
        <v>0</v>
      </c>
      <c r="B44" s="3">
        <v>1</v>
      </c>
      <c r="C44" s="3">
        <v>91</v>
      </c>
      <c r="D44" s="3">
        <v>570</v>
      </c>
      <c r="E44" s="16" t="str">
        <f>IFERROR(TRUNC(POWER(C44,2)*D44/16000000,3)*A44,0)</f>
        <v>0</v>
      </c>
      <c r="F44" s="16" t="str">
        <f>IFERROR(TRUNC(POWER(C44-$K$2,2)*(D44-$K$3)/16000000,3)*A44,0)</f>
        <v>0</v>
      </c>
      <c r="G44" s="16" t="str">
        <f>IFERROR(TRUNC(POWER((C44),2)*(D44)/16000000,3)*B44,0)</f>
        <v>0</v>
      </c>
      <c r="H44" s="16" t="str">
        <f>IFERROR(TRUNC(POWER((C44-$K$2),2)*(D44-$K$3)/16000000,3)*B44,0)</f>
        <v>0</v>
      </c>
      <c r="I44" s="3" t="str">
        <f>IF(D44&lt;330, "Shorts" ,IF(D44&gt;=600, "Longs", "Semi Longs"))</f>
        <v>0</v>
      </c>
    </row>
    <row r="45" spans="1:23">
      <c r="A45" s="3">
        <v>0</v>
      </c>
      <c r="B45" s="3">
        <v>1</v>
      </c>
      <c r="C45" s="3">
        <v>91</v>
      </c>
      <c r="D45" s="3">
        <v>900</v>
      </c>
      <c r="E45" s="16" t="str">
        <f>IFERROR(TRUNC(POWER(C45,2)*D45/16000000,3)*A45,0)</f>
        <v>0</v>
      </c>
      <c r="F45" s="16" t="str">
        <f>IFERROR(TRUNC(POWER(C45-$K$2,2)*(D45-$K$3)/16000000,3)*A45,0)</f>
        <v>0</v>
      </c>
      <c r="G45" s="16" t="str">
        <f>IFERROR(TRUNC(POWER((C45),2)*(D45)/16000000,3)*B45,0)</f>
        <v>0</v>
      </c>
      <c r="H45" s="16" t="str">
        <f>IFERROR(TRUNC(POWER((C45-$K$2),2)*(D45-$K$3)/16000000,3)*B45,0)</f>
        <v>0</v>
      </c>
      <c r="I45" s="3" t="str">
        <f>IF(D45&lt;330, "Shorts" ,IF(D45&gt;=600, "Longs", "Semi Longs"))</f>
        <v>0</v>
      </c>
    </row>
    <row r="46" spans="1:23">
      <c r="A46" s="3">
        <v>0</v>
      </c>
      <c r="B46" s="3">
        <v>1</v>
      </c>
      <c r="C46" s="3">
        <v>91</v>
      </c>
      <c r="D46" s="3">
        <v>980</v>
      </c>
      <c r="E46" s="16" t="str">
        <f>IFERROR(TRUNC(POWER(C46,2)*D46/16000000,3)*A46,0)</f>
        <v>0</v>
      </c>
      <c r="F46" s="16" t="str">
        <f>IFERROR(TRUNC(POWER(C46-$K$2,2)*(D46-$K$3)/16000000,3)*A46,0)</f>
        <v>0</v>
      </c>
      <c r="G46" s="16" t="str">
        <f>IFERROR(TRUNC(POWER((C46),2)*(D46)/16000000,3)*B46,0)</f>
        <v>0</v>
      </c>
      <c r="H46" s="16" t="str">
        <f>IFERROR(TRUNC(POWER((C46-$K$2),2)*(D46-$K$3)/16000000,3)*B46,0)</f>
        <v>0</v>
      </c>
      <c r="I46" s="3" t="str">
        <f>IF(D46&lt;330, "Shorts" ,IF(D46&gt;=600, "Longs", "Semi Longs"))</f>
        <v>0</v>
      </c>
    </row>
    <row r="47" spans="1:23">
      <c r="A47" s="3">
        <v>0</v>
      </c>
      <c r="B47" s="3">
        <v>1</v>
      </c>
      <c r="C47" s="3">
        <v>93</v>
      </c>
      <c r="D47" s="3">
        <v>650</v>
      </c>
      <c r="E47" s="16" t="str">
        <f>IFERROR(TRUNC(POWER(C47,2)*D47/16000000,3)*A47,0)</f>
        <v>0</v>
      </c>
      <c r="F47" s="16" t="str">
        <f>IFERROR(TRUNC(POWER(C47-$K$2,2)*(D47-$K$3)/16000000,3)*A47,0)</f>
        <v>0</v>
      </c>
      <c r="G47" s="16" t="str">
        <f>IFERROR(TRUNC(POWER((C47),2)*(D47)/16000000,3)*B47,0)</f>
        <v>0</v>
      </c>
      <c r="H47" s="16" t="str">
        <f>IFERROR(TRUNC(POWER((C47-$K$2),2)*(D47-$K$3)/16000000,3)*B47,0)</f>
        <v>0</v>
      </c>
      <c r="I47" s="3" t="str">
        <f>IF(D47&lt;330, "Shorts" ,IF(D47&gt;=600, "Longs", "Semi Longs"))</f>
        <v>0</v>
      </c>
    </row>
    <row r="48" spans="1:23">
      <c r="A48" s="3">
        <v>0</v>
      </c>
      <c r="B48" s="3">
        <v>1</v>
      </c>
      <c r="C48" s="3">
        <v>95</v>
      </c>
      <c r="D48" s="3">
        <v>470</v>
      </c>
      <c r="E48" s="16" t="str">
        <f>IFERROR(TRUNC(POWER(C48,2)*D48/16000000,3)*A48,0)</f>
        <v>0</v>
      </c>
      <c r="F48" s="16" t="str">
        <f>IFERROR(TRUNC(POWER(C48-$K$2,2)*(D48-$K$3)/16000000,3)*A48,0)</f>
        <v>0</v>
      </c>
      <c r="G48" s="16" t="str">
        <f>IFERROR(TRUNC(POWER((C48),2)*(D48)/16000000,3)*B48,0)</f>
        <v>0</v>
      </c>
      <c r="H48" s="16" t="str">
        <f>IFERROR(TRUNC(POWER((C48-$K$2),2)*(D48-$K$3)/16000000,3)*B48,0)</f>
        <v>0</v>
      </c>
      <c r="I48" s="3" t="str">
        <f>IF(D48&lt;330, "Shorts" ,IF(D48&gt;=600, "Longs", "Semi Longs"))</f>
        <v>0</v>
      </c>
    </row>
    <row r="49" spans="1:23">
      <c r="A49" s="3">
        <v>0</v>
      </c>
      <c r="B49" s="3">
        <v>1</v>
      </c>
      <c r="C49" s="3">
        <v>95</v>
      </c>
      <c r="D49" s="3">
        <v>970</v>
      </c>
      <c r="E49" s="16" t="str">
        <f>IFERROR(TRUNC(POWER(C49,2)*D49/16000000,3)*A49,0)</f>
        <v>0</v>
      </c>
      <c r="F49" s="16" t="str">
        <f>IFERROR(TRUNC(POWER(C49-$K$2,2)*(D49-$K$3)/16000000,3)*A49,0)</f>
        <v>0</v>
      </c>
      <c r="G49" s="16" t="str">
        <f>IFERROR(TRUNC(POWER((C49),2)*(D49)/16000000,3)*B49,0)</f>
        <v>0</v>
      </c>
      <c r="H49" s="16" t="str">
        <f>IFERROR(TRUNC(POWER((C49-$K$2),2)*(D49-$K$3)/16000000,3)*B49,0)</f>
        <v>0</v>
      </c>
      <c r="I49" s="3" t="str">
        <f>IF(D49&lt;330, "Shorts" ,IF(D49&gt;=600, "Longs", "Semi Longs"))</f>
        <v>0</v>
      </c>
    </row>
    <row r="50" spans="1:23">
      <c r="A50" s="3">
        <v>0</v>
      </c>
      <c r="B50" s="3">
        <v>1</v>
      </c>
      <c r="C50" s="3">
        <v>97</v>
      </c>
      <c r="D50" s="3">
        <v>460</v>
      </c>
      <c r="E50" s="16" t="str">
        <f>IFERROR(TRUNC(POWER(C50,2)*D50/16000000,3)*A50,0)</f>
        <v>0</v>
      </c>
      <c r="F50" s="16" t="str">
        <f>IFERROR(TRUNC(POWER(C50-$K$2,2)*(D50-$K$3)/16000000,3)*A50,0)</f>
        <v>0</v>
      </c>
      <c r="G50" s="16" t="str">
        <f>IFERROR(TRUNC(POWER((C50),2)*(D50)/16000000,3)*B50,0)</f>
        <v>0</v>
      </c>
      <c r="H50" s="16" t="str">
        <f>IFERROR(TRUNC(POWER((C50-$K$2),2)*(D50-$K$3)/16000000,3)*B50,0)</f>
        <v>0</v>
      </c>
      <c r="I50" s="3" t="str">
        <f>IF(D50&lt;330, "Shorts" ,IF(D50&gt;=600, "Longs", "Semi Longs"))</f>
        <v>0</v>
      </c>
    </row>
    <row r="51" spans="1:23">
      <c r="A51" s="3">
        <v>0</v>
      </c>
      <c r="B51" s="3">
        <v>1</v>
      </c>
      <c r="C51" s="3">
        <v>99</v>
      </c>
      <c r="D51" s="3">
        <v>830</v>
      </c>
      <c r="E51" s="16" t="str">
        <f>IFERROR(TRUNC(POWER(C51,2)*D51/16000000,3)*A51,0)</f>
        <v>0</v>
      </c>
      <c r="F51" s="16" t="str">
        <f>IFERROR(TRUNC(POWER(C51-$K$2,2)*(D51-$K$3)/16000000,3)*A51,0)</f>
        <v>0</v>
      </c>
      <c r="G51" s="16" t="str">
        <f>IFERROR(TRUNC(POWER((C51),2)*(D51)/16000000,3)*B51,0)</f>
        <v>0</v>
      </c>
      <c r="H51" s="16" t="str">
        <f>IFERROR(TRUNC(POWER((C51-$K$2),2)*(D51-$K$3)/16000000,3)*B51,0)</f>
        <v>0</v>
      </c>
      <c r="I51" s="3" t="str">
        <f>IF(D51&lt;330, "Shorts" ,IF(D51&gt;=600, "Longs", "Semi Longs"))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K10:L10"/>
    <mergeCell ref="R9:T9"/>
    <mergeCell ref="U9:W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51"/>
  <sheetViews>
    <sheetView tabSelected="0" workbookViewId="0" showGridLines="true" showRowColHeaders="1">
      <selection activeCell="W9" sqref="W9"/>
    </sheetView>
  </sheetViews>
  <sheetFormatPr defaultRowHeight="14.4" outlineLevelRow="0" outlineLevelCol="0"/>
  <cols>
    <col min="1" max="1" width="12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4.6" customWidth="true" style="0"/>
    <col min="8" max="8" width="14.6" customWidth="true" style="0"/>
    <col min="9" max="9" width="12" customWidth="true" style="0"/>
    <col min="11" max="11" width="15" customWidth="true" style="0"/>
    <col min="12" max="12" width="15" customWidth="true" style="0"/>
    <col min="13" max="13" width="15" customWidth="true" style="0"/>
    <col min="14" max="14" width="13" customWidth="true" style="0"/>
    <col min="15" max="15" width="15" customWidth="true" style="0"/>
    <col min="16" max="16" width="17" customWidth="true" style="0"/>
    <col min="17" max="17" width="17" customWidth="true" style="0"/>
  </cols>
  <sheetData>
    <row r="2" spans="1:23">
      <c r="A2" s="10" t="s">
        <v>1</v>
      </c>
      <c r="B2" s="11" t="s">
        <v>93</v>
      </c>
      <c r="D2" s="10" t="s">
        <v>37</v>
      </c>
      <c r="E2" s="12" t="s">
        <v>94</v>
      </c>
      <c r="G2" s="10" t="s">
        <v>57</v>
      </c>
      <c r="H2" s="3" t="str">
        <f>E9</f>
        <v>0</v>
      </c>
      <c r="J2" s="10" t="s">
        <v>58</v>
      </c>
      <c r="K2" s="11">
        <v>3</v>
      </c>
      <c r="P2" s="3" t="s">
        <v>59</v>
      </c>
      <c r="Q2" s="4" t="str">
        <f>SUM(Q3:Q9)</f>
        <v>0</v>
      </c>
    </row>
    <row r="3" spans="1:23">
      <c r="J3" s="10" t="s">
        <v>60</v>
      </c>
      <c r="K3" s="11">
        <v>5</v>
      </c>
      <c r="P3" s="3" t="s">
        <v>61</v>
      </c>
      <c r="Q3" s="4">
        <v>0</v>
      </c>
    </row>
    <row r="4" spans="1:23">
      <c r="A4" s="10" t="s">
        <v>62</v>
      </c>
      <c r="B4" s="11" t="s">
        <v>63</v>
      </c>
      <c r="G4" s="10" t="s">
        <v>64</v>
      </c>
      <c r="H4" s="3" t="str">
        <f>F9</f>
        <v>0</v>
      </c>
      <c r="P4" s="3" t="s">
        <v>65</v>
      </c>
      <c r="Q4" s="4" t="str">
        <f>SUM(Q9*5%)</f>
        <v>0</v>
      </c>
    </row>
    <row r="5" spans="1:23">
      <c r="P5" s="14" t="s">
        <v>66</v>
      </c>
      <c r="Q5" s="4" t="str">
        <f>SUM(Q9*-1.5%)</f>
        <v>0</v>
      </c>
    </row>
    <row r="6" spans="1:23">
      <c r="A6" s="10" t="s">
        <v>67</v>
      </c>
      <c r="B6" s="11" t="s">
        <v>7</v>
      </c>
      <c r="G6" s="10" t="s">
        <v>68</v>
      </c>
      <c r="H6" s="3" t="str">
        <f>IFERROR(ROUND(H2/A9*35.315,2),0)</f>
        <v>0</v>
      </c>
      <c r="J6" s="10"/>
      <c r="K6" s="11"/>
      <c r="P6" s="14" t="s">
        <v>70</v>
      </c>
      <c r="Q6" s="4"/>
    </row>
    <row r="7" spans="1:23">
      <c r="P7" s="3" t="s">
        <v>71</v>
      </c>
      <c r="Q7" s="4">
        <v>0</v>
      </c>
    </row>
    <row r="8" spans="1:23">
      <c r="P8" s="3" t="s">
        <v>72</v>
      </c>
      <c r="Q8" s="4">
        <v>0</v>
      </c>
    </row>
    <row r="9" spans="1:23">
      <c r="A9" s="3" t="str">
        <f>SUM(A11:A51)</f>
        <v>0</v>
      </c>
      <c r="B9" s="3" t="str">
        <f>SUM(B11:B51)</f>
        <v>0</v>
      </c>
      <c r="C9" s="3" t="str">
        <f>IFERROR(TRUNC(SUMPRODUCT(C11:C51,A11:A51)/A9,0), 0)</f>
        <v>0</v>
      </c>
      <c r="D9" s="3" t="str">
        <f>IFERROR(TRUNC(SUMPRODUCT(D11:D51,A11:A51)/A9,0)/100 , 0)</f>
        <v>0</v>
      </c>
      <c r="E9" s="16" t="str">
        <f>SUM(E11:E51)</f>
        <v>0</v>
      </c>
      <c r="F9" s="16" t="str">
        <f>SUM(F11:F51)</f>
        <v>0</v>
      </c>
      <c r="G9" s="16" t="str">
        <f>SUM(G11:G51)</f>
        <v>0</v>
      </c>
      <c r="H9" s="16" t="str">
        <f>SUM(H11:H51)</f>
        <v>0</v>
      </c>
      <c r="I9" s="3"/>
      <c r="P9" s="4" t="str">
        <f>SUM(P11:P20)</f>
        <v>0</v>
      </c>
      <c r="Q9" s="4" t="str">
        <f>SUM(Q11:Q20)</f>
        <v>0</v>
      </c>
      <c r="R9" s="17" t="s">
        <v>53</v>
      </c>
      <c r="S9" s="17"/>
      <c r="T9" s="17"/>
      <c r="U9" s="17" t="s">
        <v>54</v>
      </c>
      <c r="V9" s="17"/>
      <c r="W9" s="17"/>
    </row>
    <row r="10" spans="1:23">
      <c r="A10" s="15" t="s">
        <v>53</v>
      </c>
      <c r="B10" s="15" t="s">
        <v>54</v>
      </c>
      <c r="C10" s="15" t="s">
        <v>73</v>
      </c>
      <c r="D10" s="15" t="s">
        <v>39</v>
      </c>
      <c r="E10" s="15" t="s">
        <v>74</v>
      </c>
      <c r="F10" s="15" t="s">
        <v>75</v>
      </c>
      <c r="G10" s="15" t="s">
        <v>76</v>
      </c>
      <c r="H10" s="15" t="s">
        <v>77</v>
      </c>
      <c r="I10" s="15" t="s">
        <v>78</v>
      </c>
      <c r="K10" s="15" t="s">
        <v>79</v>
      </c>
      <c r="L10" s="15"/>
      <c r="M10" s="15" t="s">
        <v>80</v>
      </c>
      <c r="N10" s="15" t="s">
        <v>81</v>
      </c>
      <c r="O10" s="15" t="s">
        <v>82</v>
      </c>
      <c r="P10" s="15" t="s">
        <v>83</v>
      </c>
      <c r="Q10" s="15" t="s">
        <v>84</v>
      </c>
      <c r="R10" s="15" t="s">
        <v>80</v>
      </c>
      <c r="S10" s="15" t="s">
        <v>81</v>
      </c>
      <c r="T10" s="15" t="s">
        <v>82</v>
      </c>
      <c r="U10" s="15" t="s">
        <v>80</v>
      </c>
      <c r="V10" s="15" t="s">
        <v>81</v>
      </c>
      <c r="W10" s="15" t="s">
        <v>82</v>
      </c>
    </row>
    <row r="11" spans="1:23">
      <c r="A11" s="3">
        <v>0</v>
      </c>
      <c r="B11" s="3">
        <v>1</v>
      </c>
      <c r="C11" s="3">
        <v>60</v>
      </c>
      <c r="D11" s="3">
        <v>225</v>
      </c>
      <c r="E11" s="16" t="str">
        <f>IFERROR(TRUNC(POWER(C11,2)*D11/16000000,3)*A11,0)</f>
        <v>0</v>
      </c>
      <c r="F11" s="16" t="str">
        <f>IFERROR(TRUNC(POWER(C11-$K$2,2)*(D11-$K$3)/16000000,3)*A11,0)</f>
        <v>0</v>
      </c>
      <c r="G11" s="16" t="str">
        <f>IFERROR(TRUNC(POWER((C11),2)*(D11)/16000000,3)*B11,0)</f>
        <v>0</v>
      </c>
      <c r="H11" s="16" t="str">
        <f>IFERROR(TRUNC(POWER((C11-$K$2),2)*(D11-$K$3)/16000000,3)*B11,0)</f>
        <v>0</v>
      </c>
      <c r="I11" s="3" t="str">
        <f>IF(D11&lt;330, "Shorts" ,IF(D11&gt;=600, "Longs", "Semi Longs"))</f>
        <v>0</v>
      </c>
      <c r="K11" s="3">
        <v>40</v>
      </c>
      <c r="L11" s="3">
        <v>49</v>
      </c>
      <c r="M11" s="4">
        <v>26</v>
      </c>
      <c r="N11" s="4">
        <v>0</v>
      </c>
      <c r="O11" s="4">
        <v>0</v>
      </c>
      <c r="P11" s="4" t="str">
        <f>(M11*R11)+(N11*S11)+(O11*T11)</f>
        <v>0</v>
      </c>
      <c r="Q11" s="4" t="str">
        <f>(M11*U11)+(N11*V11)+(O11*W11)</f>
        <v>0</v>
      </c>
      <c r="R11" s="16" t="str">
        <f>SUMIFS($F$11:$F$51,$C$11:$C$51,"&gt;="&amp;$K$11,$C$11:$C$51,"&lt;="&amp;$L11, I11:I51,R10)</f>
        <v>0</v>
      </c>
      <c r="S11" s="16" t="str">
        <f>SUMIFS($F$11:$F$51,$C$11:$C$51,"&gt;="&amp;$K$11,$C$11:$C$51,"&lt;="&amp;$L11, I11:I51,S10)</f>
        <v>0</v>
      </c>
      <c r="T11" s="16" t="str">
        <f>SUMIFS($F$11:$F$51,$C$11:$C$51,"&gt;="&amp;$K$11,$C$11:$C$51,"&lt;="&amp;$L11, I11:I51,T10)</f>
        <v>0</v>
      </c>
      <c r="U11" s="16" t="str">
        <f>SUMIFS($H$11:$H$51,$C$11:$C$51,"&gt;="&amp;$K$11,$C$11:$C$51,"&lt;="&amp;$L11, I11:I51,U10)</f>
        <v>0</v>
      </c>
      <c r="V11" s="16" t="str">
        <f>SUMIFS($H$11:$H$51,$C$11:$C$51,"&gt;="&amp;$K$11,$C$11:$C$51,"&lt;="&amp;$L11, I11:I51,V10)</f>
        <v>0</v>
      </c>
      <c r="W11" s="16" t="str">
        <f>SUMIFS($H$11:$H$51,$C$11:$C$51,"&gt;="&amp;$K$11,$C$11:$C$51,"&lt;="&amp;$L11, I11:I51,W10)</f>
        <v>0</v>
      </c>
    </row>
    <row r="12" spans="1:23">
      <c r="A12" s="3">
        <v>0</v>
      </c>
      <c r="B12" s="3">
        <v>1</v>
      </c>
      <c r="C12" s="3">
        <v>61</v>
      </c>
      <c r="D12" s="3">
        <v>180</v>
      </c>
      <c r="E12" s="16" t="str">
        <f>IFERROR(TRUNC(POWER(C12,2)*D12/16000000,3)*A12,0)</f>
        <v>0</v>
      </c>
      <c r="F12" s="16" t="str">
        <f>IFERROR(TRUNC(POWER(C12-$K$2,2)*(D12-$K$3)/16000000,3)*A12,0)</f>
        <v>0</v>
      </c>
      <c r="G12" s="16" t="str">
        <f>IFERROR(TRUNC(POWER((C12),2)*(D12)/16000000,3)*B12,0)</f>
        <v>0</v>
      </c>
      <c r="H12" s="16" t="str">
        <f>IFERROR(TRUNC(POWER((C12-$K$2),2)*(D12-$K$3)/16000000,3)*B12,0)</f>
        <v>0</v>
      </c>
      <c r="I12" s="3" t="str">
        <f>IF(D12&lt;330, "Shorts" ,IF(D12&gt;=600, "Longs", "Semi Longs"))</f>
        <v>0</v>
      </c>
      <c r="K12" s="3">
        <v>50</v>
      </c>
      <c r="L12" s="3">
        <v>59</v>
      </c>
      <c r="M12" s="4">
        <v>31</v>
      </c>
      <c r="N12" s="4">
        <v>0</v>
      </c>
      <c r="O12" s="4">
        <v>0</v>
      </c>
      <c r="P12" s="4" t="str">
        <f>(M12*R12)+(N12*S12)+(O12*T12)</f>
        <v>0</v>
      </c>
      <c r="Q12" s="4" t="str">
        <f>(M12*U12)+(N12*V12)+(O12*W12)</f>
        <v>0</v>
      </c>
      <c r="R12" s="16" t="str">
        <f>SUMIFS($F$11:$F$51,$C$11:$C$51,"&gt;="&amp;$K$12,$C$11:$C$51,"&lt;="&amp;$L12, I11:I51,R10)</f>
        <v>0</v>
      </c>
      <c r="S12" s="16" t="str">
        <f>SUMIFS($F$11:$F$51,$C$11:$C$51,"&gt;="&amp;$K$12,$C$11:$C$51,"&lt;="&amp;$L12, I11:I51,S10)</f>
        <v>0</v>
      </c>
      <c r="T12" s="16" t="str">
        <f>SUMIFS($F$11:$F$51,$C$11:$C$51,"&gt;="&amp;$K$12,$C$11:$C$51,"&lt;="&amp;$L12, I11:I51,T10)</f>
        <v>0</v>
      </c>
      <c r="U12" s="16" t="str">
        <f>SUMIFS($H$11:$H$51,$C$11:$C$51,"&gt;="&amp;$K$12,$C$11:$C$51,"&lt;="&amp;$L12, I11:I51,U10)</f>
        <v>0</v>
      </c>
      <c r="V12" s="16" t="str">
        <f>SUMIFS($H$11:$H$51,$C$11:$C$51,"&gt;="&amp;$K$12,$C$11:$C$51,"&lt;="&amp;$L12, I11:I51,V10)</f>
        <v>0</v>
      </c>
      <c r="W12" s="16" t="str">
        <f>SUMIFS($H$11:$H$51,$C$11:$C$51,"&gt;="&amp;$K$12,$C$11:$C$51,"&lt;="&amp;$L12, I11:I51,W10)</f>
        <v>0</v>
      </c>
    </row>
    <row r="13" spans="1:23">
      <c r="A13" s="3">
        <v>0</v>
      </c>
      <c r="B13" s="3">
        <v>2</v>
      </c>
      <c r="C13" s="3">
        <v>61</v>
      </c>
      <c r="D13" s="3">
        <v>225</v>
      </c>
      <c r="E13" s="16" t="str">
        <f>IFERROR(TRUNC(POWER(C13,2)*D13/16000000,3)*A13,0)</f>
        <v>0</v>
      </c>
      <c r="F13" s="16" t="str">
        <f>IFERROR(TRUNC(POWER(C13-$K$2,2)*(D13-$K$3)/16000000,3)*A13,0)</f>
        <v>0</v>
      </c>
      <c r="G13" s="16" t="str">
        <f>IFERROR(TRUNC(POWER((C13),2)*(D13)/16000000,3)*B13,0)</f>
        <v>0</v>
      </c>
      <c r="H13" s="16" t="str">
        <f>IFERROR(TRUNC(POWER((C13-$K$2),2)*(D13-$K$3)/16000000,3)*B13,0)</f>
        <v>0</v>
      </c>
      <c r="I13" s="3" t="str">
        <f>IF(D13&lt;330, "Shorts" ,IF(D13&gt;=600, "Longs", "Semi Longs"))</f>
        <v>0</v>
      </c>
      <c r="K13" s="3">
        <v>60</v>
      </c>
      <c r="L13" s="3">
        <v>69</v>
      </c>
      <c r="M13" s="4">
        <v>71</v>
      </c>
      <c r="N13" s="4">
        <v>119</v>
      </c>
      <c r="O13" s="4">
        <v>146</v>
      </c>
      <c r="P13" s="4" t="str">
        <f>(M13*R13)+(N13*S13)+(O13*T13)</f>
        <v>0</v>
      </c>
      <c r="Q13" s="4" t="str">
        <f>(M13*U13)+(N13*V13)+(O13*W13)</f>
        <v>0</v>
      </c>
      <c r="R13" s="16" t="str">
        <f>SUMIFS($F$11:$F$51,$C$11:$C$51,"&gt;="&amp;$K$13,$C$11:$C$51,"&lt;="&amp;$L13, I11:I51,R10)</f>
        <v>0</v>
      </c>
      <c r="S13" s="16" t="str">
        <f>SUMIFS($F$11:$F$51,$C$11:$C$51,"&gt;="&amp;$K$13,$C$11:$C$51,"&lt;="&amp;$L13, I11:I51,S10)</f>
        <v>0</v>
      </c>
      <c r="T13" s="16" t="str">
        <f>SUMIFS($F$11:$F$51,$C$11:$C$51,"&gt;="&amp;$K$13,$C$11:$C$51,"&lt;="&amp;$L13, I11:I51,T10)</f>
        <v>0</v>
      </c>
      <c r="U13" s="16" t="str">
        <f>SUMIFS($H$11:$H$51,$C$11:$C$51,"&gt;="&amp;$K$13,$C$11:$C$51,"&lt;="&amp;$L13, I11:I51,U10)</f>
        <v>0</v>
      </c>
      <c r="V13" s="16" t="str">
        <f>SUMIFS($H$11:$H$51,$C$11:$C$51,"&gt;="&amp;$K$13,$C$11:$C$51,"&lt;="&amp;$L13, I11:I51,V10)</f>
        <v>0</v>
      </c>
      <c r="W13" s="16" t="str">
        <f>SUMIFS($H$11:$H$51,$C$11:$C$51,"&gt;="&amp;$K$13,$C$11:$C$51,"&lt;="&amp;$L13, I11:I51,W10)</f>
        <v>0</v>
      </c>
    </row>
    <row r="14" spans="1:23">
      <c r="A14" s="3">
        <v>0</v>
      </c>
      <c r="B14" s="3">
        <v>1</v>
      </c>
      <c r="C14" s="3">
        <v>62</v>
      </c>
      <c r="D14" s="3">
        <v>225</v>
      </c>
      <c r="E14" s="16" t="str">
        <f>IFERROR(TRUNC(POWER(C14,2)*D14/16000000,3)*A14,0)</f>
        <v>0</v>
      </c>
      <c r="F14" s="16" t="str">
        <f>IFERROR(TRUNC(POWER(C14-$K$2,2)*(D14-$K$3)/16000000,3)*A14,0)</f>
        <v>0</v>
      </c>
      <c r="G14" s="16" t="str">
        <f>IFERROR(TRUNC(POWER((C14),2)*(D14)/16000000,3)*B14,0)</f>
        <v>0</v>
      </c>
      <c r="H14" s="16" t="str">
        <f>IFERROR(TRUNC(POWER((C14-$K$2),2)*(D14-$K$3)/16000000,3)*B14,0)</f>
        <v>0</v>
      </c>
      <c r="I14" s="3" t="str">
        <f>IF(D14&lt;330, "Shorts" ,IF(D14&gt;=600, "Longs", "Semi Longs"))</f>
        <v>0</v>
      </c>
      <c r="K14" s="3">
        <v>70</v>
      </c>
      <c r="L14" s="3">
        <v>79</v>
      </c>
      <c r="M14" s="4">
        <v>110</v>
      </c>
      <c r="N14" s="4">
        <v>180</v>
      </c>
      <c r="O14" s="4">
        <v>200</v>
      </c>
      <c r="P14" s="4" t="str">
        <f>(M14*R14)+(N14*S14)+(O14*T14)</f>
        <v>0</v>
      </c>
      <c r="Q14" s="4" t="str">
        <f>(M14*U14)+(N14*V14)+(O14*W14)</f>
        <v>0</v>
      </c>
      <c r="R14" s="16" t="str">
        <f>SUMIFS($F$11:$F$51,$C$11:$C$51,"&gt;="&amp;$K$14,$C$11:$C$51,"&lt;="&amp;$L14, I11:I51,R10)</f>
        <v>0</v>
      </c>
      <c r="S14" s="16" t="str">
        <f>SUMIFS($F$11:$F$51,$C$11:$C$51,"&gt;="&amp;$K$14,$C$11:$C$51,"&lt;="&amp;$L14, I11:I51,S10)</f>
        <v>0</v>
      </c>
      <c r="T14" s="16" t="str">
        <f>SUMIFS($F$11:$F$51,$C$11:$C$51,"&gt;="&amp;$K$14,$C$11:$C$51,"&lt;="&amp;$L14, I11:I51,T10)</f>
        <v>0</v>
      </c>
      <c r="U14" s="16" t="str">
        <f>SUMIFS($H$11:$H$51,$C$11:$C$51,"&gt;="&amp;$K$14,$C$11:$C$51,"&lt;="&amp;$L14, I11:I51,U10)</f>
        <v>0</v>
      </c>
      <c r="V14" s="16" t="str">
        <f>SUMIFS($H$11:$H$51,$C$11:$C$51,"&gt;="&amp;$K$14,$C$11:$C$51,"&lt;="&amp;$L14, I11:I51,V10)</f>
        <v>0</v>
      </c>
      <c r="W14" s="16" t="str">
        <f>SUMIFS($H$11:$H$51,$C$11:$C$51,"&gt;="&amp;$K$14,$C$11:$C$51,"&lt;="&amp;$L14, I11:I51,W10)</f>
        <v>0</v>
      </c>
    </row>
    <row r="15" spans="1:23">
      <c r="A15" s="3">
        <v>0</v>
      </c>
      <c r="B15" s="3">
        <v>1</v>
      </c>
      <c r="C15" s="3">
        <v>63</v>
      </c>
      <c r="D15" s="3">
        <v>225</v>
      </c>
      <c r="E15" s="16" t="str">
        <f>IFERROR(TRUNC(POWER(C15,2)*D15/16000000,3)*A15,0)</f>
        <v>0</v>
      </c>
      <c r="F15" s="16" t="str">
        <f>IFERROR(TRUNC(POWER(C15-$K$2,2)*(D15-$K$3)/16000000,3)*A15,0)</f>
        <v>0</v>
      </c>
      <c r="G15" s="16" t="str">
        <f>IFERROR(TRUNC(POWER((C15),2)*(D15)/16000000,3)*B15,0)</f>
        <v>0</v>
      </c>
      <c r="H15" s="16" t="str">
        <f>IFERROR(TRUNC(POWER((C15-$K$2),2)*(D15-$K$3)/16000000,3)*B15,0)</f>
        <v>0</v>
      </c>
      <c r="I15" s="3" t="str">
        <f>IF(D15&lt;330, "Shorts" ,IF(D15&gt;=600, "Longs", "Semi Longs"))</f>
        <v>0</v>
      </c>
      <c r="K15" s="3">
        <v>80</v>
      </c>
      <c r="L15" s="3">
        <v>89</v>
      </c>
      <c r="M15" s="4">
        <v>158</v>
      </c>
      <c r="N15" s="4">
        <v>227</v>
      </c>
      <c r="O15" s="4">
        <v>254</v>
      </c>
      <c r="P15" s="4" t="str">
        <f>(M15*R15)+(N15*S15)+(O15*T15)</f>
        <v>0</v>
      </c>
      <c r="Q15" s="4" t="str">
        <f>(M15*U15)+(N15*V15)+(O15*W15)</f>
        <v>0</v>
      </c>
      <c r="R15" s="16" t="str">
        <f>SUMIFS($F$11:$F$51,$C$11:$C$51,"&gt;="&amp;$K$15,$C$11:$C$51,"&lt;="&amp;$L15, I11:I51,R10)</f>
        <v>0</v>
      </c>
      <c r="S15" s="16" t="str">
        <f>SUMIFS($F$11:$F$51,$C$11:$C$51,"&gt;="&amp;$K$15,$C$11:$C$51,"&lt;="&amp;$L15, I11:I51,S10)</f>
        <v>0</v>
      </c>
      <c r="T15" s="16" t="str">
        <f>SUMIFS($F$11:$F$51,$C$11:$C$51,"&gt;="&amp;$K$15,$C$11:$C$51,"&lt;="&amp;$L15, I11:I51,T10)</f>
        <v>0</v>
      </c>
      <c r="U15" s="16" t="str">
        <f>SUMIFS($H$11:$H$51,$C$11:$C$51,"&gt;="&amp;$K$15,$C$11:$C$51,"&lt;="&amp;$L15, I11:I51,U10)</f>
        <v>0</v>
      </c>
      <c r="V15" s="16" t="str">
        <f>SUMIFS($H$11:$H$51,$C$11:$C$51,"&gt;="&amp;$K$15,$C$11:$C$51,"&lt;="&amp;$L15, I11:I51,V10)</f>
        <v>0</v>
      </c>
      <c r="W15" s="16" t="str">
        <f>SUMIFS($H$11:$H$51,$C$11:$C$51,"&gt;="&amp;$K$15,$C$11:$C$51,"&lt;="&amp;$L15, I11:I51,W10)</f>
        <v>0</v>
      </c>
    </row>
    <row r="16" spans="1:23">
      <c r="A16" s="3">
        <v>0</v>
      </c>
      <c r="B16" s="3">
        <v>1</v>
      </c>
      <c r="C16" s="3">
        <v>63</v>
      </c>
      <c r="D16" s="3">
        <v>970</v>
      </c>
      <c r="E16" s="16" t="str">
        <f>IFERROR(TRUNC(POWER(C16,2)*D16/16000000,3)*A16,0)</f>
        <v>0</v>
      </c>
      <c r="F16" s="16" t="str">
        <f>IFERROR(TRUNC(POWER(C16-$K$2,2)*(D16-$K$3)/16000000,3)*A16,0)</f>
        <v>0</v>
      </c>
      <c r="G16" s="16" t="str">
        <f>IFERROR(TRUNC(POWER((C16),2)*(D16)/16000000,3)*B16,0)</f>
        <v>0</v>
      </c>
      <c r="H16" s="16" t="str">
        <f>IFERROR(TRUNC(POWER((C16-$K$2),2)*(D16-$K$3)/16000000,3)*B16,0)</f>
        <v>0</v>
      </c>
      <c r="I16" s="3" t="str">
        <f>IF(D16&lt;330, "Shorts" ,IF(D16&gt;=600, "Longs", "Semi Longs"))</f>
        <v>0</v>
      </c>
      <c r="K16" s="3">
        <v>90</v>
      </c>
      <c r="L16" s="3">
        <v>99</v>
      </c>
      <c r="M16" s="4">
        <v>202</v>
      </c>
      <c r="N16" s="4">
        <v>281</v>
      </c>
      <c r="O16" s="4">
        <v>308</v>
      </c>
      <c r="P16" s="4" t="str">
        <f>(M16*R16)+(N16*S16)+(O16*T16)</f>
        <v>0</v>
      </c>
      <c r="Q16" s="4" t="str">
        <f>(M16*U16)+(N16*V16)+(O16*W16)</f>
        <v>0</v>
      </c>
      <c r="R16" s="16" t="str">
        <f>SUMIFS($F$11:$F$51,$C$11:$C$51,"&gt;="&amp;$K$16,$C$11:$C$51,"&lt;="&amp;$L16, I11:I51,R10)</f>
        <v>0</v>
      </c>
      <c r="S16" s="16" t="str">
        <f>SUMIFS($F$11:$F$51,$C$11:$C$51,"&gt;="&amp;$K$16,$C$11:$C$51,"&lt;="&amp;$L16, I11:I51,S10)</f>
        <v>0</v>
      </c>
      <c r="T16" s="16" t="str">
        <f>SUMIFS($F$11:$F$51,$C$11:$C$51,"&gt;="&amp;$K$16,$C$11:$C$51,"&lt;="&amp;$L16, I11:I51,T10)</f>
        <v>0</v>
      </c>
      <c r="U16" s="16" t="str">
        <f>SUMIFS($H$11:$H$51,$C$11:$C$51,"&gt;="&amp;$K$16,$C$11:$C$51,"&lt;="&amp;$L16, I11:I51,U10)</f>
        <v>0</v>
      </c>
      <c r="V16" s="16" t="str">
        <f>SUMIFS($H$11:$H$51,$C$11:$C$51,"&gt;="&amp;$K$16,$C$11:$C$51,"&lt;="&amp;$L16, I11:I51,V10)</f>
        <v>0</v>
      </c>
      <c r="W16" s="16" t="str">
        <f>SUMIFS($H$11:$H$51,$C$11:$C$51,"&gt;="&amp;$K$16,$C$11:$C$51,"&lt;="&amp;$L16, I11:I51,W10)</f>
        <v>0</v>
      </c>
    </row>
    <row r="17" spans="1:23">
      <c r="A17" s="3">
        <v>0</v>
      </c>
      <c r="B17" s="3">
        <v>1</v>
      </c>
      <c r="C17" s="3">
        <v>63</v>
      </c>
      <c r="D17" s="3">
        <v>1160</v>
      </c>
      <c r="E17" s="16" t="str">
        <f>IFERROR(TRUNC(POWER(C17,2)*D17/16000000,3)*A17,0)</f>
        <v>0</v>
      </c>
      <c r="F17" s="16" t="str">
        <f>IFERROR(TRUNC(POWER(C17-$K$2,2)*(D17-$K$3)/16000000,3)*A17,0)</f>
        <v>0</v>
      </c>
      <c r="G17" s="16" t="str">
        <f>IFERROR(TRUNC(POWER((C17),2)*(D17)/16000000,3)*B17,0)</f>
        <v>0</v>
      </c>
      <c r="H17" s="16" t="str">
        <f>IFERROR(TRUNC(POWER((C17-$K$2),2)*(D17-$K$3)/16000000,3)*B17,0)</f>
        <v>0</v>
      </c>
      <c r="I17" s="3" t="str">
        <f>IF(D17&lt;330, "Shorts" ,IF(D17&gt;=600, "Longs", "Semi Longs"))</f>
        <v>0</v>
      </c>
      <c r="K17" s="3">
        <v>100</v>
      </c>
      <c r="L17" s="3">
        <v>109</v>
      </c>
      <c r="M17" s="4">
        <v>257</v>
      </c>
      <c r="N17" s="4">
        <v>335</v>
      </c>
      <c r="O17" s="4">
        <v>362</v>
      </c>
      <c r="P17" s="4" t="str">
        <f>(M17*R17)+(N17*S17)+(O17*T17)</f>
        <v>0</v>
      </c>
      <c r="Q17" s="4" t="str">
        <f>(M17*U17)+(N17*V17)+(O17*W17)</f>
        <v>0</v>
      </c>
      <c r="R17" s="16" t="str">
        <f>SUMIFS($F$11:$F$51,$C$11:$C$51,"&gt;="&amp;$K$17,$C$11:$C$51,"&lt;="&amp;$L17, I11:I51,R10)</f>
        <v>0</v>
      </c>
      <c r="S17" s="16" t="str">
        <f>SUMIFS($F$11:$F$51,$C$11:$C$51,"&gt;="&amp;$K$17,$C$11:$C$51,"&lt;="&amp;$L17, I11:I51,S10)</f>
        <v>0</v>
      </c>
      <c r="T17" s="16" t="str">
        <f>SUMIFS($F$11:$F$51,$C$11:$C$51,"&gt;="&amp;$K$17,$C$11:$C$51,"&lt;="&amp;$L17, I11:I51,T10)</f>
        <v>0</v>
      </c>
      <c r="U17" s="16" t="str">
        <f>SUMIFS($H$11:$H$51,$C$11:$C$51,"&gt;="&amp;$K$17,$C$11:$C$51,"&lt;="&amp;$L17, I11:I51,U10)</f>
        <v>0</v>
      </c>
      <c r="V17" s="16" t="str">
        <f>SUMIFS($H$11:$H$51,$C$11:$C$51,"&gt;="&amp;$K$17,$C$11:$C$51,"&lt;="&amp;$L17, I11:I51,V10)</f>
        <v>0</v>
      </c>
      <c r="W17" s="16" t="str">
        <f>SUMIFS($H$11:$H$51,$C$11:$C$51,"&gt;="&amp;$K$17,$C$11:$C$51,"&lt;="&amp;$L17, I11:I51,W10)</f>
        <v>0</v>
      </c>
    </row>
    <row r="18" spans="1:23">
      <c r="A18" s="3">
        <v>0</v>
      </c>
      <c r="B18" s="3">
        <v>1</v>
      </c>
      <c r="C18" s="3">
        <v>64</v>
      </c>
      <c r="D18" s="3">
        <v>225</v>
      </c>
      <c r="E18" s="16" t="str">
        <f>IFERROR(TRUNC(POWER(C18,2)*D18/16000000,3)*A18,0)</f>
        <v>0</v>
      </c>
      <c r="F18" s="16" t="str">
        <f>IFERROR(TRUNC(POWER(C18-$K$2,2)*(D18-$K$3)/16000000,3)*A18,0)</f>
        <v>0</v>
      </c>
      <c r="G18" s="16" t="str">
        <f>IFERROR(TRUNC(POWER((C18),2)*(D18)/16000000,3)*B18,0)</f>
        <v>0</v>
      </c>
      <c r="H18" s="16" t="str">
        <f>IFERROR(TRUNC(POWER((C18-$K$2),2)*(D18-$K$3)/16000000,3)*B18,0)</f>
        <v>0</v>
      </c>
      <c r="I18" s="3" t="str">
        <f>IF(D18&lt;330, "Shorts" ,IF(D18&gt;=600, "Longs", "Semi Longs"))</f>
        <v>0</v>
      </c>
      <c r="K18" s="3">
        <v>110</v>
      </c>
      <c r="L18" s="3">
        <v>119</v>
      </c>
      <c r="M18" s="4">
        <v>323</v>
      </c>
      <c r="N18" s="4">
        <v>389</v>
      </c>
      <c r="O18" s="4">
        <v>416</v>
      </c>
      <c r="P18" s="4" t="str">
        <f>(M18*R18)+(N18*S18)+(O18*T18)</f>
        <v>0</v>
      </c>
      <c r="Q18" s="4" t="str">
        <f>(M18*U18)+(N18*V18)+(O18*W18)</f>
        <v>0</v>
      </c>
      <c r="R18" s="16" t="str">
        <f>SUMIFS($F$11:$F$51,$C$11:$C$51,"&gt;="&amp;$K$18,$C$11:$C$51,"&lt;="&amp;$L18, I11:I51,R10)</f>
        <v>0</v>
      </c>
      <c r="S18" s="16" t="str">
        <f>SUMIFS($F$11:$F$51,$C$11:$C$51,"&gt;="&amp;$K$18,$C$11:$C$51,"&lt;="&amp;$L18, I11:I51,S10)</f>
        <v>0</v>
      </c>
      <c r="T18" s="16" t="str">
        <f>SUMIFS($F$11:$F$51,$C$11:$C$51,"&gt;="&amp;$K$18,$C$11:$C$51,"&lt;="&amp;$L18, I11:I51,T10)</f>
        <v>0</v>
      </c>
      <c r="U18" s="16" t="str">
        <f>SUMIFS($H$11:$H$51,$C$11:$C$51,"&gt;="&amp;$K$18,$C$11:$C$51,"&lt;="&amp;$L18, I11:I51,U10)</f>
        <v>0</v>
      </c>
      <c r="V18" s="16" t="str">
        <f>SUMIFS($H$11:$H$51,$C$11:$C$51,"&gt;="&amp;$K$18,$C$11:$C$51,"&lt;="&amp;$L18, I11:I51,V10)</f>
        <v>0</v>
      </c>
      <c r="W18" s="16" t="str">
        <f>SUMIFS($H$11:$H$51,$C$11:$C$51,"&gt;="&amp;$K$18,$C$11:$C$51,"&lt;="&amp;$L18, I11:I51,W10)</f>
        <v>0</v>
      </c>
    </row>
    <row r="19" spans="1:23">
      <c r="A19" s="3">
        <v>0</v>
      </c>
      <c r="B19" s="3">
        <v>1</v>
      </c>
      <c r="C19" s="3">
        <v>64</v>
      </c>
      <c r="D19" s="3">
        <v>1030</v>
      </c>
      <c r="E19" s="16" t="str">
        <f>IFERROR(TRUNC(POWER(C19,2)*D19/16000000,3)*A19,0)</f>
        <v>0</v>
      </c>
      <c r="F19" s="16" t="str">
        <f>IFERROR(TRUNC(POWER(C19-$K$2,2)*(D19-$K$3)/16000000,3)*A19,0)</f>
        <v>0</v>
      </c>
      <c r="G19" s="16" t="str">
        <f>IFERROR(TRUNC(POWER((C19),2)*(D19)/16000000,3)*B19,0)</f>
        <v>0</v>
      </c>
      <c r="H19" s="16" t="str">
        <f>IFERROR(TRUNC(POWER((C19-$K$2),2)*(D19-$K$3)/16000000,3)*B19,0)</f>
        <v>0</v>
      </c>
      <c r="I19" s="3" t="str">
        <f>IF(D19&lt;330, "Shorts" ,IF(D19&gt;=600, "Longs", "Semi Longs"))</f>
        <v>0</v>
      </c>
      <c r="K19" s="3">
        <v>120</v>
      </c>
      <c r="L19" s="3">
        <v>129</v>
      </c>
      <c r="M19" s="4">
        <v>363</v>
      </c>
      <c r="N19" s="4">
        <v>443</v>
      </c>
      <c r="O19" s="4">
        <v>470</v>
      </c>
      <c r="P19" s="4" t="str">
        <f>(M19*R19)+(N19*S19)+(O19*T19)</f>
        <v>0</v>
      </c>
      <c r="Q19" s="4" t="str">
        <f>(M19*U19)+(N19*V19)+(O19*W19)</f>
        <v>0</v>
      </c>
      <c r="R19" s="16" t="str">
        <f>SUMIFS($F$11:$F$51,$C$11:$C$51,"&gt;="&amp;$K$19,$C$11:$C$51,"&lt;="&amp;$L19, I11:I51,R10)</f>
        <v>0</v>
      </c>
      <c r="S19" s="16" t="str">
        <f>SUMIFS($F$11:$F$51,$C$11:$C$51,"&gt;="&amp;$K$19,$C$11:$C$51,"&lt;="&amp;$L19, I11:I51,S10)</f>
        <v>0</v>
      </c>
      <c r="T19" s="16" t="str">
        <f>SUMIFS($F$11:$F$51,$C$11:$C$51,"&gt;="&amp;$K$19,$C$11:$C$51,"&lt;="&amp;$L19, I11:I51,T10)</f>
        <v>0</v>
      </c>
      <c r="U19" s="16" t="str">
        <f>SUMIFS($H$11:$H$51,$C$11:$C$51,"&gt;="&amp;$K$19,$C$11:$C$51,"&lt;="&amp;$L19, I11:I51,U10)</f>
        <v>0</v>
      </c>
      <c r="V19" s="16" t="str">
        <f>SUMIFS($H$11:$H$51,$C$11:$C$51,"&gt;="&amp;$K$19,$C$11:$C$51,"&lt;="&amp;$L19, I11:I51,V10)</f>
        <v>0</v>
      </c>
      <c r="W19" s="16" t="str">
        <f>SUMIFS($H$11:$H$51,$C$11:$C$51,"&gt;="&amp;$K$19,$C$11:$C$51,"&lt;="&amp;$L19, I11:I51,W10)</f>
        <v>0</v>
      </c>
    </row>
    <row r="20" spans="1:23">
      <c r="A20" s="3">
        <v>0</v>
      </c>
      <c r="B20" s="3">
        <v>1</v>
      </c>
      <c r="C20" s="3">
        <v>65</v>
      </c>
      <c r="D20" s="3">
        <v>225</v>
      </c>
      <c r="E20" s="16" t="str">
        <f>IFERROR(TRUNC(POWER(C20,2)*D20/16000000,3)*A20,0)</f>
        <v>0</v>
      </c>
      <c r="F20" s="16" t="str">
        <f>IFERROR(TRUNC(POWER(C20-$K$2,2)*(D20-$K$3)/16000000,3)*A20,0)</f>
        <v>0</v>
      </c>
      <c r="G20" s="16" t="str">
        <f>IFERROR(TRUNC(POWER((C20),2)*(D20)/16000000,3)*B20,0)</f>
        <v>0</v>
      </c>
      <c r="H20" s="16" t="str">
        <f>IFERROR(TRUNC(POWER((C20-$K$2),2)*(D20-$K$3)/16000000,3)*B20,0)</f>
        <v>0</v>
      </c>
      <c r="I20" s="3" t="str">
        <f>IF(D20&lt;330, "Shorts" ,IF(D20&gt;=600, "Longs", "Semi Longs"))</f>
        <v>0</v>
      </c>
      <c r="K20" s="3">
        <v>130</v>
      </c>
      <c r="L20" s="3">
        <v>139</v>
      </c>
      <c r="M20" s="4">
        <v>363</v>
      </c>
      <c r="N20" s="4">
        <v>497</v>
      </c>
      <c r="O20" s="4">
        <v>524</v>
      </c>
      <c r="P20" s="4" t="str">
        <f>(M20*R20)+(N20*S20)+(O20*T20)</f>
        <v>0</v>
      </c>
      <c r="Q20" s="4" t="str">
        <f>(M20*U20)+(N20*V20)+(O20*W20)</f>
        <v>0</v>
      </c>
      <c r="R20" s="16" t="str">
        <f>SUMIFS($F$11:$F$51,$C$11:$C$51,"&gt;="&amp;$K$20,$C$11:$C$51,"&lt;="&amp;$L20, I11:I51,R10)</f>
        <v>0</v>
      </c>
      <c r="S20" s="16" t="str">
        <f>SUMIFS($F$11:$F$51,$C$11:$C$51,"&gt;="&amp;$K$20,$C$11:$C$51,"&lt;="&amp;$L20, I11:I51,S10)</f>
        <v>0</v>
      </c>
      <c r="T20" s="16" t="str">
        <f>SUMIFS($F$11:$F$51,$C$11:$C$51,"&gt;="&amp;$K$20,$C$11:$C$51,"&lt;="&amp;$L20, I11:I51,T10)</f>
        <v>0</v>
      </c>
      <c r="U20" s="16" t="str">
        <f>SUMIFS($H$11:$H$51,$C$11:$C$51,"&gt;="&amp;$K$20,$C$11:$C$51,"&lt;="&amp;$L20, I11:I51,U10)</f>
        <v>0</v>
      </c>
      <c r="V20" s="16" t="str">
        <f>SUMIFS($H$11:$H$51,$C$11:$C$51,"&gt;="&amp;$K$20,$C$11:$C$51,"&lt;="&amp;$L20, I11:I51,V10)</f>
        <v>0</v>
      </c>
      <c r="W20" s="16" t="str">
        <f>SUMIFS($H$11:$H$51,$C$11:$C$51,"&gt;="&amp;$K$20,$C$11:$C$51,"&lt;="&amp;$L20, I11:I51,W10)</f>
        <v>0</v>
      </c>
    </row>
    <row r="21" spans="1:23">
      <c r="A21" s="3">
        <v>0</v>
      </c>
      <c r="B21" s="3">
        <v>1</v>
      </c>
      <c r="C21" s="3">
        <v>65</v>
      </c>
      <c r="D21" s="3">
        <v>570</v>
      </c>
      <c r="E21" s="16" t="str">
        <f>IFERROR(TRUNC(POWER(C21,2)*D21/16000000,3)*A21,0)</f>
        <v>0</v>
      </c>
      <c r="F21" s="16" t="str">
        <f>IFERROR(TRUNC(POWER(C21-$K$2,2)*(D21-$K$3)/16000000,3)*A21,0)</f>
        <v>0</v>
      </c>
      <c r="G21" s="16" t="str">
        <f>IFERROR(TRUNC(POWER((C21),2)*(D21)/16000000,3)*B21,0)</f>
        <v>0</v>
      </c>
      <c r="H21" s="16" t="str">
        <f>IFERROR(TRUNC(POWER((C21-$K$2),2)*(D21-$K$3)/16000000,3)*B21,0)</f>
        <v>0</v>
      </c>
      <c r="I21" s="3" t="str">
        <f>IF(D21&lt;330, "Shorts" ,IF(D21&gt;=600, "Longs", "Semi Longs"))</f>
        <v>0</v>
      </c>
    </row>
    <row r="22" spans="1:23">
      <c r="A22" s="3">
        <v>0</v>
      </c>
      <c r="B22" s="3">
        <v>1</v>
      </c>
      <c r="C22" s="3">
        <v>66</v>
      </c>
      <c r="D22" s="3">
        <v>780</v>
      </c>
      <c r="E22" s="16" t="str">
        <f>IFERROR(TRUNC(POWER(C22,2)*D22/16000000,3)*A22,0)</f>
        <v>0</v>
      </c>
      <c r="F22" s="16" t="str">
        <f>IFERROR(TRUNC(POWER(C22-$K$2,2)*(D22-$K$3)/16000000,3)*A22,0)</f>
        <v>0</v>
      </c>
      <c r="G22" s="16" t="str">
        <f>IFERROR(TRUNC(POWER((C22),2)*(D22)/16000000,3)*B22,0)</f>
        <v>0</v>
      </c>
      <c r="H22" s="16" t="str">
        <f>IFERROR(TRUNC(POWER((C22-$K$2),2)*(D22-$K$3)/16000000,3)*B22,0)</f>
        <v>0</v>
      </c>
      <c r="I22" s="3" t="str">
        <f>IF(D22&lt;330, "Shorts" ,IF(D22&gt;=600, "Longs", "Semi Longs"))</f>
        <v>0</v>
      </c>
    </row>
    <row r="23" spans="1:23">
      <c r="A23" s="3">
        <v>0</v>
      </c>
      <c r="B23" s="3">
        <v>1</v>
      </c>
      <c r="C23" s="3">
        <v>66</v>
      </c>
      <c r="D23" s="3">
        <v>1040</v>
      </c>
      <c r="E23" s="16" t="str">
        <f>IFERROR(TRUNC(POWER(C23,2)*D23/16000000,3)*A23,0)</f>
        <v>0</v>
      </c>
      <c r="F23" s="16" t="str">
        <f>IFERROR(TRUNC(POWER(C23-$K$2,2)*(D23-$K$3)/16000000,3)*A23,0)</f>
        <v>0</v>
      </c>
      <c r="G23" s="16" t="str">
        <f>IFERROR(TRUNC(POWER((C23),2)*(D23)/16000000,3)*B23,0)</f>
        <v>0</v>
      </c>
      <c r="H23" s="16" t="str">
        <f>IFERROR(TRUNC(POWER((C23-$K$2),2)*(D23-$K$3)/16000000,3)*B23,0)</f>
        <v>0</v>
      </c>
      <c r="I23" s="3" t="str">
        <f>IF(D23&lt;330, "Shorts" ,IF(D23&gt;=600, "Longs", "Semi Longs"))</f>
        <v>0</v>
      </c>
    </row>
    <row r="24" spans="1:23">
      <c r="A24" s="3">
        <v>0</v>
      </c>
      <c r="B24" s="3">
        <v>1</v>
      </c>
      <c r="C24" s="3">
        <v>68</v>
      </c>
      <c r="D24" s="3">
        <v>470</v>
      </c>
      <c r="E24" s="16" t="str">
        <f>IFERROR(TRUNC(POWER(C24,2)*D24/16000000,3)*A24,0)</f>
        <v>0</v>
      </c>
      <c r="F24" s="16" t="str">
        <f>IFERROR(TRUNC(POWER(C24-$K$2,2)*(D24-$K$3)/16000000,3)*A24,0)</f>
        <v>0</v>
      </c>
      <c r="G24" s="16" t="str">
        <f>IFERROR(TRUNC(POWER((C24),2)*(D24)/16000000,3)*B24,0)</f>
        <v>0</v>
      </c>
      <c r="H24" s="16" t="str">
        <f>IFERROR(TRUNC(POWER((C24-$K$2),2)*(D24-$K$3)/16000000,3)*B24,0)</f>
        <v>0</v>
      </c>
      <c r="I24" s="3" t="str">
        <f>IF(D24&lt;330, "Shorts" ,IF(D24&gt;=600, "Longs", "Semi Longs"))</f>
        <v>0</v>
      </c>
    </row>
    <row r="25" spans="1:23">
      <c r="A25" s="3">
        <v>0</v>
      </c>
      <c r="B25" s="3">
        <v>1</v>
      </c>
      <c r="C25" s="3">
        <v>68</v>
      </c>
      <c r="D25" s="3">
        <v>580</v>
      </c>
      <c r="E25" s="16" t="str">
        <f>IFERROR(TRUNC(POWER(C25,2)*D25/16000000,3)*A25,0)</f>
        <v>0</v>
      </c>
      <c r="F25" s="16" t="str">
        <f>IFERROR(TRUNC(POWER(C25-$K$2,2)*(D25-$K$3)/16000000,3)*A25,0)</f>
        <v>0</v>
      </c>
      <c r="G25" s="16" t="str">
        <f>IFERROR(TRUNC(POWER((C25),2)*(D25)/16000000,3)*B25,0)</f>
        <v>0</v>
      </c>
      <c r="H25" s="16" t="str">
        <f>IFERROR(TRUNC(POWER((C25-$K$2),2)*(D25-$K$3)/16000000,3)*B25,0)</f>
        <v>0</v>
      </c>
      <c r="I25" s="3" t="str">
        <f>IF(D25&lt;330, "Shorts" ,IF(D25&gt;=600, "Longs", "Semi Longs"))</f>
        <v>0</v>
      </c>
    </row>
    <row r="26" spans="1:23">
      <c r="A26" s="3">
        <v>0</v>
      </c>
      <c r="B26" s="3">
        <v>1</v>
      </c>
      <c r="C26" s="3">
        <v>70</v>
      </c>
      <c r="D26" s="3">
        <v>940</v>
      </c>
      <c r="E26" s="16" t="str">
        <f>IFERROR(TRUNC(POWER(C26,2)*D26/16000000,3)*A26,0)</f>
        <v>0</v>
      </c>
      <c r="F26" s="16" t="str">
        <f>IFERROR(TRUNC(POWER(C26-$K$2,2)*(D26-$K$3)/16000000,3)*A26,0)</f>
        <v>0</v>
      </c>
      <c r="G26" s="16" t="str">
        <f>IFERROR(TRUNC(POWER((C26),2)*(D26)/16000000,3)*B26,0)</f>
        <v>0</v>
      </c>
      <c r="H26" s="16" t="str">
        <f>IFERROR(TRUNC(POWER((C26-$K$2),2)*(D26-$K$3)/16000000,3)*B26,0)</f>
        <v>0</v>
      </c>
      <c r="I26" s="3" t="str">
        <f>IF(D26&lt;330, "Shorts" ,IF(D26&gt;=600, "Longs", "Semi Longs"))</f>
        <v>0</v>
      </c>
    </row>
    <row r="27" spans="1:23">
      <c r="A27" s="3">
        <v>0</v>
      </c>
      <c r="B27" s="3">
        <v>1</v>
      </c>
      <c r="C27" s="3">
        <v>71</v>
      </c>
      <c r="D27" s="3">
        <v>1140</v>
      </c>
      <c r="E27" s="16" t="str">
        <f>IFERROR(TRUNC(POWER(C27,2)*D27/16000000,3)*A27,0)</f>
        <v>0</v>
      </c>
      <c r="F27" s="16" t="str">
        <f>IFERROR(TRUNC(POWER(C27-$K$2,2)*(D27-$K$3)/16000000,3)*A27,0)</f>
        <v>0</v>
      </c>
      <c r="G27" s="16" t="str">
        <f>IFERROR(TRUNC(POWER((C27),2)*(D27)/16000000,3)*B27,0)</f>
        <v>0</v>
      </c>
      <c r="H27" s="16" t="str">
        <f>IFERROR(TRUNC(POWER((C27-$K$2),2)*(D27-$K$3)/16000000,3)*B27,0)</f>
        <v>0</v>
      </c>
      <c r="I27" s="3" t="str">
        <f>IF(D27&lt;330, "Shorts" ,IF(D27&gt;=600, "Longs", "Semi Longs"))</f>
        <v>0</v>
      </c>
    </row>
    <row r="28" spans="1:23">
      <c r="A28" s="3">
        <v>0</v>
      </c>
      <c r="B28" s="3">
        <v>1</v>
      </c>
      <c r="C28" s="3">
        <v>72</v>
      </c>
      <c r="D28" s="3">
        <v>520</v>
      </c>
      <c r="E28" s="16" t="str">
        <f>IFERROR(TRUNC(POWER(C28,2)*D28/16000000,3)*A28,0)</f>
        <v>0</v>
      </c>
      <c r="F28" s="16" t="str">
        <f>IFERROR(TRUNC(POWER(C28-$K$2,2)*(D28-$K$3)/16000000,3)*A28,0)</f>
        <v>0</v>
      </c>
      <c r="G28" s="16" t="str">
        <f>IFERROR(TRUNC(POWER((C28),2)*(D28)/16000000,3)*B28,0)</f>
        <v>0</v>
      </c>
      <c r="H28" s="16" t="str">
        <f>IFERROR(TRUNC(POWER((C28-$K$2),2)*(D28-$K$3)/16000000,3)*B28,0)</f>
        <v>0</v>
      </c>
      <c r="I28" s="3" t="str">
        <f>IF(D28&lt;330, "Shorts" ,IF(D28&gt;=600, "Longs", "Semi Longs"))</f>
        <v>0</v>
      </c>
    </row>
    <row r="29" spans="1:23">
      <c r="A29" s="3">
        <v>0</v>
      </c>
      <c r="B29" s="3">
        <v>1</v>
      </c>
      <c r="C29" s="3">
        <v>72</v>
      </c>
      <c r="D29" s="3">
        <v>840</v>
      </c>
      <c r="E29" s="16" t="str">
        <f>IFERROR(TRUNC(POWER(C29,2)*D29/16000000,3)*A29,0)</f>
        <v>0</v>
      </c>
      <c r="F29" s="16" t="str">
        <f>IFERROR(TRUNC(POWER(C29-$K$2,2)*(D29-$K$3)/16000000,3)*A29,0)</f>
        <v>0</v>
      </c>
      <c r="G29" s="16" t="str">
        <f>IFERROR(TRUNC(POWER((C29),2)*(D29)/16000000,3)*B29,0)</f>
        <v>0</v>
      </c>
      <c r="H29" s="16" t="str">
        <f>IFERROR(TRUNC(POWER((C29-$K$2),2)*(D29-$K$3)/16000000,3)*B29,0)</f>
        <v>0</v>
      </c>
      <c r="I29" s="3" t="str">
        <f>IF(D29&lt;330, "Shorts" ,IF(D29&gt;=600, "Longs", "Semi Longs"))</f>
        <v>0</v>
      </c>
    </row>
    <row r="30" spans="1:23">
      <c r="A30" s="3">
        <v>0</v>
      </c>
      <c r="B30" s="3">
        <v>1</v>
      </c>
      <c r="C30" s="3">
        <v>73</v>
      </c>
      <c r="D30" s="3">
        <v>530</v>
      </c>
      <c r="E30" s="16" t="str">
        <f>IFERROR(TRUNC(POWER(C30,2)*D30/16000000,3)*A30,0)</f>
        <v>0</v>
      </c>
      <c r="F30" s="16" t="str">
        <f>IFERROR(TRUNC(POWER(C30-$K$2,2)*(D30-$K$3)/16000000,3)*A30,0)</f>
        <v>0</v>
      </c>
      <c r="G30" s="16" t="str">
        <f>IFERROR(TRUNC(POWER((C30),2)*(D30)/16000000,3)*B30,0)</f>
        <v>0</v>
      </c>
      <c r="H30" s="16" t="str">
        <f>IFERROR(TRUNC(POWER((C30-$K$2),2)*(D30-$K$3)/16000000,3)*B30,0)</f>
        <v>0</v>
      </c>
      <c r="I30" s="3" t="str">
        <f>IF(D30&lt;330, "Shorts" ,IF(D30&gt;=600, "Longs", "Semi Longs"))</f>
        <v>0</v>
      </c>
    </row>
    <row r="31" spans="1:23">
      <c r="A31" s="3">
        <v>0</v>
      </c>
      <c r="B31" s="3">
        <v>1</v>
      </c>
      <c r="C31" s="3">
        <v>73</v>
      </c>
      <c r="D31" s="3">
        <v>1140</v>
      </c>
      <c r="E31" s="16" t="str">
        <f>IFERROR(TRUNC(POWER(C31,2)*D31/16000000,3)*A31,0)</f>
        <v>0</v>
      </c>
      <c r="F31" s="16" t="str">
        <f>IFERROR(TRUNC(POWER(C31-$K$2,2)*(D31-$K$3)/16000000,3)*A31,0)</f>
        <v>0</v>
      </c>
      <c r="G31" s="16" t="str">
        <f>IFERROR(TRUNC(POWER((C31),2)*(D31)/16000000,3)*B31,0)</f>
        <v>0</v>
      </c>
      <c r="H31" s="16" t="str">
        <f>IFERROR(TRUNC(POWER((C31-$K$2),2)*(D31-$K$3)/16000000,3)*B31,0)</f>
        <v>0</v>
      </c>
      <c r="I31" s="3" t="str">
        <f>IF(D31&lt;330, "Shorts" ,IF(D31&gt;=600, "Longs", "Semi Longs"))</f>
        <v>0</v>
      </c>
    </row>
    <row r="32" spans="1:23">
      <c r="A32" s="3">
        <v>0</v>
      </c>
      <c r="B32" s="3">
        <v>1</v>
      </c>
      <c r="C32" s="3">
        <v>74</v>
      </c>
      <c r="D32" s="3">
        <v>225</v>
      </c>
      <c r="E32" s="16" t="str">
        <f>IFERROR(TRUNC(POWER(C32,2)*D32/16000000,3)*A32,0)</f>
        <v>0</v>
      </c>
      <c r="F32" s="16" t="str">
        <f>IFERROR(TRUNC(POWER(C32-$K$2,2)*(D32-$K$3)/16000000,3)*A32,0)</f>
        <v>0</v>
      </c>
      <c r="G32" s="16" t="str">
        <f>IFERROR(TRUNC(POWER((C32),2)*(D32)/16000000,3)*B32,0)</f>
        <v>0</v>
      </c>
      <c r="H32" s="16" t="str">
        <f>IFERROR(TRUNC(POWER((C32-$K$2),2)*(D32-$K$3)/16000000,3)*B32,0)</f>
        <v>0</v>
      </c>
      <c r="I32" s="3" t="str">
        <f>IF(D32&lt;330, "Shorts" ,IF(D32&gt;=600, "Longs", "Semi Longs"))</f>
        <v>0</v>
      </c>
    </row>
    <row r="33" spans="1:23">
      <c r="A33" s="3">
        <v>0</v>
      </c>
      <c r="B33" s="3">
        <v>1</v>
      </c>
      <c r="C33" s="3">
        <v>75</v>
      </c>
      <c r="D33" s="3">
        <v>440</v>
      </c>
      <c r="E33" s="16" t="str">
        <f>IFERROR(TRUNC(POWER(C33,2)*D33/16000000,3)*A33,0)</f>
        <v>0</v>
      </c>
      <c r="F33" s="16" t="str">
        <f>IFERROR(TRUNC(POWER(C33-$K$2,2)*(D33-$K$3)/16000000,3)*A33,0)</f>
        <v>0</v>
      </c>
      <c r="G33" s="16" t="str">
        <f>IFERROR(TRUNC(POWER((C33),2)*(D33)/16000000,3)*B33,0)</f>
        <v>0</v>
      </c>
      <c r="H33" s="16" t="str">
        <f>IFERROR(TRUNC(POWER((C33-$K$2),2)*(D33-$K$3)/16000000,3)*B33,0)</f>
        <v>0</v>
      </c>
      <c r="I33" s="3" t="str">
        <f>IF(D33&lt;330, "Shorts" ,IF(D33&gt;=600, "Longs", "Semi Longs"))</f>
        <v>0</v>
      </c>
    </row>
    <row r="34" spans="1:23">
      <c r="A34" s="3">
        <v>0</v>
      </c>
      <c r="B34" s="3">
        <v>1</v>
      </c>
      <c r="C34" s="3">
        <v>76</v>
      </c>
      <c r="D34" s="3">
        <v>450</v>
      </c>
      <c r="E34" s="16" t="str">
        <f>IFERROR(TRUNC(POWER(C34,2)*D34/16000000,3)*A34,0)</f>
        <v>0</v>
      </c>
      <c r="F34" s="16" t="str">
        <f>IFERROR(TRUNC(POWER(C34-$K$2,2)*(D34-$K$3)/16000000,3)*A34,0)</f>
        <v>0</v>
      </c>
      <c r="G34" s="16" t="str">
        <f>IFERROR(TRUNC(POWER((C34),2)*(D34)/16000000,3)*B34,0)</f>
        <v>0</v>
      </c>
      <c r="H34" s="16" t="str">
        <f>IFERROR(TRUNC(POWER((C34-$K$2),2)*(D34-$K$3)/16000000,3)*B34,0)</f>
        <v>0</v>
      </c>
      <c r="I34" s="3" t="str">
        <f>IF(D34&lt;330, "Shorts" ,IF(D34&gt;=600, "Longs", "Semi Longs"))</f>
        <v>0</v>
      </c>
    </row>
    <row r="35" spans="1:23">
      <c r="A35" s="3">
        <v>0</v>
      </c>
      <c r="B35" s="3">
        <v>1</v>
      </c>
      <c r="C35" s="3">
        <v>81</v>
      </c>
      <c r="D35" s="3">
        <v>660</v>
      </c>
      <c r="E35" s="16" t="str">
        <f>IFERROR(TRUNC(POWER(C35,2)*D35/16000000,3)*A35,0)</f>
        <v>0</v>
      </c>
      <c r="F35" s="16" t="str">
        <f>IFERROR(TRUNC(POWER(C35-$K$2,2)*(D35-$K$3)/16000000,3)*A35,0)</f>
        <v>0</v>
      </c>
      <c r="G35" s="16" t="str">
        <f>IFERROR(TRUNC(POWER((C35),2)*(D35)/16000000,3)*B35,0)</f>
        <v>0</v>
      </c>
      <c r="H35" s="16" t="str">
        <f>IFERROR(TRUNC(POWER((C35-$K$2),2)*(D35-$K$3)/16000000,3)*B35,0)</f>
        <v>0</v>
      </c>
      <c r="I35" s="3" t="str">
        <f>IF(D35&lt;330, "Shorts" ,IF(D35&gt;=600, "Longs", "Semi Longs"))</f>
        <v>0</v>
      </c>
    </row>
    <row r="36" spans="1:23">
      <c r="A36" s="3">
        <v>0</v>
      </c>
      <c r="B36" s="3">
        <v>2</v>
      </c>
      <c r="C36" s="3">
        <v>82</v>
      </c>
      <c r="D36" s="3">
        <v>225</v>
      </c>
      <c r="E36" s="16" t="str">
        <f>IFERROR(TRUNC(POWER(C36,2)*D36/16000000,3)*A36,0)</f>
        <v>0</v>
      </c>
      <c r="F36" s="16" t="str">
        <f>IFERROR(TRUNC(POWER(C36-$K$2,2)*(D36-$K$3)/16000000,3)*A36,0)</f>
        <v>0</v>
      </c>
      <c r="G36" s="16" t="str">
        <f>IFERROR(TRUNC(POWER((C36),2)*(D36)/16000000,3)*B36,0)</f>
        <v>0</v>
      </c>
      <c r="H36" s="16" t="str">
        <f>IFERROR(TRUNC(POWER((C36-$K$2),2)*(D36-$K$3)/16000000,3)*B36,0)</f>
        <v>0</v>
      </c>
      <c r="I36" s="3" t="str">
        <f>IF(D36&lt;330, "Shorts" ,IF(D36&gt;=600, "Longs", "Semi Longs"))</f>
        <v>0</v>
      </c>
    </row>
    <row r="37" spans="1:23">
      <c r="A37" s="3">
        <v>0</v>
      </c>
      <c r="B37" s="3">
        <v>1</v>
      </c>
      <c r="C37" s="3">
        <v>82</v>
      </c>
      <c r="D37" s="3">
        <v>440</v>
      </c>
      <c r="E37" s="16" t="str">
        <f>IFERROR(TRUNC(POWER(C37,2)*D37/16000000,3)*A37,0)</f>
        <v>0</v>
      </c>
      <c r="F37" s="16" t="str">
        <f>IFERROR(TRUNC(POWER(C37-$K$2,2)*(D37-$K$3)/16000000,3)*A37,0)</f>
        <v>0</v>
      </c>
      <c r="G37" s="16" t="str">
        <f>IFERROR(TRUNC(POWER((C37),2)*(D37)/16000000,3)*B37,0)</f>
        <v>0</v>
      </c>
      <c r="H37" s="16" t="str">
        <f>IFERROR(TRUNC(POWER((C37-$K$2),2)*(D37-$K$3)/16000000,3)*B37,0)</f>
        <v>0</v>
      </c>
      <c r="I37" s="3" t="str">
        <f>IF(D37&lt;330, "Shorts" ,IF(D37&gt;=600, "Longs", "Semi Longs"))</f>
        <v>0</v>
      </c>
    </row>
    <row r="38" spans="1:23">
      <c r="A38" s="3">
        <v>0</v>
      </c>
      <c r="B38" s="3">
        <v>1</v>
      </c>
      <c r="C38" s="3">
        <v>83</v>
      </c>
      <c r="D38" s="3">
        <v>480</v>
      </c>
      <c r="E38" s="16" t="str">
        <f>IFERROR(TRUNC(POWER(C38,2)*D38/16000000,3)*A38,0)</f>
        <v>0</v>
      </c>
      <c r="F38" s="16" t="str">
        <f>IFERROR(TRUNC(POWER(C38-$K$2,2)*(D38-$K$3)/16000000,3)*A38,0)</f>
        <v>0</v>
      </c>
      <c r="G38" s="16" t="str">
        <f>IFERROR(TRUNC(POWER((C38),2)*(D38)/16000000,3)*B38,0)</f>
        <v>0</v>
      </c>
      <c r="H38" s="16" t="str">
        <f>IFERROR(TRUNC(POWER((C38-$K$2),2)*(D38-$K$3)/16000000,3)*B38,0)</f>
        <v>0</v>
      </c>
      <c r="I38" s="3" t="str">
        <f>IF(D38&lt;330, "Shorts" ,IF(D38&gt;=600, "Longs", "Semi Longs"))</f>
        <v>0</v>
      </c>
    </row>
    <row r="39" spans="1:23">
      <c r="A39" s="3">
        <v>0</v>
      </c>
      <c r="B39" s="3">
        <v>1</v>
      </c>
      <c r="C39" s="3">
        <v>85</v>
      </c>
      <c r="D39" s="3">
        <v>460</v>
      </c>
      <c r="E39" s="16" t="str">
        <f>IFERROR(TRUNC(POWER(C39,2)*D39/16000000,3)*A39,0)</f>
        <v>0</v>
      </c>
      <c r="F39" s="16" t="str">
        <f>IFERROR(TRUNC(POWER(C39-$K$2,2)*(D39-$K$3)/16000000,3)*A39,0)</f>
        <v>0</v>
      </c>
      <c r="G39" s="16" t="str">
        <f>IFERROR(TRUNC(POWER((C39),2)*(D39)/16000000,3)*B39,0)</f>
        <v>0</v>
      </c>
      <c r="H39" s="16" t="str">
        <f>IFERROR(TRUNC(POWER((C39-$K$2),2)*(D39-$K$3)/16000000,3)*B39,0)</f>
        <v>0</v>
      </c>
      <c r="I39" s="3" t="str">
        <f>IF(D39&lt;330, "Shorts" ,IF(D39&gt;=600, "Longs", "Semi Longs"))</f>
        <v>0</v>
      </c>
    </row>
    <row r="40" spans="1:23">
      <c r="A40" s="3">
        <v>0</v>
      </c>
      <c r="B40" s="3">
        <v>1</v>
      </c>
      <c r="C40" s="3">
        <v>87</v>
      </c>
      <c r="D40" s="3">
        <v>580</v>
      </c>
      <c r="E40" s="16" t="str">
        <f>IFERROR(TRUNC(POWER(C40,2)*D40/16000000,3)*A40,0)</f>
        <v>0</v>
      </c>
      <c r="F40" s="16" t="str">
        <f>IFERROR(TRUNC(POWER(C40-$K$2,2)*(D40-$K$3)/16000000,3)*A40,0)</f>
        <v>0</v>
      </c>
      <c r="G40" s="16" t="str">
        <f>IFERROR(TRUNC(POWER((C40),2)*(D40)/16000000,3)*B40,0)</f>
        <v>0</v>
      </c>
      <c r="H40" s="16" t="str">
        <f>IFERROR(TRUNC(POWER((C40-$K$2),2)*(D40-$K$3)/16000000,3)*B40,0)</f>
        <v>0</v>
      </c>
      <c r="I40" s="3" t="str">
        <f>IF(D40&lt;330, "Shorts" ,IF(D40&gt;=600, "Longs", "Semi Longs"))</f>
        <v>0</v>
      </c>
    </row>
    <row r="41" spans="1:23">
      <c r="A41" s="3">
        <v>0</v>
      </c>
      <c r="B41" s="3">
        <v>1</v>
      </c>
      <c r="C41" s="3">
        <v>89</v>
      </c>
      <c r="D41" s="3">
        <v>530</v>
      </c>
      <c r="E41" s="16" t="str">
        <f>IFERROR(TRUNC(POWER(C41,2)*D41/16000000,3)*A41,0)</f>
        <v>0</v>
      </c>
      <c r="F41" s="16" t="str">
        <f>IFERROR(TRUNC(POWER(C41-$K$2,2)*(D41-$K$3)/16000000,3)*A41,0)</f>
        <v>0</v>
      </c>
      <c r="G41" s="16" t="str">
        <f>IFERROR(TRUNC(POWER((C41),2)*(D41)/16000000,3)*B41,0)</f>
        <v>0</v>
      </c>
      <c r="H41" s="16" t="str">
        <f>IFERROR(TRUNC(POWER((C41-$K$2),2)*(D41-$K$3)/16000000,3)*B41,0)</f>
        <v>0</v>
      </c>
      <c r="I41" s="3" t="str">
        <f>IF(D41&lt;330, "Shorts" ,IF(D41&gt;=600, "Longs", "Semi Longs"))</f>
        <v>0</v>
      </c>
    </row>
    <row r="42" spans="1:23">
      <c r="A42" s="3">
        <v>0</v>
      </c>
      <c r="B42" s="3">
        <v>1</v>
      </c>
      <c r="C42" s="3">
        <v>90</v>
      </c>
      <c r="D42" s="3">
        <v>550</v>
      </c>
      <c r="E42" s="16" t="str">
        <f>IFERROR(TRUNC(POWER(C42,2)*D42/16000000,3)*A42,0)</f>
        <v>0</v>
      </c>
      <c r="F42" s="16" t="str">
        <f>IFERROR(TRUNC(POWER(C42-$K$2,2)*(D42-$K$3)/16000000,3)*A42,0)</f>
        <v>0</v>
      </c>
      <c r="G42" s="16" t="str">
        <f>IFERROR(TRUNC(POWER((C42),2)*(D42)/16000000,3)*B42,0)</f>
        <v>0</v>
      </c>
      <c r="H42" s="16" t="str">
        <f>IFERROR(TRUNC(POWER((C42-$K$2),2)*(D42-$K$3)/16000000,3)*B42,0)</f>
        <v>0</v>
      </c>
      <c r="I42" s="3" t="str">
        <f>IF(D42&lt;330, "Shorts" ,IF(D42&gt;=600, "Longs", "Semi Longs"))</f>
        <v>0</v>
      </c>
    </row>
    <row r="43" spans="1:23">
      <c r="A43" s="3">
        <v>0</v>
      </c>
      <c r="B43" s="3">
        <v>1</v>
      </c>
      <c r="C43" s="3">
        <v>91</v>
      </c>
      <c r="D43" s="3">
        <v>500</v>
      </c>
      <c r="E43" s="16" t="str">
        <f>IFERROR(TRUNC(POWER(C43,2)*D43/16000000,3)*A43,0)</f>
        <v>0</v>
      </c>
      <c r="F43" s="16" t="str">
        <f>IFERROR(TRUNC(POWER(C43-$K$2,2)*(D43-$K$3)/16000000,3)*A43,0)</f>
        <v>0</v>
      </c>
      <c r="G43" s="16" t="str">
        <f>IFERROR(TRUNC(POWER((C43),2)*(D43)/16000000,3)*B43,0)</f>
        <v>0</v>
      </c>
      <c r="H43" s="16" t="str">
        <f>IFERROR(TRUNC(POWER((C43-$K$2),2)*(D43-$K$3)/16000000,3)*B43,0)</f>
        <v>0</v>
      </c>
      <c r="I43" s="3" t="str">
        <f>IF(D43&lt;330, "Shorts" ,IF(D43&gt;=600, "Longs", "Semi Longs"))</f>
        <v>0</v>
      </c>
    </row>
    <row r="44" spans="1:23">
      <c r="A44" s="3">
        <v>0</v>
      </c>
      <c r="B44" s="3">
        <v>1</v>
      </c>
      <c r="C44" s="3">
        <v>91</v>
      </c>
      <c r="D44" s="3">
        <v>570</v>
      </c>
      <c r="E44" s="16" t="str">
        <f>IFERROR(TRUNC(POWER(C44,2)*D44/16000000,3)*A44,0)</f>
        <v>0</v>
      </c>
      <c r="F44" s="16" t="str">
        <f>IFERROR(TRUNC(POWER(C44-$K$2,2)*(D44-$K$3)/16000000,3)*A44,0)</f>
        <v>0</v>
      </c>
      <c r="G44" s="16" t="str">
        <f>IFERROR(TRUNC(POWER((C44),2)*(D44)/16000000,3)*B44,0)</f>
        <v>0</v>
      </c>
      <c r="H44" s="16" t="str">
        <f>IFERROR(TRUNC(POWER((C44-$K$2),2)*(D44-$K$3)/16000000,3)*B44,0)</f>
        <v>0</v>
      </c>
      <c r="I44" s="3" t="str">
        <f>IF(D44&lt;330, "Shorts" ,IF(D44&gt;=600, "Longs", "Semi Longs"))</f>
        <v>0</v>
      </c>
    </row>
    <row r="45" spans="1:23">
      <c r="A45" s="3">
        <v>0</v>
      </c>
      <c r="B45" s="3">
        <v>1</v>
      </c>
      <c r="C45" s="3">
        <v>91</v>
      </c>
      <c r="D45" s="3">
        <v>900</v>
      </c>
      <c r="E45" s="16" t="str">
        <f>IFERROR(TRUNC(POWER(C45,2)*D45/16000000,3)*A45,0)</f>
        <v>0</v>
      </c>
      <c r="F45" s="16" t="str">
        <f>IFERROR(TRUNC(POWER(C45-$K$2,2)*(D45-$K$3)/16000000,3)*A45,0)</f>
        <v>0</v>
      </c>
      <c r="G45" s="16" t="str">
        <f>IFERROR(TRUNC(POWER((C45),2)*(D45)/16000000,3)*B45,0)</f>
        <v>0</v>
      </c>
      <c r="H45" s="16" t="str">
        <f>IFERROR(TRUNC(POWER((C45-$K$2),2)*(D45-$K$3)/16000000,3)*B45,0)</f>
        <v>0</v>
      </c>
      <c r="I45" s="3" t="str">
        <f>IF(D45&lt;330, "Shorts" ,IF(D45&gt;=600, "Longs", "Semi Longs"))</f>
        <v>0</v>
      </c>
    </row>
    <row r="46" spans="1:23">
      <c r="A46" s="3">
        <v>0</v>
      </c>
      <c r="B46" s="3">
        <v>1</v>
      </c>
      <c r="C46" s="3">
        <v>91</v>
      </c>
      <c r="D46" s="3">
        <v>980</v>
      </c>
      <c r="E46" s="16" t="str">
        <f>IFERROR(TRUNC(POWER(C46,2)*D46/16000000,3)*A46,0)</f>
        <v>0</v>
      </c>
      <c r="F46" s="16" t="str">
        <f>IFERROR(TRUNC(POWER(C46-$K$2,2)*(D46-$K$3)/16000000,3)*A46,0)</f>
        <v>0</v>
      </c>
      <c r="G46" s="16" t="str">
        <f>IFERROR(TRUNC(POWER((C46),2)*(D46)/16000000,3)*B46,0)</f>
        <v>0</v>
      </c>
      <c r="H46" s="16" t="str">
        <f>IFERROR(TRUNC(POWER((C46-$K$2),2)*(D46-$K$3)/16000000,3)*B46,0)</f>
        <v>0</v>
      </c>
      <c r="I46" s="3" t="str">
        <f>IF(D46&lt;330, "Shorts" ,IF(D46&gt;=600, "Longs", "Semi Longs"))</f>
        <v>0</v>
      </c>
    </row>
    <row r="47" spans="1:23">
      <c r="A47" s="3">
        <v>0</v>
      </c>
      <c r="B47" s="3">
        <v>1</v>
      </c>
      <c r="C47" s="3">
        <v>93</v>
      </c>
      <c r="D47" s="3">
        <v>650</v>
      </c>
      <c r="E47" s="16" t="str">
        <f>IFERROR(TRUNC(POWER(C47,2)*D47/16000000,3)*A47,0)</f>
        <v>0</v>
      </c>
      <c r="F47" s="16" t="str">
        <f>IFERROR(TRUNC(POWER(C47-$K$2,2)*(D47-$K$3)/16000000,3)*A47,0)</f>
        <v>0</v>
      </c>
      <c r="G47" s="16" t="str">
        <f>IFERROR(TRUNC(POWER((C47),2)*(D47)/16000000,3)*B47,0)</f>
        <v>0</v>
      </c>
      <c r="H47" s="16" t="str">
        <f>IFERROR(TRUNC(POWER((C47-$K$2),2)*(D47-$K$3)/16000000,3)*B47,0)</f>
        <v>0</v>
      </c>
      <c r="I47" s="3" t="str">
        <f>IF(D47&lt;330, "Shorts" ,IF(D47&gt;=600, "Longs", "Semi Longs"))</f>
        <v>0</v>
      </c>
    </row>
    <row r="48" spans="1:23">
      <c r="A48" s="3">
        <v>0</v>
      </c>
      <c r="B48" s="3">
        <v>1</v>
      </c>
      <c r="C48" s="3">
        <v>95</v>
      </c>
      <c r="D48" s="3">
        <v>470</v>
      </c>
      <c r="E48" s="16" t="str">
        <f>IFERROR(TRUNC(POWER(C48,2)*D48/16000000,3)*A48,0)</f>
        <v>0</v>
      </c>
      <c r="F48" s="16" t="str">
        <f>IFERROR(TRUNC(POWER(C48-$K$2,2)*(D48-$K$3)/16000000,3)*A48,0)</f>
        <v>0</v>
      </c>
      <c r="G48" s="16" t="str">
        <f>IFERROR(TRUNC(POWER((C48),2)*(D48)/16000000,3)*B48,0)</f>
        <v>0</v>
      </c>
      <c r="H48" s="16" t="str">
        <f>IFERROR(TRUNC(POWER((C48-$K$2),2)*(D48-$K$3)/16000000,3)*B48,0)</f>
        <v>0</v>
      </c>
      <c r="I48" s="3" t="str">
        <f>IF(D48&lt;330, "Shorts" ,IF(D48&gt;=600, "Longs", "Semi Longs"))</f>
        <v>0</v>
      </c>
    </row>
    <row r="49" spans="1:23">
      <c r="A49" s="3">
        <v>0</v>
      </c>
      <c r="B49" s="3">
        <v>1</v>
      </c>
      <c r="C49" s="3">
        <v>95</v>
      </c>
      <c r="D49" s="3">
        <v>970</v>
      </c>
      <c r="E49" s="16" t="str">
        <f>IFERROR(TRUNC(POWER(C49,2)*D49/16000000,3)*A49,0)</f>
        <v>0</v>
      </c>
      <c r="F49" s="16" t="str">
        <f>IFERROR(TRUNC(POWER(C49-$K$2,2)*(D49-$K$3)/16000000,3)*A49,0)</f>
        <v>0</v>
      </c>
      <c r="G49" s="16" t="str">
        <f>IFERROR(TRUNC(POWER((C49),2)*(D49)/16000000,3)*B49,0)</f>
        <v>0</v>
      </c>
      <c r="H49" s="16" t="str">
        <f>IFERROR(TRUNC(POWER((C49-$K$2),2)*(D49-$K$3)/16000000,3)*B49,0)</f>
        <v>0</v>
      </c>
      <c r="I49" s="3" t="str">
        <f>IF(D49&lt;330, "Shorts" ,IF(D49&gt;=600, "Longs", "Semi Longs"))</f>
        <v>0</v>
      </c>
    </row>
    <row r="50" spans="1:23">
      <c r="A50" s="3">
        <v>0</v>
      </c>
      <c r="B50" s="3">
        <v>1</v>
      </c>
      <c r="C50" s="3">
        <v>97</v>
      </c>
      <c r="D50" s="3">
        <v>460</v>
      </c>
      <c r="E50" s="16" t="str">
        <f>IFERROR(TRUNC(POWER(C50,2)*D50/16000000,3)*A50,0)</f>
        <v>0</v>
      </c>
      <c r="F50" s="16" t="str">
        <f>IFERROR(TRUNC(POWER(C50-$K$2,2)*(D50-$K$3)/16000000,3)*A50,0)</f>
        <v>0</v>
      </c>
      <c r="G50" s="16" t="str">
        <f>IFERROR(TRUNC(POWER((C50),2)*(D50)/16000000,3)*B50,0)</f>
        <v>0</v>
      </c>
      <c r="H50" s="16" t="str">
        <f>IFERROR(TRUNC(POWER((C50-$K$2),2)*(D50-$K$3)/16000000,3)*B50,0)</f>
        <v>0</v>
      </c>
      <c r="I50" s="3" t="str">
        <f>IF(D50&lt;330, "Shorts" ,IF(D50&gt;=600, "Longs", "Semi Longs"))</f>
        <v>0</v>
      </c>
    </row>
    <row r="51" spans="1:23">
      <c r="A51" s="3">
        <v>0</v>
      </c>
      <c r="B51" s="3">
        <v>1</v>
      </c>
      <c r="C51" s="3">
        <v>99</v>
      </c>
      <c r="D51" s="3">
        <v>830</v>
      </c>
      <c r="E51" s="16" t="str">
        <f>IFERROR(TRUNC(POWER(C51,2)*D51/16000000,3)*A51,0)</f>
        <v>0</v>
      </c>
      <c r="F51" s="16" t="str">
        <f>IFERROR(TRUNC(POWER(C51-$K$2,2)*(D51-$K$3)/16000000,3)*A51,0)</f>
        <v>0</v>
      </c>
      <c r="G51" s="16" t="str">
        <f>IFERROR(TRUNC(POWER((C51),2)*(D51)/16000000,3)*B51,0)</f>
        <v>0</v>
      </c>
      <c r="H51" s="16" t="str">
        <f>IFERROR(TRUNC(POWER((C51-$K$2),2)*(D51-$K$3)/16000000,3)*B51,0)</f>
        <v>0</v>
      </c>
      <c r="I51" s="3" t="str">
        <f>IF(D51&lt;330, "Shorts" ,IF(D51&gt;=600, "Longs", "Semi Longs"))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K10:L10"/>
    <mergeCell ref="R9:T9"/>
    <mergeCell ref="U9:W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51"/>
  <sheetViews>
    <sheetView tabSelected="0" workbookViewId="0" showGridLines="true" showRowColHeaders="1">
      <selection activeCell="W9" sqref="W9"/>
    </sheetView>
  </sheetViews>
  <sheetFormatPr defaultRowHeight="14.4" outlineLevelRow="0" outlineLevelCol="0"/>
  <cols>
    <col min="1" max="1" width="12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4.6" customWidth="true" style="0"/>
    <col min="8" max="8" width="14.6" customWidth="true" style="0"/>
    <col min="9" max="9" width="12" customWidth="true" style="0"/>
    <col min="11" max="11" width="15" customWidth="true" style="0"/>
    <col min="12" max="12" width="15" customWidth="true" style="0"/>
    <col min="13" max="13" width="15" customWidth="true" style="0"/>
    <col min="14" max="14" width="13" customWidth="true" style="0"/>
    <col min="15" max="15" width="15" customWidth="true" style="0"/>
    <col min="16" max="16" width="17" customWidth="true" style="0"/>
    <col min="17" max="17" width="17" customWidth="true" style="0"/>
  </cols>
  <sheetData>
    <row r="2" spans="1:23">
      <c r="A2" s="10" t="s">
        <v>1</v>
      </c>
      <c r="B2" s="11" t="s">
        <v>30</v>
      </c>
      <c r="D2" s="10" t="s">
        <v>37</v>
      </c>
      <c r="E2" s="12" t="s">
        <v>95</v>
      </c>
      <c r="G2" s="10" t="s">
        <v>57</v>
      </c>
      <c r="H2" s="3" t="str">
        <f>E9</f>
        <v>0</v>
      </c>
      <c r="J2" s="10" t="s">
        <v>58</v>
      </c>
      <c r="K2" s="11">
        <v>3</v>
      </c>
      <c r="P2" s="3" t="s">
        <v>59</v>
      </c>
      <c r="Q2" s="4" t="str">
        <f>SUM(Q3:Q9)</f>
        <v>0</v>
      </c>
    </row>
    <row r="3" spans="1:23">
      <c r="J3" s="10" t="s">
        <v>60</v>
      </c>
      <c r="K3" s="11">
        <v>5</v>
      </c>
      <c r="P3" s="3" t="s">
        <v>61</v>
      </c>
      <c r="Q3" s="4">
        <v>0</v>
      </c>
    </row>
    <row r="4" spans="1:23">
      <c r="A4" s="10" t="s">
        <v>62</v>
      </c>
      <c r="B4" s="11" t="s">
        <v>63</v>
      </c>
      <c r="G4" s="10" t="s">
        <v>64</v>
      </c>
      <c r="H4" s="3" t="str">
        <f>F9</f>
        <v>0</v>
      </c>
      <c r="P4" s="3" t="s">
        <v>65</v>
      </c>
      <c r="Q4" s="4" t="str">
        <f>SUM(Q9*5%)</f>
        <v>0</v>
      </c>
    </row>
    <row r="5" spans="1:23">
      <c r="P5" s="14" t="s">
        <v>66</v>
      </c>
      <c r="Q5" s="4" t="str">
        <f>SUM(Q9*-1.5%)</f>
        <v>0</v>
      </c>
    </row>
    <row r="6" spans="1:23">
      <c r="A6" s="10" t="s">
        <v>67</v>
      </c>
      <c r="B6" s="11" t="s">
        <v>7</v>
      </c>
      <c r="G6" s="10" t="s">
        <v>68</v>
      </c>
      <c r="H6" s="3" t="str">
        <f>IFERROR(ROUND(H2/A9*35.315,2),0)</f>
        <v>0</v>
      </c>
      <c r="J6" s="10"/>
      <c r="K6" s="11"/>
      <c r="P6" s="14" t="s">
        <v>70</v>
      </c>
      <c r="Q6" s="4"/>
    </row>
    <row r="7" spans="1:23">
      <c r="P7" s="3" t="s">
        <v>71</v>
      </c>
      <c r="Q7" s="4">
        <v>0</v>
      </c>
    </row>
    <row r="8" spans="1:23">
      <c r="P8" s="3" t="s">
        <v>72</v>
      </c>
      <c r="Q8" s="4">
        <v>0</v>
      </c>
    </row>
    <row r="9" spans="1:23">
      <c r="A9" s="3" t="str">
        <f>SUM(A11:A51)</f>
        <v>0</v>
      </c>
      <c r="B9" s="3" t="str">
        <f>SUM(B11:B51)</f>
        <v>0</v>
      </c>
      <c r="C9" s="3" t="str">
        <f>IFERROR(TRUNC(SUMPRODUCT(C11:C51,A11:A51)/A9,0), 0)</f>
        <v>0</v>
      </c>
      <c r="D9" s="3" t="str">
        <f>IFERROR(TRUNC(SUMPRODUCT(D11:D51,A11:A51)/A9,0)/100 , 0)</f>
        <v>0</v>
      </c>
      <c r="E9" s="16" t="str">
        <f>SUM(E11:E51)</f>
        <v>0</v>
      </c>
      <c r="F9" s="16" t="str">
        <f>SUM(F11:F51)</f>
        <v>0</v>
      </c>
      <c r="G9" s="16" t="str">
        <f>SUM(G11:G51)</f>
        <v>0</v>
      </c>
      <c r="H9" s="16" t="str">
        <f>SUM(H11:H51)</f>
        <v>0</v>
      </c>
      <c r="I9" s="3"/>
      <c r="P9" s="4" t="str">
        <f>SUM(P11:P20)</f>
        <v>0</v>
      </c>
      <c r="Q9" s="4" t="str">
        <f>SUM(Q11:Q20)</f>
        <v>0</v>
      </c>
      <c r="R9" s="17" t="s">
        <v>53</v>
      </c>
      <c r="S9" s="17"/>
      <c r="T9" s="17"/>
      <c r="U9" s="17" t="s">
        <v>54</v>
      </c>
      <c r="V9" s="17"/>
      <c r="W9" s="17"/>
    </row>
    <row r="10" spans="1:23">
      <c r="A10" s="15" t="s">
        <v>53</v>
      </c>
      <c r="B10" s="15" t="s">
        <v>54</v>
      </c>
      <c r="C10" s="15" t="s">
        <v>73</v>
      </c>
      <c r="D10" s="15" t="s">
        <v>39</v>
      </c>
      <c r="E10" s="15" t="s">
        <v>74</v>
      </c>
      <c r="F10" s="15" t="s">
        <v>75</v>
      </c>
      <c r="G10" s="15" t="s">
        <v>76</v>
      </c>
      <c r="H10" s="15" t="s">
        <v>77</v>
      </c>
      <c r="I10" s="15" t="s">
        <v>78</v>
      </c>
      <c r="K10" s="15" t="s">
        <v>79</v>
      </c>
      <c r="L10" s="15"/>
      <c r="M10" s="15" t="s">
        <v>80</v>
      </c>
      <c r="N10" s="15" t="s">
        <v>81</v>
      </c>
      <c r="O10" s="15" t="s">
        <v>82</v>
      </c>
      <c r="P10" s="15" t="s">
        <v>83</v>
      </c>
      <c r="Q10" s="15" t="s">
        <v>84</v>
      </c>
      <c r="R10" s="15" t="s">
        <v>80</v>
      </c>
      <c r="S10" s="15" t="s">
        <v>81</v>
      </c>
      <c r="T10" s="15" t="s">
        <v>82</v>
      </c>
      <c r="U10" s="15" t="s">
        <v>80</v>
      </c>
      <c r="V10" s="15" t="s">
        <v>81</v>
      </c>
      <c r="W10" s="15" t="s">
        <v>82</v>
      </c>
    </row>
    <row r="11" spans="1:23">
      <c r="A11" s="3">
        <v>0</v>
      </c>
      <c r="B11" s="3">
        <v>1</v>
      </c>
      <c r="C11" s="3">
        <v>60</v>
      </c>
      <c r="D11" s="3">
        <v>225</v>
      </c>
      <c r="E11" s="16" t="str">
        <f>IFERROR(TRUNC(POWER(C11,2)*D11/16000000,3)*A11,0)</f>
        <v>0</v>
      </c>
      <c r="F11" s="16" t="str">
        <f>IFERROR(TRUNC(POWER(C11-$K$2,2)*(D11-$K$3)/16000000,3)*A11,0)</f>
        <v>0</v>
      </c>
      <c r="G11" s="16" t="str">
        <f>IFERROR(TRUNC(POWER((C11),2)*(D11)/16000000,3)*B11,0)</f>
        <v>0</v>
      </c>
      <c r="H11" s="16" t="str">
        <f>IFERROR(TRUNC(POWER((C11-$K$2),2)*(D11-$K$3)/16000000,3)*B11,0)</f>
        <v>0</v>
      </c>
      <c r="I11" s="3" t="str">
        <f>IF(D11&lt;330, "Shorts" ,IF(D11&gt;=600, "Longs", "Semi Longs"))</f>
        <v>0</v>
      </c>
      <c r="K11" s="3">
        <v>40</v>
      </c>
      <c r="L11" s="3">
        <v>49</v>
      </c>
      <c r="M11" s="4">
        <v>26</v>
      </c>
      <c r="N11" s="4">
        <v>0</v>
      </c>
      <c r="O11" s="4">
        <v>0</v>
      </c>
      <c r="P11" s="4" t="str">
        <f>(M11*R11)+(N11*S11)+(O11*T11)</f>
        <v>0</v>
      </c>
      <c r="Q11" s="4" t="str">
        <f>(M11*U11)+(N11*V11)+(O11*W11)</f>
        <v>0</v>
      </c>
      <c r="R11" s="16" t="str">
        <f>SUMIFS($F$11:$F$51,$C$11:$C$51,"&gt;="&amp;$K$11,$C$11:$C$51,"&lt;="&amp;$L11, I11:I51,R10)</f>
        <v>0</v>
      </c>
      <c r="S11" s="16" t="str">
        <f>SUMIFS($F$11:$F$51,$C$11:$C$51,"&gt;="&amp;$K$11,$C$11:$C$51,"&lt;="&amp;$L11, I11:I51,S10)</f>
        <v>0</v>
      </c>
      <c r="T11" s="16" t="str">
        <f>SUMIFS($F$11:$F$51,$C$11:$C$51,"&gt;="&amp;$K$11,$C$11:$C$51,"&lt;="&amp;$L11, I11:I51,T10)</f>
        <v>0</v>
      </c>
      <c r="U11" s="16" t="str">
        <f>SUMIFS($H$11:$H$51,$C$11:$C$51,"&gt;="&amp;$K$11,$C$11:$C$51,"&lt;="&amp;$L11, I11:I51,U10)</f>
        <v>0</v>
      </c>
      <c r="V11" s="16" t="str">
        <f>SUMIFS($H$11:$H$51,$C$11:$C$51,"&gt;="&amp;$K$11,$C$11:$C$51,"&lt;="&amp;$L11, I11:I51,V10)</f>
        <v>0</v>
      </c>
      <c r="W11" s="16" t="str">
        <f>SUMIFS($H$11:$H$51,$C$11:$C$51,"&gt;="&amp;$K$11,$C$11:$C$51,"&lt;="&amp;$L11, I11:I51,W10)</f>
        <v>0</v>
      </c>
    </row>
    <row r="12" spans="1:23">
      <c r="A12" s="3">
        <v>0</v>
      </c>
      <c r="B12" s="3">
        <v>1</v>
      </c>
      <c r="C12" s="3">
        <v>61</v>
      </c>
      <c r="D12" s="3">
        <v>180</v>
      </c>
      <c r="E12" s="16" t="str">
        <f>IFERROR(TRUNC(POWER(C12,2)*D12/16000000,3)*A12,0)</f>
        <v>0</v>
      </c>
      <c r="F12" s="16" t="str">
        <f>IFERROR(TRUNC(POWER(C12-$K$2,2)*(D12-$K$3)/16000000,3)*A12,0)</f>
        <v>0</v>
      </c>
      <c r="G12" s="16" t="str">
        <f>IFERROR(TRUNC(POWER((C12),2)*(D12)/16000000,3)*B12,0)</f>
        <v>0</v>
      </c>
      <c r="H12" s="16" t="str">
        <f>IFERROR(TRUNC(POWER((C12-$K$2),2)*(D12-$K$3)/16000000,3)*B12,0)</f>
        <v>0</v>
      </c>
      <c r="I12" s="3" t="str">
        <f>IF(D12&lt;330, "Shorts" ,IF(D12&gt;=600, "Longs", "Semi Longs"))</f>
        <v>0</v>
      </c>
      <c r="K12" s="3">
        <v>50</v>
      </c>
      <c r="L12" s="3">
        <v>59</v>
      </c>
      <c r="M12" s="4">
        <v>31</v>
      </c>
      <c r="N12" s="4">
        <v>0</v>
      </c>
      <c r="O12" s="4">
        <v>0</v>
      </c>
      <c r="P12" s="4" t="str">
        <f>(M12*R12)+(N12*S12)+(O12*T12)</f>
        <v>0</v>
      </c>
      <c r="Q12" s="4" t="str">
        <f>(M12*U12)+(N12*V12)+(O12*W12)</f>
        <v>0</v>
      </c>
      <c r="R12" s="16" t="str">
        <f>SUMIFS($F$11:$F$51,$C$11:$C$51,"&gt;="&amp;$K$12,$C$11:$C$51,"&lt;="&amp;$L12, I11:I51,R10)</f>
        <v>0</v>
      </c>
      <c r="S12" s="16" t="str">
        <f>SUMIFS($F$11:$F$51,$C$11:$C$51,"&gt;="&amp;$K$12,$C$11:$C$51,"&lt;="&amp;$L12, I11:I51,S10)</f>
        <v>0</v>
      </c>
      <c r="T12" s="16" t="str">
        <f>SUMIFS($F$11:$F$51,$C$11:$C$51,"&gt;="&amp;$K$12,$C$11:$C$51,"&lt;="&amp;$L12, I11:I51,T10)</f>
        <v>0</v>
      </c>
      <c r="U12" s="16" t="str">
        <f>SUMIFS($H$11:$H$51,$C$11:$C$51,"&gt;="&amp;$K$12,$C$11:$C$51,"&lt;="&amp;$L12, I11:I51,U10)</f>
        <v>0</v>
      </c>
      <c r="V12" s="16" t="str">
        <f>SUMIFS($H$11:$H$51,$C$11:$C$51,"&gt;="&amp;$K$12,$C$11:$C$51,"&lt;="&amp;$L12, I11:I51,V10)</f>
        <v>0</v>
      </c>
      <c r="W12" s="16" t="str">
        <f>SUMIFS($H$11:$H$51,$C$11:$C$51,"&gt;="&amp;$K$12,$C$11:$C$51,"&lt;="&amp;$L12, I11:I51,W10)</f>
        <v>0</v>
      </c>
    </row>
    <row r="13" spans="1:23">
      <c r="A13" s="3">
        <v>0</v>
      </c>
      <c r="B13" s="3">
        <v>2</v>
      </c>
      <c r="C13" s="3">
        <v>61</v>
      </c>
      <c r="D13" s="3">
        <v>225</v>
      </c>
      <c r="E13" s="16" t="str">
        <f>IFERROR(TRUNC(POWER(C13,2)*D13/16000000,3)*A13,0)</f>
        <v>0</v>
      </c>
      <c r="F13" s="16" t="str">
        <f>IFERROR(TRUNC(POWER(C13-$K$2,2)*(D13-$K$3)/16000000,3)*A13,0)</f>
        <v>0</v>
      </c>
      <c r="G13" s="16" t="str">
        <f>IFERROR(TRUNC(POWER((C13),2)*(D13)/16000000,3)*B13,0)</f>
        <v>0</v>
      </c>
      <c r="H13" s="16" t="str">
        <f>IFERROR(TRUNC(POWER((C13-$K$2),2)*(D13-$K$3)/16000000,3)*B13,0)</f>
        <v>0</v>
      </c>
      <c r="I13" s="3" t="str">
        <f>IF(D13&lt;330, "Shorts" ,IF(D13&gt;=600, "Longs", "Semi Longs"))</f>
        <v>0</v>
      </c>
      <c r="K13" s="3">
        <v>60</v>
      </c>
      <c r="L13" s="3">
        <v>69</v>
      </c>
      <c r="M13" s="4">
        <v>71</v>
      </c>
      <c r="N13" s="4">
        <v>119</v>
      </c>
      <c r="O13" s="4">
        <v>146</v>
      </c>
      <c r="P13" s="4" t="str">
        <f>(M13*R13)+(N13*S13)+(O13*T13)</f>
        <v>0</v>
      </c>
      <c r="Q13" s="4" t="str">
        <f>(M13*U13)+(N13*V13)+(O13*W13)</f>
        <v>0</v>
      </c>
      <c r="R13" s="16" t="str">
        <f>SUMIFS($F$11:$F$51,$C$11:$C$51,"&gt;="&amp;$K$13,$C$11:$C$51,"&lt;="&amp;$L13, I11:I51,R10)</f>
        <v>0</v>
      </c>
      <c r="S13" s="16" t="str">
        <f>SUMIFS($F$11:$F$51,$C$11:$C$51,"&gt;="&amp;$K$13,$C$11:$C$51,"&lt;="&amp;$L13, I11:I51,S10)</f>
        <v>0</v>
      </c>
      <c r="T13" s="16" t="str">
        <f>SUMIFS($F$11:$F$51,$C$11:$C$51,"&gt;="&amp;$K$13,$C$11:$C$51,"&lt;="&amp;$L13, I11:I51,T10)</f>
        <v>0</v>
      </c>
      <c r="U13" s="16" t="str">
        <f>SUMIFS($H$11:$H$51,$C$11:$C$51,"&gt;="&amp;$K$13,$C$11:$C$51,"&lt;="&amp;$L13, I11:I51,U10)</f>
        <v>0</v>
      </c>
      <c r="V13" s="16" t="str">
        <f>SUMIFS($H$11:$H$51,$C$11:$C$51,"&gt;="&amp;$K$13,$C$11:$C$51,"&lt;="&amp;$L13, I11:I51,V10)</f>
        <v>0</v>
      </c>
      <c r="W13" s="16" t="str">
        <f>SUMIFS($H$11:$H$51,$C$11:$C$51,"&gt;="&amp;$K$13,$C$11:$C$51,"&lt;="&amp;$L13, I11:I51,W10)</f>
        <v>0</v>
      </c>
    </row>
    <row r="14" spans="1:23">
      <c r="A14" s="3">
        <v>0</v>
      </c>
      <c r="B14" s="3">
        <v>1</v>
      </c>
      <c r="C14" s="3">
        <v>62</v>
      </c>
      <c r="D14" s="3">
        <v>225</v>
      </c>
      <c r="E14" s="16" t="str">
        <f>IFERROR(TRUNC(POWER(C14,2)*D14/16000000,3)*A14,0)</f>
        <v>0</v>
      </c>
      <c r="F14" s="16" t="str">
        <f>IFERROR(TRUNC(POWER(C14-$K$2,2)*(D14-$K$3)/16000000,3)*A14,0)</f>
        <v>0</v>
      </c>
      <c r="G14" s="16" t="str">
        <f>IFERROR(TRUNC(POWER((C14),2)*(D14)/16000000,3)*B14,0)</f>
        <v>0</v>
      </c>
      <c r="H14" s="16" t="str">
        <f>IFERROR(TRUNC(POWER((C14-$K$2),2)*(D14-$K$3)/16000000,3)*B14,0)</f>
        <v>0</v>
      </c>
      <c r="I14" s="3" t="str">
        <f>IF(D14&lt;330, "Shorts" ,IF(D14&gt;=600, "Longs", "Semi Longs"))</f>
        <v>0</v>
      </c>
      <c r="K14" s="3">
        <v>70</v>
      </c>
      <c r="L14" s="3">
        <v>79</v>
      </c>
      <c r="M14" s="4">
        <v>110</v>
      </c>
      <c r="N14" s="4">
        <v>180</v>
      </c>
      <c r="O14" s="4">
        <v>200</v>
      </c>
      <c r="P14" s="4" t="str">
        <f>(M14*R14)+(N14*S14)+(O14*T14)</f>
        <v>0</v>
      </c>
      <c r="Q14" s="4" t="str">
        <f>(M14*U14)+(N14*V14)+(O14*W14)</f>
        <v>0</v>
      </c>
      <c r="R14" s="16" t="str">
        <f>SUMIFS($F$11:$F$51,$C$11:$C$51,"&gt;="&amp;$K$14,$C$11:$C$51,"&lt;="&amp;$L14, I11:I51,R10)</f>
        <v>0</v>
      </c>
      <c r="S14" s="16" t="str">
        <f>SUMIFS($F$11:$F$51,$C$11:$C$51,"&gt;="&amp;$K$14,$C$11:$C$51,"&lt;="&amp;$L14, I11:I51,S10)</f>
        <v>0</v>
      </c>
      <c r="T14" s="16" t="str">
        <f>SUMIFS($F$11:$F$51,$C$11:$C$51,"&gt;="&amp;$K$14,$C$11:$C$51,"&lt;="&amp;$L14, I11:I51,T10)</f>
        <v>0</v>
      </c>
      <c r="U14" s="16" t="str">
        <f>SUMIFS($H$11:$H$51,$C$11:$C$51,"&gt;="&amp;$K$14,$C$11:$C$51,"&lt;="&amp;$L14, I11:I51,U10)</f>
        <v>0</v>
      </c>
      <c r="V14" s="16" t="str">
        <f>SUMIFS($H$11:$H$51,$C$11:$C$51,"&gt;="&amp;$K$14,$C$11:$C$51,"&lt;="&amp;$L14, I11:I51,V10)</f>
        <v>0</v>
      </c>
      <c r="W14" s="16" t="str">
        <f>SUMIFS($H$11:$H$51,$C$11:$C$51,"&gt;="&amp;$K$14,$C$11:$C$51,"&lt;="&amp;$L14, I11:I51,W10)</f>
        <v>0</v>
      </c>
    </row>
    <row r="15" spans="1:23">
      <c r="A15" s="3">
        <v>0</v>
      </c>
      <c r="B15" s="3">
        <v>1</v>
      </c>
      <c r="C15" s="3">
        <v>63</v>
      </c>
      <c r="D15" s="3">
        <v>225</v>
      </c>
      <c r="E15" s="16" t="str">
        <f>IFERROR(TRUNC(POWER(C15,2)*D15/16000000,3)*A15,0)</f>
        <v>0</v>
      </c>
      <c r="F15" s="16" t="str">
        <f>IFERROR(TRUNC(POWER(C15-$K$2,2)*(D15-$K$3)/16000000,3)*A15,0)</f>
        <v>0</v>
      </c>
      <c r="G15" s="16" t="str">
        <f>IFERROR(TRUNC(POWER((C15),2)*(D15)/16000000,3)*B15,0)</f>
        <v>0</v>
      </c>
      <c r="H15" s="16" t="str">
        <f>IFERROR(TRUNC(POWER((C15-$K$2),2)*(D15-$K$3)/16000000,3)*B15,0)</f>
        <v>0</v>
      </c>
      <c r="I15" s="3" t="str">
        <f>IF(D15&lt;330, "Shorts" ,IF(D15&gt;=600, "Longs", "Semi Longs"))</f>
        <v>0</v>
      </c>
      <c r="K15" s="3">
        <v>80</v>
      </c>
      <c r="L15" s="3">
        <v>89</v>
      </c>
      <c r="M15" s="4">
        <v>158</v>
      </c>
      <c r="N15" s="4">
        <v>227</v>
      </c>
      <c r="O15" s="4">
        <v>254</v>
      </c>
      <c r="P15" s="4" t="str">
        <f>(M15*R15)+(N15*S15)+(O15*T15)</f>
        <v>0</v>
      </c>
      <c r="Q15" s="4" t="str">
        <f>(M15*U15)+(N15*V15)+(O15*W15)</f>
        <v>0</v>
      </c>
      <c r="R15" s="16" t="str">
        <f>SUMIFS($F$11:$F$51,$C$11:$C$51,"&gt;="&amp;$K$15,$C$11:$C$51,"&lt;="&amp;$L15, I11:I51,R10)</f>
        <v>0</v>
      </c>
      <c r="S15" s="16" t="str">
        <f>SUMIFS($F$11:$F$51,$C$11:$C$51,"&gt;="&amp;$K$15,$C$11:$C$51,"&lt;="&amp;$L15, I11:I51,S10)</f>
        <v>0</v>
      </c>
      <c r="T15" s="16" t="str">
        <f>SUMIFS($F$11:$F$51,$C$11:$C$51,"&gt;="&amp;$K$15,$C$11:$C$51,"&lt;="&amp;$L15, I11:I51,T10)</f>
        <v>0</v>
      </c>
      <c r="U15" s="16" t="str">
        <f>SUMIFS($H$11:$H$51,$C$11:$C$51,"&gt;="&amp;$K$15,$C$11:$C$51,"&lt;="&amp;$L15, I11:I51,U10)</f>
        <v>0</v>
      </c>
      <c r="V15" s="16" t="str">
        <f>SUMIFS($H$11:$H$51,$C$11:$C$51,"&gt;="&amp;$K$15,$C$11:$C$51,"&lt;="&amp;$L15, I11:I51,V10)</f>
        <v>0</v>
      </c>
      <c r="W15" s="16" t="str">
        <f>SUMIFS($H$11:$H$51,$C$11:$C$51,"&gt;="&amp;$K$15,$C$11:$C$51,"&lt;="&amp;$L15, I11:I51,W10)</f>
        <v>0</v>
      </c>
    </row>
    <row r="16" spans="1:23">
      <c r="A16" s="3">
        <v>0</v>
      </c>
      <c r="B16" s="3">
        <v>1</v>
      </c>
      <c r="C16" s="3">
        <v>63</v>
      </c>
      <c r="D16" s="3">
        <v>970</v>
      </c>
      <c r="E16" s="16" t="str">
        <f>IFERROR(TRUNC(POWER(C16,2)*D16/16000000,3)*A16,0)</f>
        <v>0</v>
      </c>
      <c r="F16" s="16" t="str">
        <f>IFERROR(TRUNC(POWER(C16-$K$2,2)*(D16-$K$3)/16000000,3)*A16,0)</f>
        <v>0</v>
      </c>
      <c r="G16" s="16" t="str">
        <f>IFERROR(TRUNC(POWER((C16),2)*(D16)/16000000,3)*B16,0)</f>
        <v>0</v>
      </c>
      <c r="H16" s="16" t="str">
        <f>IFERROR(TRUNC(POWER((C16-$K$2),2)*(D16-$K$3)/16000000,3)*B16,0)</f>
        <v>0</v>
      </c>
      <c r="I16" s="3" t="str">
        <f>IF(D16&lt;330, "Shorts" ,IF(D16&gt;=600, "Longs", "Semi Longs"))</f>
        <v>0</v>
      </c>
      <c r="K16" s="3">
        <v>90</v>
      </c>
      <c r="L16" s="3">
        <v>99</v>
      </c>
      <c r="M16" s="4">
        <v>202</v>
      </c>
      <c r="N16" s="4">
        <v>281</v>
      </c>
      <c r="O16" s="4">
        <v>308</v>
      </c>
      <c r="P16" s="4" t="str">
        <f>(M16*R16)+(N16*S16)+(O16*T16)</f>
        <v>0</v>
      </c>
      <c r="Q16" s="4" t="str">
        <f>(M16*U16)+(N16*V16)+(O16*W16)</f>
        <v>0</v>
      </c>
      <c r="R16" s="16" t="str">
        <f>SUMIFS($F$11:$F$51,$C$11:$C$51,"&gt;="&amp;$K$16,$C$11:$C$51,"&lt;="&amp;$L16, I11:I51,R10)</f>
        <v>0</v>
      </c>
      <c r="S16" s="16" t="str">
        <f>SUMIFS($F$11:$F$51,$C$11:$C$51,"&gt;="&amp;$K$16,$C$11:$C$51,"&lt;="&amp;$L16, I11:I51,S10)</f>
        <v>0</v>
      </c>
      <c r="T16" s="16" t="str">
        <f>SUMIFS($F$11:$F$51,$C$11:$C$51,"&gt;="&amp;$K$16,$C$11:$C$51,"&lt;="&amp;$L16, I11:I51,T10)</f>
        <v>0</v>
      </c>
      <c r="U16" s="16" t="str">
        <f>SUMIFS($H$11:$H$51,$C$11:$C$51,"&gt;="&amp;$K$16,$C$11:$C$51,"&lt;="&amp;$L16, I11:I51,U10)</f>
        <v>0</v>
      </c>
      <c r="V16" s="16" t="str">
        <f>SUMIFS($H$11:$H$51,$C$11:$C$51,"&gt;="&amp;$K$16,$C$11:$C$51,"&lt;="&amp;$L16, I11:I51,V10)</f>
        <v>0</v>
      </c>
      <c r="W16" s="16" t="str">
        <f>SUMIFS($H$11:$H$51,$C$11:$C$51,"&gt;="&amp;$K$16,$C$11:$C$51,"&lt;="&amp;$L16, I11:I51,W10)</f>
        <v>0</v>
      </c>
    </row>
    <row r="17" spans="1:23">
      <c r="A17" s="3">
        <v>0</v>
      </c>
      <c r="B17" s="3">
        <v>1</v>
      </c>
      <c r="C17" s="3">
        <v>63</v>
      </c>
      <c r="D17" s="3">
        <v>1160</v>
      </c>
      <c r="E17" s="16" t="str">
        <f>IFERROR(TRUNC(POWER(C17,2)*D17/16000000,3)*A17,0)</f>
        <v>0</v>
      </c>
      <c r="F17" s="16" t="str">
        <f>IFERROR(TRUNC(POWER(C17-$K$2,2)*(D17-$K$3)/16000000,3)*A17,0)</f>
        <v>0</v>
      </c>
      <c r="G17" s="16" t="str">
        <f>IFERROR(TRUNC(POWER((C17),2)*(D17)/16000000,3)*B17,0)</f>
        <v>0</v>
      </c>
      <c r="H17" s="16" t="str">
        <f>IFERROR(TRUNC(POWER((C17-$K$2),2)*(D17-$K$3)/16000000,3)*B17,0)</f>
        <v>0</v>
      </c>
      <c r="I17" s="3" t="str">
        <f>IF(D17&lt;330, "Shorts" ,IF(D17&gt;=600, "Longs", "Semi Longs"))</f>
        <v>0</v>
      </c>
      <c r="K17" s="3">
        <v>100</v>
      </c>
      <c r="L17" s="3">
        <v>109</v>
      </c>
      <c r="M17" s="4">
        <v>257</v>
      </c>
      <c r="N17" s="4">
        <v>335</v>
      </c>
      <c r="O17" s="4">
        <v>362</v>
      </c>
      <c r="P17" s="4" t="str">
        <f>(M17*R17)+(N17*S17)+(O17*T17)</f>
        <v>0</v>
      </c>
      <c r="Q17" s="4" t="str">
        <f>(M17*U17)+(N17*V17)+(O17*W17)</f>
        <v>0</v>
      </c>
      <c r="R17" s="16" t="str">
        <f>SUMIFS($F$11:$F$51,$C$11:$C$51,"&gt;="&amp;$K$17,$C$11:$C$51,"&lt;="&amp;$L17, I11:I51,R10)</f>
        <v>0</v>
      </c>
      <c r="S17" s="16" t="str">
        <f>SUMIFS($F$11:$F$51,$C$11:$C$51,"&gt;="&amp;$K$17,$C$11:$C$51,"&lt;="&amp;$L17, I11:I51,S10)</f>
        <v>0</v>
      </c>
      <c r="T17" s="16" t="str">
        <f>SUMIFS($F$11:$F$51,$C$11:$C$51,"&gt;="&amp;$K$17,$C$11:$C$51,"&lt;="&amp;$L17, I11:I51,T10)</f>
        <v>0</v>
      </c>
      <c r="U17" s="16" t="str">
        <f>SUMIFS($H$11:$H$51,$C$11:$C$51,"&gt;="&amp;$K$17,$C$11:$C$51,"&lt;="&amp;$L17, I11:I51,U10)</f>
        <v>0</v>
      </c>
      <c r="V17" s="16" t="str">
        <f>SUMIFS($H$11:$H$51,$C$11:$C$51,"&gt;="&amp;$K$17,$C$11:$C$51,"&lt;="&amp;$L17, I11:I51,V10)</f>
        <v>0</v>
      </c>
      <c r="W17" s="16" t="str">
        <f>SUMIFS($H$11:$H$51,$C$11:$C$51,"&gt;="&amp;$K$17,$C$11:$C$51,"&lt;="&amp;$L17, I11:I51,W10)</f>
        <v>0</v>
      </c>
    </row>
    <row r="18" spans="1:23">
      <c r="A18" s="3">
        <v>0</v>
      </c>
      <c r="B18" s="3">
        <v>1</v>
      </c>
      <c r="C18" s="3">
        <v>64</v>
      </c>
      <c r="D18" s="3">
        <v>225</v>
      </c>
      <c r="E18" s="16" t="str">
        <f>IFERROR(TRUNC(POWER(C18,2)*D18/16000000,3)*A18,0)</f>
        <v>0</v>
      </c>
      <c r="F18" s="16" t="str">
        <f>IFERROR(TRUNC(POWER(C18-$K$2,2)*(D18-$K$3)/16000000,3)*A18,0)</f>
        <v>0</v>
      </c>
      <c r="G18" s="16" t="str">
        <f>IFERROR(TRUNC(POWER((C18),2)*(D18)/16000000,3)*B18,0)</f>
        <v>0</v>
      </c>
      <c r="H18" s="16" t="str">
        <f>IFERROR(TRUNC(POWER((C18-$K$2),2)*(D18-$K$3)/16000000,3)*B18,0)</f>
        <v>0</v>
      </c>
      <c r="I18" s="3" t="str">
        <f>IF(D18&lt;330, "Shorts" ,IF(D18&gt;=600, "Longs", "Semi Longs"))</f>
        <v>0</v>
      </c>
      <c r="K18" s="3">
        <v>110</v>
      </c>
      <c r="L18" s="3">
        <v>119</v>
      </c>
      <c r="M18" s="4">
        <v>323</v>
      </c>
      <c r="N18" s="4">
        <v>389</v>
      </c>
      <c r="O18" s="4">
        <v>416</v>
      </c>
      <c r="P18" s="4" t="str">
        <f>(M18*R18)+(N18*S18)+(O18*T18)</f>
        <v>0</v>
      </c>
      <c r="Q18" s="4" t="str">
        <f>(M18*U18)+(N18*V18)+(O18*W18)</f>
        <v>0</v>
      </c>
      <c r="R18" s="16" t="str">
        <f>SUMIFS($F$11:$F$51,$C$11:$C$51,"&gt;="&amp;$K$18,$C$11:$C$51,"&lt;="&amp;$L18, I11:I51,R10)</f>
        <v>0</v>
      </c>
      <c r="S18" s="16" t="str">
        <f>SUMIFS($F$11:$F$51,$C$11:$C$51,"&gt;="&amp;$K$18,$C$11:$C$51,"&lt;="&amp;$L18, I11:I51,S10)</f>
        <v>0</v>
      </c>
      <c r="T18" s="16" t="str">
        <f>SUMIFS($F$11:$F$51,$C$11:$C$51,"&gt;="&amp;$K$18,$C$11:$C$51,"&lt;="&amp;$L18, I11:I51,T10)</f>
        <v>0</v>
      </c>
      <c r="U18" s="16" t="str">
        <f>SUMIFS($H$11:$H$51,$C$11:$C$51,"&gt;="&amp;$K$18,$C$11:$C$51,"&lt;="&amp;$L18, I11:I51,U10)</f>
        <v>0</v>
      </c>
      <c r="V18" s="16" t="str">
        <f>SUMIFS($H$11:$H$51,$C$11:$C$51,"&gt;="&amp;$K$18,$C$11:$C$51,"&lt;="&amp;$L18, I11:I51,V10)</f>
        <v>0</v>
      </c>
      <c r="W18" s="16" t="str">
        <f>SUMIFS($H$11:$H$51,$C$11:$C$51,"&gt;="&amp;$K$18,$C$11:$C$51,"&lt;="&amp;$L18, I11:I51,W10)</f>
        <v>0</v>
      </c>
    </row>
    <row r="19" spans="1:23">
      <c r="A19" s="3">
        <v>0</v>
      </c>
      <c r="B19" s="3">
        <v>1</v>
      </c>
      <c r="C19" s="3">
        <v>64</v>
      </c>
      <c r="D19" s="3">
        <v>1030</v>
      </c>
      <c r="E19" s="16" t="str">
        <f>IFERROR(TRUNC(POWER(C19,2)*D19/16000000,3)*A19,0)</f>
        <v>0</v>
      </c>
      <c r="F19" s="16" t="str">
        <f>IFERROR(TRUNC(POWER(C19-$K$2,2)*(D19-$K$3)/16000000,3)*A19,0)</f>
        <v>0</v>
      </c>
      <c r="G19" s="16" t="str">
        <f>IFERROR(TRUNC(POWER((C19),2)*(D19)/16000000,3)*B19,0)</f>
        <v>0</v>
      </c>
      <c r="H19" s="16" t="str">
        <f>IFERROR(TRUNC(POWER((C19-$K$2),2)*(D19-$K$3)/16000000,3)*B19,0)</f>
        <v>0</v>
      </c>
      <c r="I19" s="3" t="str">
        <f>IF(D19&lt;330, "Shorts" ,IF(D19&gt;=600, "Longs", "Semi Longs"))</f>
        <v>0</v>
      </c>
      <c r="K19" s="3">
        <v>120</v>
      </c>
      <c r="L19" s="3">
        <v>129</v>
      </c>
      <c r="M19" s="4">
        <v>363</v>
      </c>
      <c r="N19" s="4">
        <v>443</v>
      </c>
      <c r="O19" s="4">
        <v>470</v>
      </c>
      <c r="P19" s="4" t="str">
        <f>(M19*R19)+(N19*S19)+(O19*T19)</f>
        <v>0</v>
      </c>
      <c r="Q19" s="4" t="str">
        <f>(M19*U19)+(N19*V19)+(O19*W19)</f>
        <v>0</v>
      </c>
      <c r="R19" s="16" t="str">
        <f>SUMIFS($F$11:$F$51,$C$11:$C$51,"&gt;="&amp;$K$19,$C$11:$C$51,"&lt;="&amp;$L19, I11:I51,R10)</f>
        <v>0</v>
      </c>
      <c r="S19" s="16" t="str">
        <f>SUMIFS($F$11:$F$51,$C$11:$C$51,"&gt;="&amp;$K$19,$C$11:$C$51,"&lt;="&amp;$L19, I11:I51,S10)</f>
        <v>0</v>
      </c>
      <c r="T19" s="16" t="str">
        <f>SUMIFS($F$11:$F$51,$C$11:$C$51,"&gt;="&amp;$K$19,$C$11:$C$51,"&lt;="&amp;$L19, I11:I51,T10)</f>
        <v>0</v>
      </c>
      <c r="U19" s="16" t="str">
        <f>SUMIFS($H$11:$H$51,$C$11:$C$51,"&gt;="&amp;$K$19,$C$11:$C$51,"&lt;="&amp;$L19, I11:I51,U10)</f>
        <v>0</v>
      </c>
      <c r="V19" s="16" t="str">
        <f>SUMIFS($H$11:$H$51,$C$11:$C$51,"&gt;="&amp;$K$19,$C$11:$C$51,"&lt;="&amp;$L19, I11:I51,V10)</f>
        <v>0</v>
      </c>
      <c r="W19" s="16" t="str">
        <f>SUMIFS($H$11:$H$51,$C$11:$C$51,"&gt;="&amp;$K$19,$C$11:$C$51,"&lt;="&amp;$L19, I11:I51,W10)</f>
        <v>0</v>
      </c>
    </row>
    <row r="20" spans="1:23">
      <c r="A20" s="3">
        <v>0</v>
      </c>
      <c r="B20" s="3">
        <v>1</v>
      </c>
      <c r="C20" s="3">
        <v>65</v>
      </c>
      <c r="D20" s="3">
        <v>225</v>
      </c>
      <c r="E20" s="16" t="str">
        <f>IFERROR(TRUNC(POWER(C20,2)*D20/16000000,3)*A20,0)</f>
        <v>0</v>
      </c>
      <c r="F20" s="16" t="str">
        <f>IFERROR(TRUNC(POWER(C20-$K$2,2)*(D20-$K$3)/16000000,3)*A20,0)</f>
        <v>0</v>
      </c>
      <c r="G20" s="16" t="str">
        <f>IFERROR(TRUNC(POWER((C20),2)*(D20)/16000000,3)*B20,0)</f>
        <v>0</v>
      </c>
      <c r="H20" s="16" t="str">
        <f>IFERROR(TRUNC(POWER((C20-$K$2),2)*(D20-$K$3)/16000000,3)*B20,0)</f>
        <v>0</v>
      </c>
      <c r="I20" s="3" t="str">
        <f>IF(D20&lt;330, "Shorts" ,IF(D20&gt;=600, "Longs", "Semi Longs"))</f>
        <v>0</v>
      </c>
      <c r="K20" s="3">
        <v>130</v>
      </c>
      <c r="L20" s="3">
        <v>139</v>
      </c>
      <c r="M20" s="4">
        <v>363</v>
      </c>
      <c r="N20" s="4">
        <v>497</v>
      </c>
      <c r="O20" s="4">
        <v>524</v>
      </c>
      <c r="P20" s="4" t="str">
        <f>(M20*R20)+(N20*S20)+(O20*T20)</f>
        <v>0</v>
      </c>
      <c r="Q20" s="4" t="str">
        <f>(M20*U20)+(N20*V20)+(O20*W20)</f>
        <v>0</v>
      </c>
      <c r="R20" s="16" t="str">
        <f>SUMIFS($F$11:$F$51,$C$11:$C$51,"&gt;="&amp;$K$20,$C$11:$C$51,"&lt;="&amp;$L20, I11:I51,R10)</f>
        <v>0</v>
      </c>
      <c r="S20" s="16" t="str">
        <f>SUMIFS($F$11:$F$51,$C$11:$C$51,"&gt;="&amp;$K$20,$C$11:$C$51,"&lt;="&amp;$L20, I11:I51,S10)</f>
        <v>0</v>
      </c>
      <c r="T20" s="16" t="str">
        <f>SUMIFS($F$11:$F$51,$C$11:$C$51,"&gt;="&amp;$K$20,$C$11:$C$51,"&lt;="&amp;$L20, I11:I51,T10)</f>
        <v>0</v>
      </c>
      <c r="U20" s="16" t="str">
        <f>SUMIFS($H$11:$H$51,$C$11:$C$51,"&gt;="&amp;$K$20,$C$11:$C$51,"&lt;="&amp;$L20, I11:I51,U10)</f>
        <v>0</v>
      </c>
      <c r="V20" s="16" t="str">
        <f>SUMIFS($H$11:$H$51,$C$11:$C$51,"&gt;="&amp;$K$20,$C$11:$C$51,"&lt;="&amp;$L20, I11:I51,V10)</f>
        <v>0</v>
      </c>
      <c r="W20" s="16" t="str">
        <f>SUMIFS($H$11:$H$51,$C$11:$C$51,"&gt;="&amp;$K$20,$C$11:$C$51,"&lt;="&amp;$L20, I11:I51,W10)</f>
        <v>0</v>
      </c>
    </row>
    <row r="21" spans="1:23">
      <c r="A21" s="3">
        <v>0</v>
      </c>
      <c r="B21" s="3">
        <v>1</v>
      </c>
      <c r="C21" s="3">
        <v>65</v>
      </c>
      <c r="D21" s="3">
        <v>570</v>
      </c>
      <c r="E21" s="16" t="str">
        <f>IFERROR(TRUNC(POWER(C21,2)*D21/16000000,3)*A21,0)</f>
        <v>0</v>
      </c>
      <c r="F21" s="16" t="str">
        <f>IFERROR(TRUNC(POWER(C21-$K$2,2)*(D21-$K$3)/16000000,3)*A21,0)</f>
        <v>0</v>
      </c>
      <c r="G21" s="16" t="str">
        <f>IFERROR(TRUNC(POWER((C21),2)*(D21)/16000000,3)*B21,0)</f>
        <v>0</v>
      </c>
      <c r="H21" s="16" t="str">
        <f>IFERROR(TRUNC(POWER((C21-$K$2),2)*(D21-$K$3)/16000000,3)*B21,0)</f>
        <v>0</v>
      </c>
      <c r="I21" s="3" t="str">
        <f>IF(D21&lt;330, "Shorts" ,IF(D21&gt;=600, "Longs", "Semi Longs"))</f>
        <v>0</v>
      </c>
    </row>
    <row r="22" spans="1:23">
      <c r="A22" s="3">
        <v>0</v>
      </c>
      <c r="B22" s="3">
        <v>1</v>
      </c>
      <c r="C22" s="3">
        <v>66</v>
      </c>
      <c r="D22" s="3">
        <v>780</v>
      </c>
      <c r="E22" s="16" t="str">
        <f>IFERROR(TRUNC(POWER(C22,2)*D22/16000000,3)*A22,0)</f>
        <v>0</v>
      </c>
      <c r="F22" s="16" t="str">
        <f>IFERROR(TRUNC(POWER(C22-$K$2,2)*(D22-$K$3)/16000000,3)*A22,0)</f>
        <v>0</v>
      </c>
      <c r="G22" s="16" t="str">
        <f>IFERROR(TRUNC(POWER((C22),2)*(D22)/16000000,3)*B22,0)</f>
        <v>0</v>
      </c>
      <c r="H22" s="16" t="str">
        <f>IFERROR(TRUNC(POWER((C22-$K$2),2)*(D22-$K$3)/16000000,3)*B22,0)</f>
        <v>0</v>
      </c>
      <c r="I22" s="3" t="str">
        <f>IF(D22&lt;330, "Shorts" ,IF(D22&gt;=600, "Longs", "Semi Longs"))</f>
        <v>0</v>
      </c>
    </row>
    <row r="23" spans="1:23">
      <c r="A23" s="3">
        <v>0</v>
      </c>
      <c r="B23" s="3">
        <v>1</v>
      </c>
      <c r="C23" s="3">
        <v>66</v>
      </c>
      <c r="D23" s="3">
        <v>1040</v>
      </c>
      <c r="E23" s="16" t="str">
        <f>IFERROR(TRUNC(POWER(C23,2)*D23/16000000,3)*A23,0)</f>
        <v>0</v>
      </c>
      <c r="F23" s="16" t="str">
        <f>IFERROR(TRUNC(POWER(C23-$K$2,2)*(D23-$K$3)/16000000,3)*A23,0)</f>
        <v>0</v>
      </c>
      <c r="G23" s="16" t="str">
        <f>IFERROR(TRUNC(POWER((C23),2)*(D23)/16000000,3)*B23,0)</f>
        <v>0</v>
      </c>
      <c r="H23" s="16" t="str">
        <f>IFERROR(TRUNC(POWER((C23-$K$2),2)*(D23-$K$3)/16000000,3)*B23,0)</f>
        <v>0</v>
      </c>
      <c r="I23" s="3" t="str">
        <f>IF(D23&lt;330, "Shorts" ,IF(D23&gt;=600, "Longs", "Semi Longs"))</f>
        <v>0</v>
      </c>
    </row>
    <row r="24" spans="1:23">
      <c r="A24" s="3">
        <v>0</v>
      </c>
      <c r="B24" s="3">
        <v>1</v>
      </c>
      <c r="C24" s="3">
        <v>68</v>
      </c>
      <c r="D24" s="3">
        <v>470</v>
      </c>
      <c r="E24" s="16" t="str">
        <f>IFERROR(TRUNC(POWER(C24,2)*D24/16000000,3)*A24,0)</f>
        <v>0</v>
      </c>
      <c r="F24" s="16" t="str">
        <f>IFERROR(TRUNC(POWER(C24-$K$2,2)*(D24-$K$3)/16000000,3)*A24,0)</f>
        <v>0</v>
      </c>
      <c r="G24" s="16" t="str">
        <f>IFERROR(TRUNC(POWER((C24),2)*(D24)/16000000,3)*B24,0)</f>
        <v>0</v>
      </c>
      <c r="H24" s="16" t="str">
        <f>IFERROR(TRUNC(POWER((C24-$K$2),2)*(D24-$K$3)/16000000,3)*B24,0)</f>
        <v>0</v>
      </c>
      <c r="I24" s="3" t="str">
        <f>IF(D24&lt;330, "Shorts" ,IF(D24&gt;=600, "Longs", "Semi Longs"))</f>
        <v>0</v>
      </c>
    </row>
    <row r="25" spans="1:23">
      <c r="A25" s="3">
        <v>0</v>
      </c>
      <c r="B25" s="3">
        <v>1</v>
      </c>
      <c r="C25" s="3">
        <v>68</v>
      </c>
      <c r="D25" s="3">
        <v>580</v>
      </c>
      <c r="E25" s="16" t="str">
        <f>IFERROR(TRUNC(POWER(C25,2)*D25/16000000,3)*A25,0)</f>
        <v>0</v>
      </c>
      <c r="F25" s="16" t="str">
        <f>IFERROR(TRUNC(POWER(C25-$K$2,2)*(D25-$K$3)/16000000,3)*A25,0)</f>
        <v>0</v>
      </c>
      <c r="G25" s="16" t="str">
        <f>IFERROR(TRUNC(POWER((C25),2)*(D25)/16000000,3)*B25,0)</f>
        <v>0</v>
      </c>
      <c r="H25" s="16" t="str">
        <f>IFERROR(TRUNC(POWER((C25-$K$2),2)*(D25-$K$3)/16000000,3)*B25,0)</f>
        <v>0</v>
      </c>
      <c r="I25" s="3" t="str">
        <f>IF(D25&lt;330, "Shorts" ,IF(D25&gt;=600, "Longs", "Semi Longs"))</f>
        <v>0</v>
      </c>
    </row>
    <row r="26" spans="1:23">
      <c r="A26" s="3">
        <v>0</v>
      </c>
      <c r="B26" s="3">
        <v>1</v>
      </c>
      <c r="C26" s="3">
        <v>70</v>
      </c>
      <c r="D26" s="3">
        <v>940</v>
      </c>
      <c r="E26" s="16" t="str">
        <f>IFERROR(TRUNC(POWER(C26,2)*D26/16000000,3)*A26,0)</f>
        <v>0</v>
      </c>
      <c r="F26" s="16" t="str">
        <f>IFERROR(TRUNC(POWER(C26-$K$2,2)*(D26-$K$3)/16000000,3)*A26,0)</f>
        <v>0</v>
      </c>
      <c r="G26" s="16" t="str">
        <f>IFERROR(TRUNC(POWER((C26),2)*(D26)/16000000,3)*B26,0)</f>
        <v>0</v>
      </c>
      <c r="H26" s="16" t="str">
        <f>IFERROR(TRUNC(POWER((C26-$K$2),2)*(D26-$K$3)/16000000,3)*B26,0)</f>
        <v>0</v>
      </c>
      <c r="I26" s="3" t="str">
        <f>IF(D26&lt;330, "Shorts" ,IF(D26&gt;=600, "Longs", "Semi Longs"))</f>
        <v>0</v>
      </c>
    </row>
    <row r="27" spans="1:23">
      <c r="A27" s="3">
        <v>0</v>
      </c>
      <c r="B27" s="3">
        <v>1</v>
      </c>
      <c r="C27" s="3">
        <v>71</v>
      </c>
      <c r="D27" s="3">
        <v>1140</v>
      </c>
      <c r="E27" s="16" t="str">
        <f>IFERROR(TRUNC(POWER(C27,2)*D27/16000000,3)*A27,0)</f>
        <v>0</v>
      </c>
      <c r="F27" s="16" t="str">
        <f>IFERROR(TRUNC(POWER(C27-$K$2,2)*(D27-$K$3)/16000000,3)*A27,0)</f>
        <v>0</v>
      </c>
      <c r="G27" s="16" t="str">
        <f>IFERROR(TRUNC(POWER((C27),2)*(D27)/16000000,3)*B27,0)</f>
        <v>0</v>
      </c>
      <c r="H27" s="16" t="str">
        <f>IFERROR(TRUNC(POWER((C27-$K$2),2)*(D27-$K$3)/16000000,3)*B27,0)</f>
        <v>0</v>
      </c>
      <c r="I27" s="3" t="str">
        <f>IF(D27&lt;330, "Shorts" ,IF(D27&gt;=600, "Longs", "Semi Longs"))</f>
        <v>0</v>
      </c>
    </row>
    <row r="28" spans="1:23">
      <c r="A28" s="3">
        <v>0</v>
      </c>
      <c r="B28" s="3">
        <v>1</v>
      </c>
      <c r="C28" s="3">
        <v>72</v>
      </c>
      <c r="D28" s="3">
        <v>520</v>
      </c>
      <c r="E28" s="16" t="str">
        <f>IFERROR(TRUNC(POWER(C28,2)*D28/16000000,3)*A28,0)</f>
        <v>0</v>
      </c>
      <c r="F28" s="16" t="str">
        <f>IFERROR(TRUNC(POWER(C28-$K$2,2)*(D28-$K$3)/16000000,3)*A28,0)</f>
        <v>0</v>
      </c>
      <c r="G28" s="16" t="str">
        <f>IFERROR(TRUNC(POWER((C28),2)*(D28)/16000000,3)*B28,0)</f>
        <v>0</v>
      </c>
      <c r="H28" s="16" t="str">
        <f>IFERROR(TRUNC(POWER((C28-$K$2),2)*(D28-$K$3)/16000000,3)*B28,0)</f>
        <v>0</v>
      </c>
      <c r="I28" s="3" t="str">
        <f>IF(D28&lt;330, "Shorts" ,IF(D28&gt;=600, "Longs", "Semi Longs"))</f>
        <v>0</v>
      </c>
    </row>
    <row r="29" spans="1:23">
      <c r="A29" s="3">
        <v>0</v>
      </c>
      <c r="B29" s="3">
        <v>1</v>
      </c>
      <c r="C29" s="3">
        <v>72</v>
      </c>
      <c r="D29" s="3">
        <v>840</v>
      </c>
      <c r="E29" s="16" t="str">
        <f>IFERROR(TRUNC(POWER(C29,2)*D29/16000000,3)*A29,0)</f>
        <v>0</v>
      </c>
      <c r="F29" s="16" t="str">
        <f>IFERROR(TRUNC(POWER(C29-$K$2,2)*(D29-$K$3)/16000000,3)*A29,0)</f>
        <v>0</v>
      </c>
      <c r="G29" s="16" t="str">
        <f>IFERROR(TRUNC(POWER((C29),2)*(D29)/16000000,3)*B29,0)</f>
        <v>0</v>
      </c>
      <c r="H29" s="16" t="str">
        <f>IFERROR(TRUNC(POWER((C29-$K$2),2)*(D29-$K$3)/16000000,3)*B29,0)</f>
        <v>0</v>
      </c>
      <c r="I29" s="3" t="str">
        <f>IF(D29&lt;330, "Shorts" ,IF(D29&gt;=600, "Longs", "Semi Longs"))</f>
        <v>0</v>
      </c>
    </row>
    <row r="30" spans="1:23">
      <c r="A30" s="3">
        <v>0</v>
      </c>
      <c r="B30" s="3">
        <v>1</v>
      </c>
      <c r="C30" s="3">
        <v>73</v>
      </c>
      <c r="D30" s="3">
        <v>530</v>
      </c>
      <c r="E30" s="16" t="str">
        <f>IFERROR(TRUNC(POWER(C30,2)*D30/16000000,3)*A30,0)</f>
        <v>0</v>
      </c>
      <c r="F30" s="16" t="str">
        <f>IFERROR(TRUNC(POWER(C30-$K$2,2)*(D30-$K$3)/16000000,3)*A30,0)</f>
        <v>0</v>
      </c>
      <c r="G30" s="16" t="str">
        <f>IFERROR(TRUNC(POWER((C30),2)*(D30)/16000000,3)*B30,0)</f>
        <v>0</v>
      </c>
      <c r="H30" s="16" t="str">
        <f>IFERROR(TRUNC(POWER((C30-$K$2),2)*(D30-$K$3)/16000000,3)*B30,0)</f>
        <v>0</v>
      </c>
      <c r="I30" s="3" t="str">
        <f>IF(D30&lt;330, "Shorts" ,IF(D30&gt;=600, "Longs", "Semi Longs"))</f>
        <v>0</v>
      </c>
    </row>
    <row r="31" spans="1:23">
      <c r="A31" s="3">
        <v>0</v>
      </c>
      <c r="B31" s="3">
        <v>1</v>
      </c>
      <c r="C31" s="3">
        <v>73</v>
      </c>
      <c r="D31" s="3">
        <v>1140</v>
      </c>
      <c r="E31" s="16" t="str">
        <f>IFERROR(TRUNC(POWER(C31,2)*D31/16000000,3)*A31,0)</f>
        <v>0</v>
      </c>
      <c r="F31" s="16" t="str">
        <f>IFERROR(TRUNC(POWER(C31-$K$2,2)*(D31-$K$3)/16000000,3)*A31,0)</f>
        <v>0</v>
      </c>
      <c r="G31" s="16" t="str">
        <f>IFERROR(TRUNC(POWER((C31),2)*(D31)/16000000,3)*B31,0)</f>
        <v>0</v>
      </c>
      <c r="H31" s="16" t="str">
        <f>IFERROR(TRUNC(POWER((C31-$K$2),2)*(D31-$K$3)/16000000,3)*B31,0)</f>
        <v>0</v>
      </c>
      <c r="I31" s="3" t="str">
        <f>IF(D31&lt;330, "Shorts" ,IF(D31&gt;=600, "Longs", "Semi Longs"))</f>
        <v>0</v>
      </c>
    </row>
    <row r="32" spans="1:23">
      <c r="A32" s="3">
        <v>0</v>
      </c>
      <c r="B32" s="3">
        <v>1</v>
      </c>
      <c r="C32" s="3">
        <v>74</v>
      </c>
      <c r="D32" s="3">
        <v>225</v>
      </c>
      <c r="E32" s="16" t="str">
        <f>IFERROR(TRUNC(POWER(C32,2)*D32/16000000,3)*A32,0)</f>
        <v>0</v>
      </c>
      <c r="F32" s="16" t="str">
        <f>IFERROR(TRUNC(POWER(C32-$K$2,2)*(D32-$K$3)/16000000,3)*A32,0)</f>
        <v>0</v>
      </c>
      <c r="G32" s="16" t="str">
        <f>IFERROR(TRUNC(POWER((C32),2)*(D32)/16000000,3)*B32,0)</f>
        <v>0</v>
      </c>
      <c r="H32" s="16" t="str">
        <f>IFERROR(TRUNC(POWER((C32-$K$2),2)*(D32-$K$3)/16000000,3)*B32,0)</f>
        <v>0</v>
      </c>
      <c r="I32" s="3" t="str">
        <f>IF(D32&lt;330, "Shorts" ,IF(D32&gt;=600, "Longs", "Semi Longs"))</f>
        <v>0</v>
      </c>
    </row>
    <row r="33" spans="1:23">
      <c r="A33" s="3">
        <v>0</v>
      </c>
      <c r="B33" s="3">
        <v>1</v>
      </c>
      <c r="C33" s="3">
        <v>75</v>
      </c>
      <c r="D33" s="3">
        <v>440</v>
      </c>
      <c r="E33" s="16" t="str">
        <f>IFERROR(TRUNC(POWER(C33,2)*D33/16000000,3)*A33,0)</f>
        <v>0</v>
      </c>
      <c r="F33" s="16" t="str">
        <f>IFERROR(TRUNC(POWER(C33-$K$2,2)*(D33-$K$3)/16000000,3)*A33,0)</f>
        <v>0</v>
      </c>
      <c r="G33" s="16" t="str">
        <f>IFERROR(TRUNC(POWER((C33),2)*(D33)/16000000,3)*B33,0)</f>
        <v>0</v>
      </c>
      <c r="H33" s="16" t="str">
        <f>IFERROR(TRUNC(POWER((C33-$K$2),2)*(D33-$K$3)/16000000,3)*B33,0)</f>
        <v>0</v>
      </c>
      <c r="I33" s="3" t="str">
        <f>IF(D33&lt;330, "Shorts" ,IF(D33&gt;=600, "Longs", "Semi Longs"))</f>
        <v>0</v>
      </c>
    </row>
    <row r="34" spans="1:23">
      <c r="A34" s="3">
        <v>0</v>
      </c>
      <c r="B34" s="3">
        <v>1</v>
      </c>
      <c r="C34" s="3">
        <v>76</v>
      </c>
      <c r="D34" s="3">
        <v>450</v>
      </c>
      <c r="E34" s="16" t="str">
        <f>IFERROR(TRUNC(POWER(C34,2)*D34/16000000,3)*A34,0)</f>
        <v>0</v>
      </c>
      <c r="F34" s="16" t="str">
        <f>IFERROR(TRUNC(POWER(C34-$K$2,2)*(D34-$K$3)/16000000,3)*A34,0)</f>
        <v>0</v>
      </c>
      <c r="G34" s="16" t="str">
        <f>IFERROR(TRUNC(POWER((C34),2)*(D34)/16000000,3)*B34,0)</f>
        <v>0</v>
      </c>
      <c r="H34" s="16" t="str">
        <f>IFERROR(TRUNC(POWER((C34-$K$2),2)*(D34-$K$3)/16000000,3)*B34,0)</f>
        <v>0</v>
      </c>
      <c r="I34" s="3" t="str">
        <f>IF(D34&lt;330, "Shorts" ,IF(D34&gt;=600, "Longs", "Semi Longs"))</f>
        <v>0</v>
      </c>
    </row>
    <row r="35" spans="1:23">
      <c r="A35" s="3">
        <v>0</v>
      </c>
      <c r="B35" s="3">
        <v>1</v>
      </c>
      <c r="C35" s="3">
        <v>81</v>
      </c>
      <c r="D35" s="3">
        <v>660</v>
      </c>
      <c r="E35" s="16" t="str">
        <f>IFERROR(TRUNC(POWER(C35,2)*D35/16000000,3)*A35,0)</f>
        <v>0</v>
      </c>
      <c r="F35" s="16" t="str">
        <f>IFERROR(TRUNC(POWER(C35-$K$2,2)*(D35-$K$3)/16000000,3)*A35,0)</f>
        <v>0</v>
      </c>
      <c r="G35" s="16" t="str">
        <f>IFERROR(TRUNC(POWER((C35),2)*(D35)/16000000,3)*B35,0)</f>
        <v>0</v>
      </c>
      <c r="H35" s="16" t="str">
        <f>IFERROR(TRUNC(POWER((C35-$K$2),2)*(D35-$K$3)/16000000,3)*B35,0)</f>
        <v>0</v>
      </c>
      <c r="I35" s="3" t="str">
        <f>IF(D35&lt;330, "Shorts" ,IF(D35&gt;=600, "Longs", "Semi Longs"))</f>
        <v>0</v>
      </c>
    </row>
    <row r="36" spans="1:23">
      <c r="A36" s="3">
        <v>0</v>
      </c>
      <c r="B36" s="3">
        <v>2</v>
      </c>
      <c r="C36" s="3">
        <v>82</v>
      </c>
      <c r="D36" s="3">
        <v>225</v>
      </c>
      <c r="E36" s="16" t="str">
        <f>IFERROR(TRUNC(POWER(C36,2)*D36/16000000,3)*A36,0)</f>
        <v>0</v>
      </c>
      <c r="F36" s="16" t="str">
        <f>IFERROR(TRUNC(POWER(C36-$K$2,2)*(D36-$K$3)/16000000,3)*A36,0)</f>
        <v>0</v>
      </c>
      <c r="G36" s="16" t="str">
        <f>IFERROR(TRUNC(POWER((C36),2)*(D36)/16000000,3)*B36,0)</f>
        <v>0</v>
      </c>
      <c r="H36" s="16" t="str">
        <f>IFERROR(TRUNC(POWER((C36-$K$2),2)*(D36-$K$3)/16000000,3)*B36,0)</f>
        <v>0</v>
      </c>
      <c r="I36" s="3" t="str">
        <f>IF(D36&lt;330, "Shorts" ,IF(D36&gt;=600, "Longs", "Semi Longs"))</f>
        <v>0</v>
      </c>
    </row>
    <row r="37" spans="1:23">
      <c r="A37" s="3">
        <v>0</v>
      </c>
      <c r="B37" s="3">
        <v>1</v>
      </c>
      <c r="C37" s="3">
        <v>82</v>
      </c>
      <c r="D37" s="3">
        <v>440</v>
      </c>
      <c r="E37" s="16" t="str">
        <f>IFERROR(TRUNC(POWER(C37,2)*D37/16000000,3)*A37,0)</f>
        <v>0</v>
      </c>
      <c r="F37" s="16" t="str">
        <f>IFERROR(TRUNC(POWER(C37-$K$2,2)*(D37-$K$3)/16000000,3)*A37,0)</f>
        <v>0</v>
      </c>
      <c r="G37" s="16" t="str">
        <f>IFERROR(TRUNC(POWER((C37),2)*(D37)/16000000,3)*B37,0)</f>
        <v>0</v>
      </c>
      <c r="H37" s="16" t="str">
        <f>IFERROR(TRUNC(POWER((C37-$K$2),2)*(D37-$K$3)/16000000,3)*B37,0)</f>
        <v>0</v>
      </c>
      <c r="I37" s="3" t="str">
        <f>IF(D37&lt;330, "Shorts" ,IF(D37&gt;=600, "Longs", "Semi Longs"))</f>
        <v>0</v>
      </c>
    </row>
    <row r="38" spans="1:23">
      <c r="A38" s="3">
        <v>0</v>
      </c>
      <c r="B38" s="3">
        <v>1</v>
      </c>
      <c r="C38" s="3">
        <v>83</v>
      </c>
      <c r="D38" s="3">
        <v>480</v>
      </c>
      <c r="E38" s="16" t="str">
        <f>IFERROR(TRUNC(POWER(C38,2)*D38/16000000,3)*A38,0)</f>
        <v>0</v>
      </c>
      <c r="F38" s="16" t="str">
        <f>IFERROR(TRUNC(POWER(C38-$K$2,2)*(D38-$K$3)/16000000,3)*A38,0)</f>
        <v>0</v>
      </c>
      <c r="G38" s="16" t="str">
        <f>IFERROR(TRUNC(POWER((C38),2)*(D38)/16000000,3)*B38,0)</f>
        <v>0</v>
      </c>
      <c r="H38" s="16" t="str">
        <f>IFERROR(TRUNC(POWER((C38-$K$2),2)*(D38-$K$3)/16000000,3)*B38,0)</f>
        <v>0</v>
      </c>
      <c r="I38" s="3" t="str">
        <f>IF(D38&lt;330, "Shorts" ,IF(D38&gt;=600, "Longs", "Semi Longs"))</f>
        <v>0</v>
      </c>
    </row>
    <row r="39" spans="1:23">
      <c r="A39" s="3">
        <v>0</v>
      </c>
      <c r="B39" s="3">
        <v>1</v>
      </c>
      <c r="C39" s="3">
        <v>85</v>
      </c>
      <c r="D39" s="3">
        <v>460</v>
      </c>
      <c r="E39" s="16" t="str">
        <f>IFERROR(TRUNC(POWER(C39,2)*D39/16000000,3)*A39,0)</f>
        <v>0</v>
      </c>
      <c r="F39" s="16" t="str">
        <f>IFERROR(TRUNC(POWER(C39-$K$2,2)*(D39-$K$3)/16000000,3)*A39,0)</f>
        <v>0</v>
      </c>
      <c r="G39" s="16" t="str">
        <f>IFERROR(TRUNC(POWER((C39),2)*(D39)/16000000,3)*B39,0)</f>
        <v>0</v>
      </c>
      <c r="H39" s="16" t="str">
        <f>IFERROR(TRUNC(POWER((C39-$K$2),2)*(D39-$K$3)/16000000,3)*B39,0)</f>
        <v>0</v>
      </c>
      <c r="I39" s="3" t="str">
        <f>IF(D39&lt;330, "Shorts" ,IF(D39&gt;=600, "Longs", "Semi Longs"))</f>
        <v>0</v>
      </c>
    </row>
    <row r="40" spans="1:23">
      <c r="A40" s="3">
        <v>0</v>
      </c>
      <c r="B40" s="3">
        <v>1</v>
      </c>
      <c r="C40" s="3">
        <v>87</v>
      </c>
      <c r="D40" s="3">
        <v>580</v>
      </c>
      <c r="E40" s="16" t="str">
        <f>IFERROR(TRUNC(POWER(C40,2)*D40/16000000,3)*A40,0)</f>
        <v>0</v>
      </c>
      <c r="F40" s="16" t="str">
        <f>IFERROR(TRUNC(POWER(C40-$K$2,2)*(D40-$K$3)/16000000,3)*A40,0)</f>
        <v>0</v>
      </c>
      <c r="G40" s="16" t="str">
        <f>IFERROR(TRUNC(POWER((C40),2)*(D40)/16000000,3)*B40,0)</f>
        <v>0</v>
      </c>
      <c r="H40" s="16" t="str">
        <f>IFERROR(TRUNC(POWER((C40-$K$2),2)*(D40-$K$3)/16000000,3)*B40,0)</f>
        <v>0</v>
      </c>
      <c r="I40" s="3" t="str">
        <f>IF(D40&lt;330, "Shorts" ,IF(D40&gt;=600, "Longs", "Semi Longs"))</f>
        <v>0</v>
      </c>
    </row>
    <row r="41" spans="1:23">
      <c r="A41" s="3">
        <v>0</v>
      </c>
      <c r="B41" s="3">
        <v>1</v>
      </c>
      <c r="C41" s="3">
        <v>89</v>
      </c>
      <c r="D41" s="3">
        <v>530</v>
      </c>
      <c r="E41" s="16" t="str">
        <f>IFERROR(TRUNC(POWER(C41,2)*D41/16000000,3)*A41,0)</f>
        <v>0</v>
      </c>
      <c r="F41" s="16" t="str">
        <f>IFERROR(TRUNC(POWER(C41-$K$2,2)*(D41-$K$3)/16000000,3)*A41,0)</f>
        <v>0</v>
      </c>
      <c r="G41" s="16" t="str">
        <f>IFERROR(TRUNC(POWER((C41),2)*(D41)/16000000,3)*B41,0)</f>
        <v>0</v>
      </c>
      <c r="H41" s="16" t="str">
        <f>IFERROR(TRUNC(POWER((C41-$K$2),2)*(D41-$K$3)/16000000,3)*B41,0)</f>
        <v>0</v>
      </c>
      <c r="I41" s="3" t="str">
        <f>IF(D41&lt;330, "Shorts" ,IF(D41&gt;=600, "Longs", "Semi Longs"))</f>
        <v>0</v>
      </c>
    </row>
    <row r="42" spans="1:23">
      <c r="A42" s="3">
        <v>0</v>
      </c>
      <c r="B42" s="3">
        <v>1</v>
      </c>
      <c r="C42" s="3">
        <v>90</v>
      </c>
      <c r="D42" s="3">
        <v>550</v>
      </c>
      <c r="E42" s="16" t="str">
        <f>IFERROR(TRUNC(POWER(C42,2)*D42/16000000,3)*A42,0)</f>
        <v>0</v>
      </c>
      <c r="F42" s="16" t="str">
        <f>IFERROR(TRUNC(POWER(C42-$K$2,2)*(D42-$K$3)/16000000,3)*A42,0)</f>
        <v>0</v>
      </c>
      <c r="G42" s="16" t="str">
        <f>IFERROR(TRUNC(POWER((C42),2)*(D42)/16000000,3)*B42,0)</f>
        <v>0</v>
      </c>
      <c r="H42" s="16" t="str">
        <f>IFERROR(TRUNC(POWER((C42-$K$2),2)*(D42-$K$3)/16000000,3)*B42,0)</f>
        <v>0</v>
      </c>
      <c r="I42" s="3" t="str">
        <f>IF(D42&lt;330, "Shorts" ,IF(D42&gt;=600, "Longs", "Semi Longs"))</f>
        <v>0</v>
      </c>
    </row>
    <row r="43" spans="1:23">
      <c r="A43" s="3">
        <v>0</v>
      </c>
      <c r="B43" s="3">
        <v>1</v>
      </c>
      <c r="C43" s="3">
        <v>91</v>
      </c>
      <c r="D43" s="3">
        <v>500</v>
      </c>
      <c r="E43" s="16" t="str">
        <f>IFERROR(TRUNC(POWER(C43,2)*D43/16000000,3)*A43,0)</f>
        <v>0</v>
      </c>
      <c r="F43" s="16" t="str">
        <f>IFERROR(TRUNC(POWER(C43-$K$2,2)*(D43-$K$3)/16000000,3)*A43,0)</f>
        <v>0</v>
      </c>
      <c r="G43" s="16" t="str">
        <f>IFERROR(TRUNC(POWER((C43),2)*(D43)/16000000,3)*B43,0)</f>
        <v>0</v>
      </c>
      <c r="H43" s="16" t="str">
        <f>IFERROR(TRUNC(POWER((C43-$K$2),2)*(D43-$K$3)/16000000,3)*B43,0)</f>
        <v>0</v>
      </c>
      <c r="I43" s="3" t="str">
        <f>IF(D43&lt;330, "Shorts" ,IF(D43&gt;=600, "Longs", "Semi Longs"))</f>
        <v>0</v>
      </c>
    </row>
    <row r="44" spans="1:23">
      <c r="A44" s="3">
        <v>0</v>
      </c>
      <c r="B44" s="3">
        <v>1</v>
      </c>
      <c r="C44" s="3">
        <v>91</v>
      </c>
      <c r="D44" s="3">
        <v>570</v>
      </c>
      <c r="E44" s="16" t="str">
        <f>IFERROR(TRUNC(POWER(C44,2)*D44/16000000,3)*A44,0)</f>
        <v>0</v>
      </c>
      <c r="F44" s="16" t="str">
        <f>IFERROR(TRUNC(POWER(C44-$K$2,2)*(D44-$K$3)/16000000,3)*A44,0)</f>
        <v>0</v>
      </c>
      <c r="G44" s="16" t="str">
        <f>IFERROR(TRUNC(POWER((C44),2)*(D44)/16000000,3)*B44,0)</f>
        <v>0</v>
      </c>
      <c r="H44" s="16" t="str">
        <f>IFERROR(TRUNC(POWER((C44-$K$2),2)*(D44-$K$3)/16000000,3)*B44,0)</f>
        <v>0</v>
      </c>
      <c r="I44" s="3" t="str">
        <f>IF(D44&lt;330, "Shorts" ,IF(D44&gt;=600, "Longs", "Semi Longs"))</f>
        <v>0</v>
      </c>
    </row>
    <row r="45" spans="1:23">
      <c r="A45" s="3">
        <v>0</v>
      </c>
      <c r="B45" s="3">
        <v>1</v>
      </c>
      <c r="C45" s="3">
        <v>91</v>
      </c>
      <c r="D45" s="3">
        <v>900</v>
      </c>
      <c r="E45" s="16" t="str">
        <f>IFERROR(TRUNC(POWER(C45,2)*D45/16000000,3)*A45,0)</f>
        <v>0</v>
      </c>
      <c r="F45" s="16" t="str">
        <f>IFERROR(TRUNC(POWER(C45-$K$2,2)*(D45-$K$3)/16000000,3)*A45,0)</f>
        <v>0</v>
      </c>
      <c r="G45" s="16" t="str">
        <f>IFERROR(TRUNC(POWER((C45),2)*(D45)/16000000,3)*B45,0)</f>
        <v>0</v>
      </c>
      <c r="H45" s="16" t="str">
        <f>IFERROR(TRUNC(POWER((C45-$K$2),2)*(D45-$K$3)/16000000,3)*B45,0)</f>
        <v>0</v>
      </c>
      <c r="I45" s="3" t="str">
        <f>IF(D45&lt;330, "Shorts" ,IF(D45&gt;=600, "Longs", "Semi Longs"))</f>
        <v>0</v>
      </c>
    </row>
    <row r="46" spans="1:23">
      <c r="A46" s="3">
        <v>0</v>
      </c>
      <c r="B46" s="3">
        <v>1</v>
      </c>
      <c r="C46" s="3">
        <v>91</v>
      </c>
      <c r="D46" s="3">
        <v>980</v>
      </c>
      <c r="E46" s="16" t="str">
        <f>IFERROR(TRUNC(POWER(C46,2)*D46/16000000,3)*A46,0)</f>
        <v>0</v>
      </c>
      <c r="F46" s="16" t="str">
        <f>IFERROR(TRUNC(POWER(C46-$K$2,2)*(D46-$K$3)/16000000,3)*A46,0)</f>
        <v>0</v>
      </c>
      <c r="G46" s="16" t="str">
        <f>IFERROR(TRUNC(POWER((C46),2)*(D46)/16000000,3)*B46,0)</f>
        <v>0</v>
      </c>
      <c r="H46" s="16" t="str">
        <f>IFERROR(TRUNC(POWER((C46-$K$2),2)*(D46-$K$3)/16000000,3)*B46,0)</f>
        <v>0</v>
      </c>
      <c r="I46" s="3" t="str">
        <f>IF(D46&lt;330, "Shorts" ,IF(D46&gt;=600, "Longs", "Semi Longs"))</f>
        <v>0</v>
      </c>
    </row>
    <row r="47" spans="1:23">
      <c r="A47" s="3">
        <v>0</v>
      </c>
      <c r="B47" s="3">
        <v>1</v>
      </c>
      <c r="C47" s="3">
        <v>93</v>
      </c>
      <c r="D47" s="3">
        <v>650</v>
      </c>
      <c r="E47" s="16" t="str">
        <f>IFERROR(TRUNC(POWER(C47,2)*D47/16000000,3)*A47,0)</f>
        <v>0</v>
      </c>
      <c r="F47" s="16" t="str">
        <f>IFERROR(TRUNC(POWER(C47-$K$2,2)*(D47-$K$3)/16000000,3)*A47,0)</f>
        <v>0</v>
      </c>
      <c r="G47" s="16" t="str">
        <f>IFERROR(TRUNC(POWER((C47),2)*(D47)/16000000,3)*B47,0)</f>
        <v>0</v>
      </c>
      <c r="H47" s="16" t="str">
        <f>IFERROR(TRUNC(POWER((C47-$K$2),2)*(D47-$K$3)/16000000,3)*B47,0)</f>
        <v>0</v>
      </c>
      <c r="I47" s="3" t="str">
        <f>IF(D47&lt;330, "Shorts" ,IF(D47&gt;=600, "Longs", "Semi Longs"))</f>
        <v>0</v>
      </c>
    </row>
    <row r="48" spans="1:23">
      <c r="A48" s="3">
        <v>0</v>
      </c>
      <c r="B48" s="3">
        <v>1</v>
      </c>
      <c r="C48" s="3">
        <v>95</v>
      </c>
      <c r="D48" s="3">
        <v>470</v>
      </c>
      <c r="E48" s="16" t="str">
        <f>IFERROR(TRUNC(POWER(C48,2)*D48/16000000,3)*A48,0)</f>
        <v>0</v>
      </c>
      <c r="F48" s="16" t="str">
        <f>IFERROR(TRUNC(POWER(C48-$K$2,2)*(D48-$K$3)/16000000,3)*A48,0)</f>
        <v>0</v>
      </c>
      <c r="G48" s="16" t="str">
        <f>IFERROR(TRUNC(POWER((C48),2)*(D48)/16000000,3)*B48,0)</f>
        <v>0</v>
      </c>
      <c r="H48" s="16" t="str">
        <f>IFERROR(TRUNC(POWER((C48-$K$2),2)*(D48-$K$3)/16000000,3)*B48,0)</f>
        <v>0</v>
      </c>
      <c r="I48" s="3" t="str">
        <f>IF(D48&lt;330, "Shorts" ,IF(D48&gt;=600, "Longs", "Semi Longs"))</f>
        <v>0</v>
      </c>
    </row>
    <row r="49" spans="1:23">
      <c r="A49" s="3">
        <v>0</v>
      </c>
      <c r="B49" s="3">
        <v>1</v>
      </c>
      <c r="C49" s="3">
        <v>95</v>
      </c>
      <c r="D49" s="3">
        <v>970</v>
      </c>
      <c r="E49" s="16" t="str">
        <f>IFERROR(TRUNC(POWER(C49,2)*D49/16000000,3)*A49,0)</f>
        <v>0</v>
      </c>
      <c r="F49" s="16" t="str">
        <f>IFERROR(TRUNC(POWER(C49-$K$2,2)*(D49-$K$3)/16000000,3)*A49,0)</f>
        <v>0</v>
      </c>
      <c r="G49" s="16" t="str">
        <f>IFERROR(TRUNC(POWER((C49),2)*(D49)/16000000,3)*B49,0)</f>
        <v>0</v>
      </c>
      <c r="H49" s="16" t="str">
        <f>IFERROR(TRUNC(POWER((C49-$K$2),2)*(D49-$K$3)/16000000,3)*B49,0)</f>
        <v>0</v>
      </c>
      <c r="I49" s="3" t="str">
        <f>IF(D49&lt;330, "Shorts" ,IF(D49&gt;=600, "Longs", "Semi Longs"))</f>
        <v>0</v>
      </c>
    </row>
    <row r="50" spans="1:23">
      <c r="A50" s="3">
        <v>0</v>
      </c>
      <c r="B50" s="3">
        <v>1</v>
      </c>
      <c r="C50" s="3">
        <v>97</v>
      </c>
      <c r="D50" s="3">
        <v>460</v>
      </c>
      <c r="E50" s="16" t="str">
        <f>IFERROR(TRUNC(POWER(C50,2)*D50/16000000,3)*A50,0)</f>
        <v>0</v>
      </c>
      <c r="F50" s="16" t="str">
        <f>IFERROR(TRUNC(POWER(C50-$K$2,2)*(D50-$K$3)/16000000,3)*A50,0)</f>
        <v>0</v>
      </c>
      <c r="G50" s="16" t="str">
        <f>IFERROR(TRUNC(POWER((C50),2)*(D50)/16000000,3)*B50,0)</f>
        <v>0</v>
      </c>
      <c r="H50" s="16" t="str">
        <f>IFERROR(TRUNC(POWER((C50-$K$2),2)*(D50-$K$3)/16000000,3)*B50,0)</f>
        <v>0</v>
      </c>
      <c r="I50" s="3" t="str">
        <f>IF(D50&lt;330, "Shorts" ,IF(D50&gt;=600, "Longs", "Semi Longs"))</f>
        <v>0</v>
      </c>
    </row>
    <row r="51" spans="1:23">
      <c r="A51" s="3">
        <v>0</v>
      </c>
      <c r="B51" s="3">
        <v>1</v>
      </c>
      <c r="C51" s="3">
        <v>99</v>
      </c>
      <c r="D51" s="3">
        <v>830</v>
      </c>
      <c r="E51" s="16" t="str">
        <f>IFERROR(TRUNC(POWER(C51,2)*D51/16000000,3)*A51,0)</f>
        <v>0</v>
      </c>
      <c r="F51" s="16" t="str">
        <f>IFERROR(TRUNC(POWER(C51-$K$2,2)*(D51-$K$3)/16000000,3)*A51,0)</f>
        <v>0</v>
      </c>
      <c r="G51" s="16" t="str">
        <f>IFERROR(TRUNC(POWER((C51),2)*(D51)/16000000,3)*B51,0)</f>
        <v>0</v>
      </c>
      <c r="H51" s="16" t="str">
        <f>IFERROR(TRUNC(POWER((C51-$K$2),2)*(D51-$K$3)/16000000,3)*B51,0)</f>
        <v>0</v>
      </c>
      <c r="I51" s="3" t="str">
        <f>IF(D51&lt;330, "Shorts" ,IF(D51&gt;=600, "Longs", "Semi Longs"))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K10:L10"/>
    <mergeCell ref="R9:T9"/>
    <mergeCell ref="U9:W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51"/>
  <sheetViews>
    <sheetView tabSelected="0" workbookViewId="0" showGridLines="true" showRowColHeaders="1">
      <selection activeCell="W9" sqref="W9"/>
    </sheetView>
  </sheetViews>
  <sheetFormatPr defaultRowHeight="14.4" outlineLevelRow="0" outlineLevelCol="0"/>
  <cols>
    <col min="1" max="1" width="12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4.6" customWidth="true" style="0"/>
    <col min="8" max="8" width="14.6" customWidth="true" style="0"/>
    <col min="9" max="9" width="12" customWidth="true" style="0"/>
    <col min="11" max="11" width="15" customWidth="true" style="0"/>
    <col min="12" max="12" width="15" customWidth="true" style="0"/>
    <col min="13" max="13" width="15" customWidth="true" style="0"/>
    <col min="14" max="14" width="13" customWidth="true" style="0"/>
    <col min="15" max="15" width="15" customWidth="true" style="0"/>
    <col min="16" max="16" width="17" customWidth="true" style="0"/>
    <col min="17" max="17" width="17" customWidth="true" style="0"/>
  </cols>
  <sheetData>
    <row r="2" spans="1:23">
      <c r="A2" s="10" t="s">
        <v>1</v>
      </c>
      <c r="B2" s="11" t="s">
        <v>30</v>
      </c>
      <c r="D2" s="10" t="s">
        <v>37</v>
      </c>
      <c r="E2" s="12" t="s">
        <v>96</v>
      </c>
      <c r="G2" s="10" t="s">
        <v>57</v>
      </c>
      <c r="H2" s="3" t="str">
        <f>E9</f>
        <v>0</v>
      </c>
      <c r="J2" s="10" t="s">
        <v>58</v>
      </c>
      <c r="K2" s="11">
        <v>3</v>
      </c>
      <c r="P2" s="3" t="s">
        <v>59</v>
      </c>
      <c r="Q2" s="4" t="str">
        <f>SUM(Q3:Q9)</f>
        <v>0</v>
      </c>
    </row>
    <row r="3" spans="1:23">
      <c r="J3" s="10" t="s">
        <v>60</v>
      </c>
      <c r="K3" s="11">
        <v>5</v>
      </c>
      <c r="P3" s="3" t="s">
        <v>61</v>
      </c>
      <c r="Q3" s="4">
        <v>0</v>
      </c>
    </row>
    <row r="4" spans="1:23">
      <c r="A4" s="10" t="s">
        <v>62</v>
      </c>
      <c r="B4" s="11" t="s">
        <v>63</v>
      </c>
      <c r="G4" s="10" t="s">
        <v>64</v>
      </c>
      <c r="H4" s="3" t="str">
        <f>F9</f>
        <v>0</v>
      </c>
      <c r="P4" s="3" t="s">
        <v>65</v>
      </c>
      <c r="Q4" s="4" t="str">
        <f>SUM(Q9*5%)</f>
        <v>0</v>
      </c>
    </row>
    <row r="5" spans="1:23">
      <c r="P5" s="14" t="s">
        <v>66</v>
      </c>
      <c r="Q5" s="4" t="str">
        <f>SUM(Q9*-1.5%)</f>
        <v>0</v>
      </c>
    </row>
    <row r="6" spans="1:23">
      <c r="A6" s="10" t="s">
        <v>67</v>
      </c>
      <c r="B6" s="11" t="s">
        <v>7</v>
      </c>
      <c r="G6" s="10" t="s">
        <v>68</v>
      </c>
      <c r="H6" s="3" t="str">
        <f>IFERROR(ROUND(H2/A9*35.315,2),0)</f>
        <v>0</v>
      </c>
      <c r="J6" s="10" t="s">
        <v>69</v>
      </c>
      <c r="K6" s="13">
        <v>4387.98</v>
      </c>
      <c r="P6" s="14" t="s">
        <v>70</v>
      </c>
      <c r="Q6" s="4"/>
    </row>
    <row r="7" spans="1:23">
      <c r="P7" s="3" t="s">
        <v>71</v>
      </c>
      <c r="Q7" s="4">
        <v>0</v>
      </c>
    </row>
    <row r="8" spans="1:23">
      <c r="P8" s="3" t="s">
        <v>72</v>
      </c>
      <c r="Q8" s="4">
        <v>0</v>
      </c>
    </row>
    <row r="9" spans="1:23">
      <c r="A9" s="3" t="str">
        <f>SUM(A11:A51)</f>
        <v>0</v>
      </c>
      <c r="B9" s="3" t="str">
        <f>SUM(B11:B51)</f>
        <v>0</v>
      </c>
      <c r="C9" s="3" t="str">
        <f>IFERROR(TRUNC(SUMPRODUCT(C11:C51,A11:A51)/A9,0), 0)</f>
        <v>0</v>
      </c>
      <c r="D9" s="3" t="str">
        <f>IFERROR(TRUNC(SUMPRODUCT(D11:D51,A11:A51)/A9,0)/100 , 0)</f>
        <v>0</v>
      </c>
      <c r="E9" s="16" t="str">
        <f>SUM(E11:E51)</f>
        <v>0</v>
      </c>
      <c r="F9" s="16" t="str">
        <f>SUM(F11:F51)</f>
        <v>0</v>
      </c>
      <c r="G9" s="16" t="str">
        <f>SUM(G11:G51)</f>
        <v>0</v>
      </c>
      <c r="H9" s="16" t="str">
        <f>SUM(H11:H51)</f>
        <v>0</v>
      </c>
      <c r="I9" s="3"/>
      <c r="P9" s="4" t="str">
        <f>SUM(P11:P20)*K6</f>
        <v>0</v>
      </c>
      <c r="Q9" s="4" t="str">
        <f>SUM(Q11:Q20)*K6</f>
        <v>0</v>
      </c>
      <c r="R9" s="17" t="s">
        <v>53</v>
      </c>
      <c r="S9" s="17"/>
      <c r="T9" s="17"/>
      <c r="U9" s="17" t="s">
        <v>54</v>
      </c>
      <c r="V9" s="17"/>
      <c r="W9" s="17"/>
    </row>
    <row r="10" spans="1:23">
      <c r="A10" s="15" t="s">
        <v>53</v>
      </c>
      <c r="B10" s="15" t="s">
        <v>54</v>
      </c>
      <c r="C10" s="15" t="s">
        <v>73</v>
      </c>
      <c r="D10" s="15" t="s">
        <v>39</v>
      </c>
      <c r="E10" s="15" t="s">
        <v>74</v>
      </c>
      <c r="F10" s="15" t="s">
        <v>75</v>
      </c>
      <c r="G10" s="15" t="s">
        <v>76</v>
      </c>
      <c r="H10" s="15" t="s">
        <v>77</v>
      </c>
      <c r="I10" s="15" t="s">
        <v>78</v>
      </c>
      <c r="K10" s="15" t="s">
        <v>79</v>
      </c>
      <c r="L10" s="15"/>
      <c r="M10" s="15" t="s">
        <v>80</v>
      </c>
      <c r="N10" s="15" t="s">
        <v>81</v>
      </c>
      <c r="O10" s="15" t="s">
        <v>82</v>
      </c>
      <c r="P10" s="15" t="s">
        <v>83</v>
      </c>
      <c r="Q10" s="15" t="s">
        <v>84</v>
      </c>
      <c r="R10" s="15" t="s">
        <v>80</v>
      </c>
      <c r="S10" s="15" t="s">
        <v>81</v>
      </c>
      <c r="T10" s="15" t="s">
        <v>82</v>
      </c>
      <c r="U10" s="15" t="s">
        <v>80</v>
      </c>
      <c r="V10" s="15" t="s">
        <v>81</v>
      </c>
      <c r="W10" s="15" t="s">
        <v>82</v>
      </c>
    </row>
    <row r="11" spans="1:23">
      <c r="A11" s="3">
        <v>0</v>
      </c>
      <c r="B11" s="3">
        <v>6</v>
      </c>
      <c r="C11" s="3">
        <v>60</v>
      </c>
      <c r="D11" s="3">
        <v>225</v>
      </c>
      <c r="E11" s="16" t="str">
        <f>IFERROR(TRUNC(POWER(C11,2)*D11/16000000,3)*A11,0)</f>
        <v>0</v>
      </c>
      <c r="F11" s="16" t="str">
        <f>IFERROR(TRUNC(POWER(C11-$K$2,2)*(D11-$K$3)/16000000,3)*A11,0)</f>
        <v>0</v>
      </c>
      <c r="G11" s="16" t="str">
        <f>IFERROR(TRUNC(POWER((C11),2)*(D11)/16000000,3)*B11,0)</f>
        <v>0</v>
      </c>
      <c r="H11" s="16" t="str">
        <f>IFERROR(TRUNC(POWER((C11-$K$2),2)*(D11-$K$3)/16000000,3)*B11,0)</f>
        <v>0</v>
      </c>
      <c r="I11" s="3" t="str">
        <f>IF(D11&lt;330, "Shorts" ,IF(D11&gt;=600, "Longs", "Semi Longs"))</f>
        <v>0</v>
      </c>
      <c r="K11" s="3">
        <v>40</v>
      </c>
      <c r="L11" s="3">
        <v>49</v>
      </c>
      <c r="M11" s="4">
        <v>26</v>
      </c>
      <c r="N11" s="4">
        <v>0</v>
      </c>
      <c r="O11" s="4">
        <v>0</v>
      </c>
      <c r="P11" s="4" t="str">
        <f>(M11*R11)+(N11*S11)+(O11*T11)</f>
        <v>0</v>
      </c>
      <c r="Q11" s="4" t="str">
        <f>(M11*U11)+(N11*V11)+(O11*W11)</f>
        <v>0</v>
      </c>
      <c r="R11" s="16" t="str">
        <f>SUMIFS($F$11:$F$51,$C$11:$C$51,"&gt;="&amp;$K$11,$C$11:$C$51,"&lt;="&amp;$L11, I11:I51,R10)</f>
        <v>0</v>
      </c>
      <c r="S11" s="16" t="str">
        <f>SUMIFS($F$11:$F$51,$C$11:$C$51,"&gt;="&amp;$K$11,$C$11:$C$51,"&lt;="&amp;$L11, I11:I51,S10)</f>
        <v>0</v>
      </c>
      <c r="T11" s="16" t="str">
        <f>SUMIFS($F$11:$F$51,$C$11:$C$51,"&gt;="&amp;$K$11,$C$11:$C$51,"&lt;="&amp;$L11, I11:I51,T10)</f>
        <v>0</v>
      </c>
      <c r="U11" s="16" t="str">
        <f>SUMIFS($H$11:$H$51,$C$11:$C$51,"&gt;="&amp;$K$11,$C$11:$C$51,"&lt;="&amp;$L11, I11:I51,U10)</f>
        <v>0</v>
      </c>
      <c r="V11" s="16" t="str">
        <f>SUMIFS($H$11:$H$51,$C$11:$C$51,"&gt;="&amp;$K$11,$C$11:$C$51,"&lt;="&amp;$L11, I11:I51,V10)</f>
        <v>0</v>
      </c>
      <c r="W11" s="16" t="str">
        <f>SUMIFS($H$11:$H$51,$C$11:$C$51,"&gt;="&amp;$K$11,$C$11:$C$51,"&lt;="&amp;$L11, I11:I51,W10)</f>
        <v>0</v>
      </c>
    </row>
    <row r="12" spans="1:23">
      <c r="A12" s="3">
        <v>0</v>
      </c>
      <c r="B12" s="3">
        <v>6</v>
      </c>
      <c r="C12" s="3">
        <v>61</v>
      </c>
      <c r="D12" s="3">
        <v>180</v>
      </c>
      <c r="E12" s="16" t="str">
        <f>IFERROR(TRUNC(POWER(C12,2)*D12/16000000,3)*A12,0)</f>
        <v>0</v>
      </c>
      <c r="F12" s="16" t="str">
        <f>IFERROR(TRUNC(POWER(C12-$K$2,2)*(D12-$K$3)/16000000,3)*A12,0)</f>
        <v>0</v>
      </c>
      <c r="G12" s="16" t="str">
        <f>IFERROR(TRUNC(POWER((C12),2)*(D12)/16000000,3)*B12,0)</f>
        <v>0</v>
      </c>
      <c r="H12" s="16" t="str">
        <f>IFERROR(TRUNC(POWER((C12-$K$2),2)*(D12-$K$3)/16000000,3)*B12,0)</f>
        <v>0</v>
      </c>
      <c r="I12" s="3" t="str">
        <f>IF(D12&lt;330, "Shorts" ,IF(D12&gt;=600, "Longs", "Semi Longs"))</f>
        <v>0</v>
      </c>
      <c r="K12" s="3">
        <v>50</v>
      </c>
      <c r="L12" s="3">
        <v>59</v>
      </c>
      <c r="M12" s="4">
        <v>31</v>
      </c>
      <c r="N12" s="4">
        <v>0</v>
      </c>
      <c r="O12" s="4">
        <v>0</v>
      </c>
      <c r="P12" s="4" t="str">
        <f>(M12*R12)+(N12*S12)+(O12*T12)</f>
        <v>0</v>
      </c>
      <c r="Q12" s="4" t="str">
        <f>(M12*U12)+(N12*V12)+(O12*W12)</f>
        <v>0</v>
      </c>
      <c r="R12" s="16" t="str">
        <f>SUMIFS($F$11:$F$51,$C$11:$C$51,"&gt;="&amp;$K$12,$C$11:$C$51,"&lt;="&amp;$L12, I11:I51,R10)</f>
        <v>0</v>
      </c>
      <c r="S12" s="16" t="str">
        <f>SUMIFS($F$11:$F$51,$C$11:$C$51,"&gt;="&amp;$K$12,$C$11:$C$51,"&lt;="&amp;$L12, I11:I51,S10)</f>
        <v>0</v>
      </c>
      <c r="T12" s="16" t="str">
        <f>SUMIFS($F$11:$F$51,$C$11:$C$51,"&gt;="&amp;$K$12,$C$11:$C$51,"&lt;="&amp;$L12, I11:I51,T10)</f>
        <v>0</v>
      </c>
      <c r="U12" s="16" t="str">
        <f>SUMIFS($H$11:$H$51,$C$11:$C$51,"&gt;="&amp;$K$12,$C$11:$C$51,"&lt;="&amp;$L12, I11:I51,U10)</f>
        <v>0</v>
      </c>
      <c r="V12" s="16" t="str">
        <f>SUMIFS($H$11:$H$51,$C$11:$C$51,"&gt;="&amp;$K$12,$C$11:$C$51,"&lt;="&amp;$L12, I11:I51,V10)</f>
        <v>0</v>
      </c>
      <c r="W12" s="16" t="str">
        <f>SUMIFS($H$11:$H$51,$C$11:$C$51,"&gt;="&amp;$K$12,$C$11:$C$51,"&lt;="&amp;$L12, I11:I51,W10)</f>
        <v>0</v>
      </c>
    </row>
    <row r="13" spans="1:23">
      <c r="A13" s="3">
        <v>0</v>
      </c>
      <c r="B13" s="3">
        <v>12</v>
      </c>
      <c r="C13" s="3">
        <v>61</v>
      </c>
      <c r="D13" s="3">
        <v>225</v>
      </c>
      <c r="E13" s="16" t="str">
        <f>IFERROR(TRUNC(POWER(C13,2)*D13/16000000,3)*A13,0)</f>
        <v>0</v>
      </c>
      <c r="F13" s="16" t="str">
        <f>IFERROR(TRUNC(POWER(C13-$K$2,2)*(D13-$K$3)/16000000,3)*A13,0)</f>
        <v>0</v>
      </c>
      <c r="G13" s="16" t="str">
        <f>IFERROR(TRUNC(POWER((C13),2)*(D13)/16000000,3)*B13,0)</f>
        <v>0</v>
      </c>
      <c r="H13" s="16" t="str">
        <f>IFERROR(TRUNC(POWER((C13-$K$2),2)*(D13-$K$3)/16000000,3)*B13,0)</f>
        <v>0</v>
      </c>
      <c r="I13" s="3" t="str">
        <f>IF(D13&lt;330, "Shorts" ,IF(D13&gt;=600, "Longs", "Semi Longs"))</f>
        <v>0</v>
      </c>
      <c r="K13" s="3">
        <v>60</v>
      </c>
      <c r="L13" s="3">
        <v>69</v>
      </c>
      <c r="M13" s="4">
        <v>71</v>
      </c>
      <c r="N13" s="4">
        <v>119</v>
      </c>
      <c r="O13" s="4">
        <v>146</v>
      </c>
      <c r="P13" s="4" t="str">
        <f>(M13*R13)+(N13*S13)+(O13*T13)</f>
        <v>0</v>
      </c>
      <c r="Q13" s="4" t="str">
        <f>(M13*U13)+(N13*V13)+(O13*W13)</f>
        <v>0</v>
      </c>
      <c r="R13" s="16" t="str">
        <f>SUMIFS($F$11:$F$51,$C$11:$C$51,"&gt;="&amp;$K$13,$C$11:$C$51,"&lt;="&amp;$L13, I11:I51,R10)</f>
        <v>0</v>
      </c>
      <c r="S13" s="16" t="str">
        <f>SUMIFS($F$11:$F$51,$C$11:$C$51,"&gt;="&amp;$K$13,$C$11:$C$51,"&lt;="&amp;$L13, I11:I51,S10)</f>
        <v>0</v>
      </c>
      <c r="T13" s="16" t="str">
        <f>SUMIFS($F$11:$F$51,$C$11:$C$51,"&gt;="&amp;$K$13,$C$11:$C$51,"&lt;="&amp;$L13, I11:I51,T10)</f>
        <v>0</v>
      </c>
      <c r="U13" s="16" t="str">
        <f>SUMIFS($H$11:$H$51,$C$11:$C$51,"&gt;="&amp;$K$13,$C$11:$C$51,"&lt;="&amp;$L13, I11:I51,U10)</f>
        <v>0</v>
      </c>
      <c r="V13" s="16" t="str">
        <f>SUMIFS($H$11:$H$51,$C$11:$C$51,"&gt;="&amp;$K$13,$C$11:$C$51,"&lt;="&amp;$L13, I11:I51,V10)</f>
        <v>0</v>
      </c>
      <c r="W13" s="16" t="str">
        <f>SUMIFS($H$11:$H$51,$C$11:$C$51,"&gt;="&amp;$K$13,$C$11:$C$51,"&lt;="&amp;$L13, I11:I51,W10)</f>
        <v>0</v>
      </c>
    </row>
    <row r="14" spans="1:23">
      <c r="A14" s="3">
        <v>0</v>
      </c>
      <c r="B14" s="3">
        <v>6</v>
      </c>
      <c r="C14" s="3">
        <v>62</v>
      </c>
      <c r="D14" s="3">
        <v>225</v>
      </c>
      <c r="E14" s="16" t="str">
        <f>IFERROR(TRUNC(POWER(C14,2)*D14/16000000,3)*A14,0)</f>
        <v>0</v>
      </c>
      <c r="F14" s="16" t="str">
        <f>IFERROR(TRUNC(POWER(C14-$K$2,2)*(D14-$K$3)/16000000,3)*A14,0)</f>
        <v>0</v>
      </c>
      <c r="G14" s="16" t="str">
        <f>IFERROR(TRUNC(POWER((C14),2)*(D14)/16000000,3)*B14,0)</f>
        <v>0</v>
      </c>
      <c r="H14" s="16" t="str">
        <f>IFERROR(TRUNC(POWER((C14-$K$2),2)*(D14-$K$3)/16000000,3)*B14,0)</f>
        <v>0</v>
      </c>
      <c r="I14" s="3" t="str">
        <f>IF(D14&lt;330, "Shorts" ,IF(D14&gt;=600, "Longs", "Semi Longs"))</f>
        <v>0</v>
      </c>
      <c r="K14" s="3">
        <v>70</v>
      </c>
      <c r="L14" s="3">
        <v>79</v>
      </c>
      <c r="M14" s="4">
        <v>110</v>
      </c>
      <c r="N14" s="4">
        <v>180</v>
      </c>
      <c r="O14" s="4">
        <v>200</v>
      </c>
      <c r="P14" s="4" t="str">
        <f>(M14*R14)+(N14*S14)+(O14*T14)</f>
        <v>0</v>
      </c>
      <c r="Q14" s="4" t="str">
        <f>(M14*U14)+(N14*V14)+(O14*W14)</f>
        <v>0</v>
      </c>
      <c r="R14" s="16" t="str">
        <f>SUMIFS($F$11:$F$51,$C$11:$C$51,"&gt;="&amp;$K$14,$C$11:$C$51,"&lt;="&amp;$L14, I11:I51,R10)</f>
        <v>0</v>
      </c>
      <c r="S14" s="16" t="str">
        <f>SUMIFS($F$11:$F$51,$C$11:$C$51,"&gt;="&amp;$K$14,$C$11:$C$51,"&lt;="&amp;$L14, I11:I51,S10)</f>
        <v>0</v>
      </c>
      <c r="T14" s="16" t="str">
        <f>SUMIFS($F$11:$F$51,$C$11:$C$51,"&gt;="&amp;$K$14,$C$11:$C$51,"&lt;="&amp;$L14, I11:I51,T10)</f>
        <v>0</v>
      </c>
      <c r="U14" s="16" t="str">
        <f>SUMIFS($H$11:$H$51,$C$11:$C$51,"&gt;="&amp;$K$14,$C$11:$C$51,"&lt;="&amp;$L14, I11:I51,U10)</f>
        <v>0</v>
      </c>
      <c r="V14" s="16" t="str">
        <f>SUMIFS($H$11:$H$51,$C$11:$C$51,"&gt;="&amp;$K$14,$C$11:$C$51,"&lt;="&amp;$L14, I11:I51,V10)</f>
        <v>0</v>
      </c>
      <c r="W14" s="16" t="str">
        <f>SUMIFS($H$11:$H$51,$C$11:$C$51,"&gt;="&amp;$K$14,$C$11:$C$51,"&lt;="&amp;$L14, I11:I51,W10)</f>
        <v>0</v>
      </c>
    </row>
    <row r="15" spans="1:23">
      <c r="A15" s="3">
        <v>0</v>
      </c>
      <c r="B15" s="3">
        <v>6</v>
      </c>
      <c r="C15" s="3">
        <v>63</v>
      </c>
      <c r="D15" s="3">
        <v>225</v>
      </c>
      <c r="E15" s="16" t="str">
        <f>IFERROR(TRUNC(POWER(C15,2)*D15/16000000,3)*A15,0)</f>
        <v>0</v>
      </c>
      <c r="F15" s="16" t="str">
        <f>IFERROR(TRUNC(POWER(C15-$K$2,2)*(D15-$K$3)/16000000,3)*A15,0)</f>
        <v>0</v>
      </c>
      <c r="G15" s="16" t="str">
        <f>IFERROR(TRUNC(POWER((C15),2)*(D15)/16000000,3)*B15,0)</f>
        <v>0</v>
      </c>
      <c r="H15" s="16" t="str">
        <f>IFERROR(TRUNC(POWER((C15-$K$2),2)*(D15-$K$3)/16000000,3)*B15,0)</f>
        <v>0</v>
      </c>
      <c r="I15" s="3" t="str">
        <f>IF(D15&lt;330, "Shorts" ,IF(D15&gt;=600, "Longs", "Semi Longs"))</f>
        <v>0</v>
      </c>
      <c r="K15" s="3">
        <v>80</v>
      </c>
      <c r="L15" s="3">
        <v>89</v>
      </c>
      <c r="M15" s="4">
        <v>158</v>
      </c>
      <c r="N15" s="4">
        <v>227</v>
      </c>
      <c r="O15" s="4">
        <v>254</v>
      </c>
      <c r="P15" s="4" t="str">
        <f>(M15*R15)+(N15*S15)+(O15*T15)</f>
        <v>0</v>
      </c>
      <c r="Q15" s="4" t="str">
        <f>(M15*U15)+(N15*V15)+(O15*W15)</f>
        <v>0</v>
      </c>
      <c r="R15" s="16" t="str">
        <f>SUMIFS($F$11:$F$51,$C$11:$C$51,"&gt;="&amp;$K$15,$C$11:$C$51,"&lt;="&amp;$L15, I11:I51,R10)</f>
        <v>0</v>
      </c>
      <c r="S15" s="16" t="str">
        <f>SUMIFS($F$11:$F$51,$C$11:$C$51,"&gt;="&amp;$K$15,$C$11:$C$51,"&lt;="&amp;$L15, I11:I51,S10)</f>
        <v>0</v>
      </c>
      <c r="T15" s="16" t="str">
        <f>SUMIFS($F$11:$F$51,$C$11:$C$51,"&gt;="&amp;$K$15,$C$11:$C$51,"&lt;="&amp;$L15, I11:I51,T10)</f>
        <v>0</v>
      </c>
      <c r="U15" s="16" t="str">
        <f>SUMIFS($H$11:$H$51,$C$11:$C$51,"&gt;="&amp;$K$15,$C$11:$C$51,"&lt;="&amp;$L15, I11:I51,U10)</f>
        <v>0</v>
      </c>
      <c r="V15" s="16" t="str">
        <f>SUMIFS($H$11:$H$51,$C$11:$C$51,"&gt;="&amp;$K$15,$C$11:$C$51,"&lt;="&amp;$L15, I11:I51,V10)</f>
        <v>0</v>
      </c>
      <c r="W15" s="16" t="str">
        <f>SUMIFS($H$11:$H$51,$C$11:$C$51,"&gt;="&amp;$K$15,$C$11:$C$51,"&lt;="&amp;$L15, I11:I51,W10)</f>
        <v>0</v>
      </c>
    </row>
    <row r="16" spans="1:23">
      <c r="A16" s="3">
        <v>0</v>
      </c>
      <c r="B16" s="3">
        <v>6</v>
      </c>
      <c r="C16" s="3">
        <v>63</v>
      </c>
      <c r="D16" s="3">
        <v>970</v>
      </c>
      <c r="E16" s="16" t="str">
        <f>IFERROR(TRUNC(POWER(C16,2)*D16/16000000,3)*A16,0)</f>
        <v>0</v>
      </c>
      <c r="F16" s="16" t="str">
        <f>IFERROR(TRUNC(POWER(C16-$K$2,2)*(D16-$K$3)/16000000,3)*A16,0)</f>
        <v>0</v>
      </c>
      <c r="G16" s="16" t="str">
        <f>IFERROR(TRUNC(POWER((C16),2)*(D16)/16000000,3)*B16,0)</f>
        <v>0</v>
      </c>
      <c r="H16" s="16" t="str">
        <f>IFERROR(TRUNC(POWER((C16-$K$2),2)*(D16-$K$3)/16000000,3)*B16,0)</f>
        <v>0</v>
      </c>
      <c r="I16" s="3" t="str">
        <f>IF(D16&lt;330, "Shorts" ,IF(D16&gt;=600, "Longs", "Semi Longs"))</f>
        <v>0</v>
      </c>
      <c r="K16" s="3">
        <v>90</v>
      </c>
      <c r="L16" s="3">
        <v>99</v>
      </c>
      <c r="M16" s="4">
        <v>202</v>
      </c>
      <c r="N16" s="4">
        <v>281</v>
      </c>
      <c r="O16" s="4">
        <v>308</v>
      </c>
      <c r="P16" s="4" t="str">
        <f>(M16*R16)+(N16*S16)+(O16*T16)</f>
        <v>0</v>
      </c>
      <c r="Q16" s="4" t="str">
        <f>(M16*U16)+(N16*V16)+(O16*W16)</f>
        <v>0</v>
      </c>
      <c r="R16" s="16" t="str">
        <f>SUMIFS($F$11:$F$51,$C$11:$C$51,"&gt;="&amp;$K$16,$C$11:$C$51,"&lt;="&amp;$L16, I11:I51,R10)</f>
        <v>0</v>
      </c>
      <c r="S16" s="16" t="str">
        <f>SUMIFS($F$11:$F$51,$C$11:$C$51,"&gt;="&amp;$K$16,$C$11:$C$51,"&lt;="&amp;$L16, I11:I51,S10)</f>
        <v>0</v>
      </c>
      <c r="T16" s="16" t="str">
        <f>SUMIFS($F$11:$F$51,$C$11:$C$51,"&gt;="&amp;$K$16,$C$11:$C$51,"&lt;="&amp;$L16, I11:I51,T10)</f>
        <v>0</v>
      </c>
      <c r="U16" s="16" t="str">
        <f>SUMIFS($H$11:$H$51,$C$11:$C$51,"&gt;="&amp;$K$16,$C$11:$C$51,"&lt;="&amp;$L16, I11:I51,U10)</f>
        <v>0</v>
      </c>
      <c r="V16" s="16" t="str">
        <f>SUMIFS($H$11:$H$51,$C$11:$C$51,"&gt;="&amp;$K$16,$C$11:$C$51,"&lt;="&amp;$L16, I11:I51,V10)</f>
        <v>0</v>
      </c>
      <c r="W16" s="16" t="str">
        <f>SUMIFS($H$11:$H$51,$C$11:$C$51,"&gt;="&amp;$K$16,$C$11:$C$51,"&lt;="&amp;$L16, I11:I51,W10)</f>
        <v>0</v>
      </c>
    </row>
    <row r="17" spans="1:23">
      <c r="A17" s="3">
        <v>0</v>
      </c>
      <c r="B17" s="3">
        <v>6</v>
      </c>
      <c r="C17" s="3">
        <v>63</v>
      </c>
      <c r="D17" s="3">
        <v>1160</v>
      </c>
      <c r="E17" s="16" t="str">
        <f>IFERROR(TRUNC(POWER(C17,2)*D17/16000000,3)*A17,0)</f>
        <v>0</v>
      </c>
      <c r="F17" s="16" t="str">
        <f>IFERROR(TRUNC(POWER(C17-$K$2,2)*(D17-$K$3)/16000000,3)*A17,0)</f>
        <v>0</v>
      </c>
      <c r="G17" s="16" t="str">
        <f>IFERROR(TRUNC(POWER((C17),2)*(D17)/16000000,3)*B17,0)</f>
        <v>0</v>
      </c>
      <c r="H17" s="16" t="str">
        <f>IFERROR(TRUNC(POWER((C17-$K$2),2)*(D17-$K$3)/16000000,3)*B17,0)</f>
        <v>0</v>
      </c>
      <c r="I17" s="3" t="str">
        <f>IF(D17&lt;330, "Shorts" ,IF(D17&gt;=600, "Longs", "Semi Longs"))</f>
        <v>0</v>
      </c>
      <c r="K17" s="3">
        <v>100</v>
      </c>
      <c r="L17" s="3">
        <v>109</v>
      </c>
      <c r="M17" s="4">
        <v>257</v>
      </c>
      <c r="N17" s="4">
        <v>335</v>
      </c>
      <c r="O17" s="4">
        <v>362</v>
      </c>
      <c r="P17" s="4" t="str">
        <f>(M17*R17)+(N17*S17)+(O17*T17)</f>
        <v>0</v>
      </c>
      <c r="Q17" s="4" t="str">
        <f>(M17*U17)+(N17*V17)+(O17*W17)</f>
        <v>0</v>
      </c>
      <c r="R17" s="16" t="str">
        <f>SUMIFS($F$11:$F$51,$C$11:$C$51,"&gt;="&amp;$K$17,$C$11:$C$51,"&lt;="&amp;$L17, I11:I51,R10)</f>
        <v>0</v>
      </c>
      <c r="S17" s="16" t="str">
        <f>SUMIFS($F$11:$F$51,$C$11:$C$51,"&gt;="&amp;$K$17,$C$11:$C$51,"&lt;="&amp;$L17, I11:I51,S10)</f>
        <v>0</v>
      </c>
      <c r="T17" s="16" t="str">
        <f>SUMIFS($F$11:$F$51,$C$11:$C$51,"&gt;="&amp;$K$17,$C$11:$C$51,"&lt;="&amp;$L17, I11:I51,T10)</f>
        <v>0</v>
      </c>
      <c r="U17" s="16" t="str">
        <f>SUMIFS($H$11:$H$51,$C$11:$C$51,"&gt;="&amp;$K$17,$C$11:$C$51,"&lt;="&amp;$L17, I11:I51,U10)</f>
        <v>0</v>
      </c>
      <c r="V17" s="16" t="str">
        <f>SUMIFS($H$11:$H$51,$C$11:$C$51,"&gt;="&amp;$K$17,$C$11:$C$51,"&lt;="&amp;$L17, I11:I51,V10)</f>
        <v>0</v>
      </c>
      <c r="W17" s="16" t="str">
        <f>SUMIFS($H$11:$H$51,$C$11:$C$51,"&gt;="&amp;$K$17,$C$11:$C$51,"&lt;="&amp;$L17, I11:I51,W10)</f>
        <v>0</v>
      </c>
    </row>
    <row r="18" spans="1:23">
      <c r="A18" s="3">
        <v>0</v>
      </c>
      <c r="B18" s="3">
        <v>6</v>
      </c>
      <c r="C18" s="3">
        <v>64</v>
      </c>
      <c r="D18" s="3">
        <v>225</v>
      </c>
      <c r="E18" s="16" t="str">
        <f>IFERROR(TRUNC(POWER(C18,2)*D18/16000000,3)*A18,0)</f>
        <v>0</v>
      </c>
      <c r="F18" s="16" t="str">
        <f>IFERROR(TRUNC(POWER(C18-$K$2,2)*(D18-$K$3)/16000000,3)*A18,0)</f>
        <v>0</v>
      </c>
      <c r="G18" s="16" t="str">
        <f>IFERROR(TRUNC(POWER((C18),2)*(D18)/16000000,3)*B18,0)</f>
        <v>0</v>
      </c>
      <c r="H18" s="16" t="str">
        <f>IFERROR(TRUNC(POWER((C18-$K$2),2)*(D18-$K$3)/16000000,3)*B18,0)</f>
        <v>0</v>
      </c>
      <c r="I18" s="3" t="str">
        <f>IF(D18&lt;330, "Shorts" ,IF(D18&gt;=600, "Longs", "Semi Longs"))</f>
        <v>0</v>
      </c>
      <c r="K18" s="3">
        <v>110</v>
      </c>
      <c r="L18" s="3">
        <v>119</v>
      </c>
      <c r="M18" s="4">
        <v>323</v>
      </c>
      <c r="N18" s="4">
        <v>389</v>
      </c>
      <c r="O18" s="4">
        <v>416</v>
      </c>
      <c r="P18" s="4" t="str">
        <f>(M18*R18)+(N18*S18)+(O18*T18)</f>
        <v>0</v>
      </c>
      <c r="Q18" s="4" t="str">
        <f>(M18*U18)+(N18*V18)+(O18*W18)</f>
        <v>0</v>
      </c>
      <c r="R18" s="16" t="str">
        <f>SUMIFS($F$11:$F$51,$C$11:$C$51,"&gt;="&amp;$K$18,$C$11:$C$51,"&lt;="&amp;$L18, I11:I51,R10)</f>
        <v>0</v>
      </c>
      <c r="S18" s="16" t="str">
        <f>SUMIFS($F$11:$F$51,$C$11:$C$51,"&gt;="&amp;$K$18,$C$11:$C$51,"&lt;="&amp;$L18, I11:I51,S10)</f>
        <v>0</v>
      </c>
      <c r="T18" s="16" t="str">
        <f>SUMIFS($F$11:$F$51,$C$11:$C$51,"&gt;="&amp;$K$18,$C$11:$C$51,"&lt;="&amp;$L18, I11:I51,T10)</f>
        <v>0</v>
      </c>
      <c r="U18" s="16" t="str">
        <f>SUMIFS($H$11:$H$51,$C$11:$C$51,"&gt;="&amp;$K$18,$C$11:$C$51,"&lt;="&amp;$L18, I11:I51,U10)</f>
        <v>0</v>
      </c>
      <c r="V18" s="16" t="str">
        <f>SUMIFS($H$11:$H$51,$C$11:$C$51,"&gt;="&amp;$K$18,$C$11:$C$51,"&lt;="&amp;$L18, I11:I51,V10)</f>
        <v>0</v>
      </c>
      <c r="W18" s="16" t="str">
        <f>SUMIFS($H$11:$H$51,$C$11:$C$51,"&gt;="&amp;$K$18,$C$11:$C$51,"&lt;="&amp;$L18, I11:I51,W10)</f>
        <v>0</v>
      </c>
    </row>
    <row r="19" spans="1:23">
      <c r="A19" s="3">
        <v>0</v>
      </c>
      <c r="B19" s="3">
        <v>6</v>
      </c>
      <c r="C19" s="3">
        <v>64</v>
      </c>
      <c r="D19" s="3">
        <v>1030</v>
      </c>
      <c r="E19" s="16" t="str">
        <f>IFERROR(TRUNC(POWER(C19,2)*D19/16000000,3)*A19,0)</f>
        <v>0</v>
      </c>
      <c r="F19" s="16" t="str">
        <f>IFERROR(TRUNC(POWER(C19-$K$2,2)*(D19-$K$3)/16000000,3)*A19,0)</f>
        <v>0</v>
      </c>
      <c r="G19" s="16" t="str">
        <f>IFERROR(TRUNC(POWER((C19),2)*(D19)/16000000,3)*B19,0)</f>
        <v>0</v>
      </c>
      <c r="H19" s="16" t="str">
        <f>IFERROR(TRUNC(POWER((C19-$K$2),2)*(D19-$K$3)/16000000,3)*B19,0)</f>
        <v>0</v>
      </c>
      <c r="I19" s="3" t="str">
        <f>IF(D19&lt;330, "Shorts" ,IF(D19&gt;=600, "Longs", "Semi Longs"))</f>
        <v>0</v>
      </c>
      <c r="K19" s="3">
        <v>120</v>
      </c>
      <c r="L19" s="3">
        <v>129</v>
      </c>
      <c r="M19" s="4">
        <v>363</v>
      </c>
      <c r="N19" s="4">
        <v>443</v>
      </c>
      <c r="O19" s="4">
        <v>470</v>
      </c>
      <c r="P19" s="4" t="str">
        <f>(M19*R19)+(N19*S19)+(O19*T19)</f>
        <v>0</v>
      </c>
      <c r="Q19" s="4" t="str">
        <f>(M19*U19)+(N19*V19)+(O19*W19)</f>
        <v>0</v>
      </c>
      <c r="R19" s="16" t="str">
        <f>SUMIFS($F$11:$F$51,$C$11:$C$51,"&gt;="&amp;$K$19,$C$11:$C$51,"&lt;="&amp;$L19, I11:I51,R10)</f>
        <v>0</v>
      </c>
      <c r="S19" s="16" t="str">
        <f>SUMIFS($F$11:$F$51,$C$11:$C$51,"&gt;="&amp;$K$19,$C$11:$C$51,"&lt;="&amp;$L19, I11:I51,S10)</f>
        <v>0</v>
      </c>
      <c r="T19" s="16" t="str">
        <f>SUMIFS($F$11:$F$51,$C$11:$C$51,"&gt;="&amp;$K$19,$C$11:$C$51,"&lt;="&amp;$L19, I11:I51,T10)</f>
        <v>0</v>
      </c>
      <c r="U19" s="16" t="str">
        <f>SUMIFS($H$11:$H$51,$C$11:$C$51,"&gt;="&amp;$K$19,$C$11:$C$51,"&lt;="&amp;$L19, I11:I51,U10)</f>
        <v>0</v>
      </c>
      <c r="V19" s="16" t="str">
        <f>SUMIFS($H$11:$H$51,$C$11:$C$51,"&gt;="&amp;$K$19,$C$11:$C$51,"&lt;="&amp;$L19, I11:I51,V10)</f>
        <v>0</v>
      </c>
      <c r="W19" s="16" t="str">
        <f>SUMIFS($H$11:$H$51,$C$11:$C$51,"&gt;="&amp;$K$19,$C$11:$C$51,"&lt;="&amp;$L19, I11:I51,W10)</f>
        <v>0</v>
      </c>
    </row>
    <row r="20" spans="1:23">
      <c r="A20" s="3">
        <v>0</v>
      </c>
      <c r="B20" s="3">
        <v>6</v>
      </c>
      <c r="C20" s="3">
        <v>65</v>
      </c>
      <c r="D20" s="3">
        <v>225</v>
      </c>
      <c r="E20" s="16" t="str">
        <f>IFERROR(TRUNC(POWER(C20,2)*D20/16000000,3)*A20,0)</f>
        <v>0</v>
      </c>
      <c r="F20" s="16" t="str">
        <f>IFERROR(TRUNC(POWER(C20-$K$2,2)*(D20-$K$3)/16000000,3)*A20,0)</f>
        <v>0</v>
      </c>
      <c r="G20" s="16" t="str">
        <f>IFERROR(TRUNC(POWER((C20),2)*(D20)/16000000,3)*B20,0)</f>
        <v>0</v>
      </c>
      <c r="H20" s="16" t="str">
        <f>IFERROR(TRUNC(POWER((C20-$K$2),2)*(D20-$K$3)/16000000,3)*B20,0)</f>
        <v>0</v>
      </c>
      <c r="I20" s="3" t="str">
        <f>IF(D20&lt;330, "Shorts" ,IF(D20&gt;=600, "Longs", "Semi Longs"))</f>
        <v>0</v>
      </c>
      <c r="K20" s="3">
        <v>130</v>
      </c>
      <c r="L20" s="3">
        <v>139</v>
      </c>
      <c r="M20" s="4">
        <v>363</v>
      </c>
      <c r="N20" s="4">
        <v>497</v>
      </c>
      <c r="O20" s="4">
        <v>524</v>
      </c>
      <c r="P20" s="4" t="str">
        <f>(M20*R20)+(N20*S20)+(O20*T20)</f>
        <v>0</v>
      </c>
      <c r="Q20" s="4" t="str">
        <f>(M20*U20)+(N20*V20)+(O20*W20)</f>
        <v>0</v>
      </c>
      <c r="R20" s="16" t="str">
        <f>SUMIFS($F$11:$F$51,$C$11:$C$51,"&gt;="&amp;$K$20,$C$11:$C$51,"&lt;="&amp;$L20, I11:I51,R10)</f>
        <v>0</v>
      </c>
      <c r="S20" s="16" t="str">
        <f>SUMIFS($F$11:$F$51,$C$11:$C$51,"&gt;="&amp;$K$20,$C$11:$C$51,"&lt;="&amp;$L20, I11:I51,S10)</f>
        <v>0</v>
      </c>
      <c r="T20" s="16" t="str">
        <f>SUMIFS($F$11:$F$51,$C$11:$C$51,"&gt;="&amp;$K$20,$C$11:$C$51,"&lt;="&amp;$L20, I11:I51,T10)</f>
        <v>0</v>
      </c>
      <c r="U20" s="16" t="str">
        <f>SUMIFS($H$11:$H$51,$C$11:$C$51,"&gt;="&amp;$K$20,$C$11:$C$51,"&lt;="&amp;$L20, I11:I51,U10)</f>
        <v>0</v>
      </c>
      <c r="V20" s="16" t="str">
        <f>SUMIFS($H$11:$H$51,$C$11:$C$51,"&gt;="&amp;$K$20,$C$11:$C$51,"&lt;="&amp;$L20, I11:I51,V10)</f>
        <v>0</v>
      </c>
      <c r="W20" s="16" t="str">
        <f>SUMIFS($H$11:$H$51,$C$11:$C$51,"&gt;="&amp;$K$20,$C$11:$C$51,"&lt;="&amp;$L20, I11:I51,W10)</f>
        <v>0</v>
      </c>
    </row>
    <row r="21" spans="1:23">
      <c r="A21" s="3">
        <v>0</v>
      </c>
      <c r="B21" s="3">
        <v>6</v>
      </c>
      <c r="C21" s="3">
        <v>65</v>
      </c>
      <c r="D21" s="3">
        <v>570</v>
      </c>
      <c r="E21" s="16" t="str">
        <f>IFERROR(TRUNC(POWER(C21,2)*D21/16000000,3)*A21,0)</f>
        <v>0</v>
      </c>
      <c r="F21" s="16" t="str">
        <f>IFERROR(TRUNC(POWER(C21-$K$2,2)*(D21-$K$3)/16000000,3)*A21,0)</f>
        <v>0</v>
      </c>
      <c r="G21" s="16" t="str">
        <f>IFERROR(TRUNC(POWER((C21),2)*(D21)/16000000,3)*B21,0)</f>
        <v>0</v>
      </c>
      <c r="H21" s="16" t="str">
        <f>IFERROR(TRUNC(POWER((C21-$K$2),2)*(D21-$K$3)/16000000,3)*B21,0)</f>
        <v>0</v>
      </c>
      <c r="I21" s="3" t="str">
        <f>IF(D21&lt;330, "Shorts" ,IF(D21&gt;=600, "Longs", "Semi Longs"))</f>
        <v>0</v>
      </c>
    </row>
    <row r="22" spans="1:23">
      <c r="A22" s="3">
        <v>0</v>
      </c>
      <c r="B22" s="3">
        <v>6</v>
      </c>
      <c r="C22" s="3">
        <v>66</v>
      </c>
      <c r="D22" s="3">
        <v>780</v>
      </c>
      <c r="E22" s="16" t="str">
        <f>IFERROR(TRUNC(POWER(C22,2)*D22/16000000,3)*A22,0)</f>
        <v>0</v>
      </c>
      <c r="F22" s="16" t="str">
        <f>IFERROR(TRUNC(POWER(C22-$K$2,2)*(D22-$K$3)/16000000,3)*A22,0)</f>
        <v>0</v>
      </c>
      <c r="G22" s="16" t="str">
        <f>IFERROR(TRUNC(POWER((C22),2)*(D22)/16000000,3)*B22,0)</f>
        <v>0</v>
      </c>
      <c r="H22" s="16" t="str">
        <f>IFERROR(TRUNC(POWER((C22-$K$2),2)*(D22-$K$3)/16000000,3)*B22,0)</f>
        <v>0</v>
      </c>
      <c r="I22" s="3" t="str">
        <f>IF(D22&lt;330, "Shorts" ,IF(D22&gt;=600, "Longs", "Semi Longs"))</f>
        <v>0</v>
      </c>
    </row>
    <row r="23" spans="1:23">
      <c r="A23" s="3">
        <v>0</v>
      </c>
      <c r="B23" s="3">
        <v>6</v>
      </c>
      <c r="C23" s="3">
        <v>66</v>
      </c>
      <c r="D23" s="3">
        <v>1040</v>
      </c>
      <c r="E23" s="16" t="str">
        <f>IFERROR(TRUNC(POWER(C23,2)*D23/16000000,3)*A23,0)</f>
        <v>0</v>
      </c>
      <c r="F23" s="16" t="str">
        <f>IFERROR(TRUNC(POWER(C23-$K$2,2)*(D23-$K$3)/16000000,3)*A23,0)</f>
        <v>0</v>
      </c>
      <c r="G23" s="16" t="str">
        <f>IFERROR(TRUNC(POWER((C23),2)*(D23)/16000000,3)*B23,0)</f>
        <v>0</v>
      </c>
      <c r="H23" s="16" t="str">
        <f>IFERROR(TRUNC(POWER((C23-$K$2),2)*(D23-$K$3)/16000000,3)*B23,0)</f>
        <v>0</v>
      </c>
      <c r="I23" s="3" t="str">
        <f>IF(D23&lt;330, "Shorts" ,IF(D23&gt;=600, "Longs", "Semi Longs"))</f>
        <v>0</v>
      </c>
    </row>
    <row r="24" spans="1:23">
      <c r="A24" s="3">
        <v>0</v>
      </c>
      <c r="B24" s="3">
        <v>6</v>
      </c>
      <c r="C24" s="3">
        <v>68</v>
      </c>
      <c r="D24" s="3">
        <v>470</v>
      </c>
      <c r="E24" s="16" t="str">
        <f>IFERROR(TRUNC(POWER(C24,2)*D24/16000000,3)*A24,0)</f>
        <v>0</v>
      </c>
      <c r="F24" s="16" t="str">
        <f>IFERROR(TRUNC(POWER(C24-$K$2,2)*(D24-$K$3)/16000000,3)*A24,0)</f>
        <v>0</v>
      </c>
      <c r="G24" s="16" t="str">
        <f>IFERROR(TRUNC(POWER((C24),2)*(D24)/16000000,3)*B24,0)</f>
        <v>0</v>
      </c>
      <c r="H24" s="16" t="str">
        <f>IFERROR(TRUNC(POWER((C24-$K$2),2)*(D24-$K$3)/16000000,3)*B24,0)</f>
        <v>0</v>
      </c>
      <c r="I24" s="3" t="str">
        <f>IF(D24&lt;330, "Shorts" ,IF(D24&gt;=600, "Longs", "Semi Longs"))</f>
        <v>0</v>
      </c>
    </row>
    <row r="25" spans="1:23">
      <c r="A25" s="3">
        <v>0</v>
      </c>
      <c r="B25" s="3">
        <v>6</v>
      </c>
      <c r="C25" s="3">
        <v>68</v>
      </c>
      <c r="D25" s="3">
        <v>580</v>
      </c>
      <c r="E25" s="16" t="str">
        <f>IFERROR(TRUNC(POWER(C25,2)*D25/16000000,3)*A25,0)</f>
        <v>0</v>
      </c>
      <c r="F25" s="16" t="str">
        <f>IFERROR(TRUNC(POWER(C25-$K$2,2)*(D25-$K$3)/16000000,3)*A25,0)</f>
        <v>0</v>
      </c>
      <c r="G25" s="16" t="str">
        <f>IFERROR(TRUNC(POWER((C25),2)*(D25)/16000000,3)*B25,0)</f>
        <v>0</v>
      </c>
      <c r="H25" s="16" t="str">
        <f>IFERROR(TRUNC(POWER((C25-$K$2),2)*(D25-$K$3)/16000000,3)*B25,0)</f>
        <v>0</v>
      </c>
      <c r="I25" s="3" t="str">
        <f>IF(D25&lt;330, "Shorts" ,IF(D25&gt;=600, "Longs", "Semi Longs"))</f>
        <v>0</v>
      </c>
    </row>
    <row r="26" spans="1:23">
      <c r="A26" s="3">
        <v>0</v>
      </c>
      <c r="B26" s="3">
        <v>6</v>
      </c>
      <c r="C26" s="3">
        <v>70</v>
      </c>
      <c r="D26" s="3">
        <v>940</v>
      </c>
      <c r="E26" s="16" t="str">
        <f>IFERROR(TRUNC(POWER(C26,2)*D26/16000000,3)*A26,0)</f>
        <v>0</v>
      </c>
      <c r="F26" s="16" t="str">
        <f>IFERROR(TRUNC(POWER(C26-$K$2,2)*(D26-$K$3)/16000000,3)*A26,0)</f>
        <v>0</v>
      </c>
      <c r="G26" s="16" t="str">
        <f>IFERROR(TRUNC(POWER((C26),2)*(D26)/16000000,3)*B26,0)</f>
        <v>0</v>
      </c>
      <c r="H26" s="16" t="str">
        <f>IFERROR(TRUNC(POWER((C26-$K$2),2)*(D26-$K$3)/16000000,3)*B26,0)</f>
        <v>0</v>
      </c>
      <c r="I26" s="3" t="str">
        <f>IF(D26&lt;330, "Shorts" ,IF(D26&gt;=600, "Longs", "Semi Longs"))</f>
        <v>0</v>
      </c>
    </row>
    <row r="27" spans="1:23">
      <c r="A27" s="3">
        <v>0</v>
      </c>
      <c r="B27" s="3">
        <v>6</v>
      </c>
      <c r="C27" s="3">
        <v>71</v>
      </c>
      <c r="D27" s="3">
        <v>1140</v>
      </c>
      <c r="E27" s="16" t="str">
        <f>IFERROR(TRUNC(POWER(C27,2)*D27/16000000,3)*A27,0)</f>
        <v>0</v>
      </c>
      <c r="F27" s="16" t="str">
        <f>IFERROR(TRUNC(POWER(C27-$K$2,2)*(D27-$K$3)/16000000,3)*A27,0)</f>
        <v>0</v>
      </c>
      <c r="G27" s="16" t="str">
        <f>IFERROR(TRUNC(POWER((C27),2)*(D27)/16000000,3)*B27,0)</f>
        <v>0</v>
      </c>
      <c r="H27" s="16" t="str">
        <f>IFERROR(TRUNC(POWER((C27-$K$2),2)*(D27-$K$3)/16000000,3)*B27,0)</f>
        <v>0</v>
      </c>
      <c r="I27" s="3" t="str">
        <f>IF(D27&lt;330, "Shorts" ,IF(D27&gt;=600, "Longs", "Semi Longs"))</f>
        <v>0</v>
      </c>
    </row>
    <row r="28" spans="1:23">
      <c r="A28" s="3">
        <v>0</v>
      </c>
      <c r="B28" s="3">
        <v>6</v>
      </c>
      <c r="C28" s="3">
        <v>72</v>
      </c>
      <c r="D28" s="3">
        <v>520</v>
      </c>
      <c r="E28" s="16" t="str">
        <f>IFERROR(TRUNC(POWER(C28,2)*D28/16000000,3)*A28,0)</f>
        <v>0</v>
      </c>
      <c r="F28" s="16" t="str">
        <f>IFERROR(TRUNC(POWER(C28-$K$2,2)*(D28-$K$3)/16000000,3)*A28,0)</f>
        <v>0</v>
      </c>
      <c r="G28" s="16" t="str">
        <f>IFERROR(TRUNC(POWER((C28),2)*(D28)/16000000,3)*B28,0)</f>
        <v>0</v>
      </c>
      <c r="H28" s="16" t="str">
        <f>IFERROR(TRUNC(POWER((C28-$K$2),2)*(D28-$K$3)/16000000,3)*B28,0)</f>
        <v>0</v>
      </c>
      <c r="I28" s="3" t="str">
        <f>IF(D28&lt;330, "Shorts" ,IF(D28&gt;=600, "Longs", "Semi Longs"))</f>
        <v>0</v>
      </c>
    </row>
    <row r="29" spans="1:23">
      <c r="A29" s="3">
        <v>0</v>
      </c>
      <c r="B29" s="3">
        <v>6</v>
      </c>
      <c r="C29" s="3">
        <v>72</v>
      </c>
      <c r="D29" s="3">
        <v>840</v>
      </c>
      <c r="E29" s="16" t="str">
        <f>IFERROR(TRUNC(POWER(C29,2)*D29/16000000,3)*A29,0)</f>
        <v>0</v>
      </c>
      <c r="F29" s="16" t="str">
        <f>IFERROR(TRUNC(POWER(C29-$K$2,2)*(D29-$K$3)/16000000,3)*A29,0)</f>
        <v>0</v>
      </c>
      <c r="G29" s="16" t="str">
        <f>IFERROR(TRUNC(POWER((C29),2)*(D29)/16000000,3)*B29,0)</f>
        <v>0</v>
      </c>
      <c r="H29" s="16" t="str">
        <f>IFERROR(TRUNC(POWER((C29-$K$2),2)*(D29-$K$3)/16000000,3)*B29,0)</f>
        <v>0</v>
      </c>
      <c r="I29" s="3" t="str">
        <f>IF(D29&lt;330, "Shorts" ,IF(D29&gt;=600, "Longs", "Semi Longs"))</f>
        <v>0</v>
      </c>
    </row>
    <row r="30" spans="1:23">
      <c r="A30" s="3">
        <v>0</v>
      </c>
      <c r="B30" s="3">
        <v>6</v>
      </c>
      <c r="C30" s="3">
        <v>73</v>
      </c>
      <c r="D30" s="3">
        <v>530</v>
      </c>
      <c r="E30" s="16" t="str">
        <f>IFERROR(TRUNC(POWER(C30,2)*D30/16000000,3)*A30,0)</f>
        <v>0</v>
      </c>
      <c r="F30" s="16" t="str">
        <f>IFERROR(TRUNC(POWER(C30-$K$2,2)*(D30-$K$3)/16000000,3)*A30,0)</f>
        <v>0</v>
      </c>
      <c r="G30" s="16" t="str">
        <f>IFERROR(TRUNC(POWER((C30),2)*(D30)/16000000,3)*B30,0)</f>
        <v>0</v>
      </c>
      <c r="H30" s="16" t="str">
        <f>IFERROR(TRUNC(POWER((C30-$K$2),2)*(D30-$K$3)/16000000,3)*B30,0)</f>
        <v>0</v>
      </c>
      <c r="I30" s="3" t="str">
        <f>IF(D30&lt;330, "Shorts" ,IF(D30&gt;=600, "Longs", "Semi Longs"))</f>
        <v>0</v>
      </c>
    </row>
    <row r="31" spans="1:23">
      <c r="A31" s="3">
        <v>0</v>
      </c>
      <c r="B31" s="3">
        <v>6</v>
      </c>
      <c r="C31" s="3">
        <v>73</v>
      </c>
      <c r="D31" s="3">
        <v>1140</v>
      </c>
      <c r="E31" s="16" t="str">
        <f>IFERROR(TRUNC(POWER(C31,2)*D31/16000000,3)*A31,0)</f>
        <v>0</v>
      </c>
      <c r="F31" s="16" t="str">
        <f>IFERROR(TRUNC(POWER(C31-$K$2,2)*(D31-$K$3)/16000000,3)*A31,0)</f>
        <v>0</v>
      </c>
      <c r="G31" s="16" t="str">
        <f>IFERROR(TRUNC(POWER((C31),2)*(D31)/16000000,3)*B31,0)</f>
        <v>0</v>
      </c>
      <c r="H31" s="16" t="str">
        <f>IFERROR(TRUNC(POWER((C31-$K$2),2)*(D31-$K$3)/16000000,3)*B31,0)</f>
        <v>0</v>
      </c>
      <c r="I31" s="3" t="str">
        <f>IF(D31&lt;330, "Shorts" ,IF(D31&gt;=600, "Longs", "Semi Longs"))</f>
        <v>0</v>
      </c>
    </row>
    <row r="32" spans="1:23">
      <c r="A32" s="3">
        <v>0</v>
      </c>
      <c r="B32" s="3">
        <v>6</v>
      </c>
      <c r="C32" s="3">
        <v>74</v>
      </c>
      <c r="D32" s="3">
        <v>225</v>
      </c>
      <c r="E32" s="16" t="str">
        <f>IFERROR(TRUNC(POWER(C32,2)*D32/16000000,3)*A32,0)</f>
        <v>0</v>
      </c>
      <c r="F32" s="16" t="str">
        <f>IFERROR(TRUNC(POWER(C32-$K$2,2)*(D32-$K$3)/16000000,3)*A32,0)</f>
        <v>0</v>
      </c>
      <c r="G32" s="16" t="str">
        <f>IFERROR(TRUNC(POWER((C32),2)*(D32)/16000000,3)*B32,0)</f>
        <v>0</v>
      </c>
      <c r="H32" s="16" t="str">
        <f>IFERROR(TRUNC(POWER((C32-$K$2),2)*(D32-$K$3)/16000000,3)*B32,0)</f>
        <v>0</v>
      </c>
      <c r="I32" s="3" t="str">
        <f>IF(D32&lt;330, "Shorts" ,IF(D32&gt;=600, "Longs", "Semi Longs"))</f>
        <v>0</v>
      </c>
    </row>
    <row r="33" spans="1:23">
      <c r="A33" s="3">
        <v>0</v>
      </c>
      <c r="B33" s="3">
        <v>6</v>
      </c>
      <c r="C33" s="3">
        <v>75</v>
      </c>
      <c r="D33" s="3">
        <v>440</v>
      </c>
      <c r="E33" s="16" t="str">
        <f>IFERROR(TRUNC(POWER(C33,2)*D33/16000000,3)*A33,0)</f>
        <v>0</v>
      </c>
      <c r="F33" s="16" t="str">
        <f>IFERROR(TRUNC(POWER(C33-$K$2,2)*(D33-$K$3)/16000000,3)*A33,0)</f>
        <v>0</v>
      </c>
      <c r="G33" s="16" t="str">
        <f>IFERROR(TRUNC(POWER((C33),2)*(D33)/16000000,3)*B33,0)</f>
        <v>0</v>
      </c>
      <c r="H33" s="16" t="str">
        <f>IFERROR(TRUNC(POWER((C33-$K$2),2)*(D33-$K$3)/16000000,3)*B33,0)</f>
        <v>0</v>
      </c>
      <c r="I33" s="3" t="str">
        <f>IF(D33&lt;330, "Shorts" ,IF(D33&gt;=600, "Longs", "Semi Longs"))</f>
        <v>0</v>
      </c>
    </row>
    <row r="34" spans="1:23">
      <c r="A34" s="3">
        <v>0</v>
      </c>
      <c r="B34" s="3">
        <v>6</v>
      </c>
      <c r="C34" s="3">
        <v>76</v>
      </c>
      <c r="D34" s="3">
        <v>450</v>
      </c>
      <c r="E34" s="16" t="str">
        <f>IFERROR(TRUNC(POWER(C34,2)*D34/16000000,3)*A34,0)</f>
        <v>0</v>
      </c>
      <c r="F34" s="16" t="str">
        <f>IFERROR(TRUNC(POWER(C34-$K$2,2)*(D34-$K$3)/16000000,3)*A34,0)</f>
        <v>0</v>
      </c>
      <c r="G34" s="16" t="str">
        <f>IFERROR(TRUNC(POWER((C34),2)*(D34)/16000000,3)*B34,0)</f>
        <v>0</v>
      </c>
      <c r="H34" s="16" t="str">
        <f>IFERROR(TRUNC(POWER((C34-$K$2),2)*(D34-$K$3)/16000000,3)*B34,0)</f>
        <v>0</v>
      </c>
      <c r="I34" s="3" t="str">
        <f>IF(D34&lt;330, "Shorts" ,IF(D34&gt;=600, "Longs", "Semi Longs"))</f>
        <v>0</v>
      </c>
    </row>
    <row r="35" spans="1:23">
      <c r="A35" s="3">
        <v>0</v>
      </c>
      <c r="B35" s="3">
        <v>6</v>
      </c>
      <c r="C35" s="3">
        <v>81</v>
      </c>
      <c r="D35" s="3">
        <v>660</v>
      </c>
      <c r="E35" s="16" t="str">
        <f>IFERROR(TRUNC(POWER(C35,2)*D35/16000000,3)*A35,0)</f>
        <v>0</v>
      </c>
      <c r="F35" s="16" t="str">
        <f>IFERROR(TRUNC(POWER(C35-$K$2,2)*(D35-$K$3)/16000000,3)*A35,0)</f>
        <v>0</v>
      </c>
      <c r="G35" s="16" t="str">
        <f>IFERROR(TRUNC(POWER((C35),2)*(D35)/16000000,3)*B35,0)</f>
        <v>0</v>
      </c>
      <c r="H35" s="16" t="str">
        <f>IFERROR(TRUNC(POWER((C35-$K$2),2)*(D35-$K$3)/16000000,3)*B35,0)</f>
        <v>0</v>
      </c>
      <c r="I35" s="3" t="str">
        <f>IF(D35&lt;330, "Shorts" ,IF(D35&gt;=600, "Longs", "Semi Longs"))</f>
        <v>0</v>
      </c>
    </row>
    <row r="36" spans="1:23">
      <c r="A36" s="3">
        <v>0</v>
      </c>
      <c r="B36" s="3">
        <v>12</v>
      </c>
      <c r="C36" s="3">
        <v>82</v>
      </c>
      <c r="D36" s="3">
        <v>225</v>
      </c>
      <c r="E36" s="16" t="str">
        <f>IFERROR(TRUNC(POWER(C36,2)*D36/16000000,3)*A36,0)</f>
        <v>0</v>
      </c>
      <c r="F36" s="16" t="str">
        <f>IFERROR(TRUNC(POWER(C36-$K$2,2)*(D36-$K$3)/16000000,3)*A36,0)</f>
        <v>0</v>
      </c>
      <c r="G36" s="16" t="str">
        <f>IFERROR(TRUNC(POWER((C36),2)*(D36)/16000000,3)*B36,0)</f>
        <v>0</v>
      </c>
      <c r="H36" s="16" t="str">
        <f>IFERROR(TRUNC(POWER((C36-$K$2),2)*(D36-$K$3)/16000000,3)*B36,0)</f>
        <v>0</v>
      </c>
      <c r="I36" s="3" t="str">
        <f>IF(D36&lt;330, "Shorts" ,IF(D36&gt;=600, "Longs", "Semi Longs"))</f>
        <v>0</v>
      </c>
    </row>
    <row r="37" spans="1:23">
      <c r="A37" s="3">
        <v>0</v>
      </c>
      <c r="B37" s="3">
        <v>6</v>
      </c>
      <c r="C37" s="3">
        <v>82</v>
      </c>
      <c r="D37" s="3">
        <v>440</v>
      </c>
      <c r="E37" s="16" t="str">
        <f>IFERROR(TRUNC(POWER(C37,2)*D37/16000000,3)*A37,0)</f>
        <v>0</v>
      </c>
      <c r="F37" s="16" t="str">
        <f>IFERROR(TRUNC(POWER(C37-$K$2,2)*(D37-$K$3)/16000000,3)*A37,0)</f>
        <v>0</v>
      </c>
      <c r="G37" s="16" t="str">
        <f>IFERROR(TRUNC(POWER((C37),2)*(D37)/16000000,3)*B37,0)</f>
        <v>0</v>
      </c>
      <c r="H37" s="16" t="str">
        <f>IFERROR(TRUNC(POWER((C37-$K$2),2)*(D37-$K$3)/16000000,3)*B37,0)</f>
        <v>0</v>
      </c>
      <c r="I37" s="3" t="str">
        <f>IF(D37&lt;330, "Shorts" ,IF(D37&gt;=600, "Longs", "Semi Longs"))</f>
        <v>0</v>
      </c>
    </row>
    <row r="38" spans="1:23">
      <c r="A38" s="3">
        <v>0</v>
      </c>
      <c r="B38" s="3">
        <v>6</v>
      </c>
      <c r="C38" s="3">
        <v>83</v>
      </c>
      <c r="D38" s="3">
        <v>480</v>
      </c>
      <c r="E38" s="16" t="str">
        <f>IFERROR(TRUNC(POWER(C38,2)*D38/16000000,3)*A38,0)</f>
        <v>0</v>
      </c>
      <c r="F38" s="16" t="str">
        <f>IFERROR(TRUNC(POWER(C38-$K$2,2)*(D38-$K$3)/16000000,3)*A38,0)</f>
        <v>0</v>
      </c>
      <c r="G38" s="16" t="str">
        <f>IFERROR(TRUNC(POWER((C38),2)*(D38)/16000000,3)*B38,0)</f>
        <v>0</v>
      </c>
      <c r="H38" s="16" t="str">
        <f>IFERROR(TRUNC(POWER((C38-$K$2),2)*(D38-$K$3)/16000000,3)*B38,0)</f>
        <v>0</v>
      </c>
      <c r="I38" s="3" t="str">
        <f>IF(D38&lt;330, "Shorts" ,IF(D38&gt;=600, "Longs", "Semi Longs"))</f>
        <v>0</v>
      </c>
    </row>
    <row r="39" spans="1:23">
      <c r="A39" s="3">
        <v>0</v>
      </c>
      <c r="B39" s="3">
        <v>6</v>
      </c>
      <c r="C39" s="3">
        <v>85</v>
      </c>
      <c r="D39" s="3">
        <v>460</v>
      </c>
      <c r="E39" s="16" t="str">
        <f>IFERROR(TRUNC(POWER(C39,2)*D39/16000000,3)*A39,0)</f>
        <v>0</v>
      </c>
      <c r="F39" s="16" t="str">
        <f>IFERROR(TRUNC(POWER(C39-$K$2,2)*(D39-$K$3)/16000000,3)*A39,0)</f>
        <v>0</v>
      </c>
      <c r="G39" s="16" t="str">
        <f>IFERROR(TRUNC(POWER((C39),2)*(D39)/16000000,3)*B39,0)</f>
        <v>0</v>
      </c>
      <c r="H39" s="16" t="str">
        <f>IFERROR(TRUNC(POWER((C39-$K$2),2)*(D39-$K$3)/16000000,3)*B39,0)</f>
        <v>0</v>
      </c>
      <c r="I39" s="3" t="str">
        <f>IF(D39&lt;330, "Shorts" ,IF(D39&gt;=600, "Longs", "Semi Longs"))</f>
        <v>0</v>
      </c>
    </row>
    <row r="40" spans="1:23">
      <c r="A40" s="3">
        <v>0</v>
      </c>
      <c r="B40" s="3">
        <v>6</v>
      </c>
      <c r="C40" s="3">
        <v>87</v>
      </c>
      <c r="D40" s="3">
        <v>580</v>
      </c>
      <c r="E40" s="16" t="str">
        <f>IFERROR(TRUNC(POWER(C40,2)*D40/16000000,3)*A40,0)</f>
        <v>0</v>
      </c>
      <c r="F40" s="16" t="str">
        <f>IFERROR(TRUNC(POWER(C40-$K$2,2)*(D40-$K$3)/16000000,3)*A40,0)</f>
        <v>0</v>
      </c>
      <c r="G40" s="16" t="str">
        <f>IFERROR(TRUNC(POWER((C40),2)*(D40)/16000000,3)*B40,0)</f>
        <v>0</v>
      </c>
      <c r="H40" s="16" t="str">
        <f>IFERROR(TRUNC(POWER((C40-$K$2),2)*(D40-$K$3)/16000000,3)*B40,0)</f>
        <v>0</v>
      </c>
      <c r="I40" s="3" t="str">
        <f>IF(D40&lt;330, "Shorts" ,IF(D40&gt;=600, "Longs", "Semi Longs"))</f>
        <v>0</v>
      </c>
    </row>
    <row r="41" spans="1:23">
      <c r="A41" s="3">
        <v>0</v>
      </c>
      <c r="B41" s="3">
        <v>6</v>
      </c>
      <c r="C41" s="3">
        <v>89</v>
      </c>
      <c r="D41" s="3">
        <v>530</v>
      </c>
      <c r="E41" s="16" t="str">
        <f>IFERROR(TRUNC(POWER(C41,2)*D41/16000000,3)*A41,0)</f>
        <v>0</v>
      </c>
      <c r="F41" s="16" t="str">
        <f>IFERROR(TRUNC(POWER(C41-$K$2,2)*(D41-$K$3)/16000000,3)*A41,0)</f>
        <v>0</v>
      </c>
      <c r="G41" s="16" t="str">
        <f>IFERROR(TRUNC(POWER((C41),2)*(D41)/16000000,3)*B41,0)</f>
        <v>0</v>
      </c>
      <c r="H41" s="16" t="str">
        <f>IFERROR(TRUNC(POWER((C41-$K$2),2)*(D41-$K$3)/16000000,3)*B41,0)</f>
        <v>0</v>
      </c>
      <c r="I41" s="3" t="str">
        <f>IF(D41&lt;330, "Shorts" ,IF(D41&gt;=600, "Longs", "Semi Longs"))</f>
        <v>0</v>
      </c>
    </row>
    <row r="42" spans="1:23">
      <c r="A42" s="3">
        <v>0</v>
      </c>
      <c r="B42" s="3">
        <v>6</v>
      </c>
      <c r="C42" s="3">
        <v>90</v>
      </c>
      <c r="D42" s="3">
        <v>550</v>
      </c>
      <c r="E42" s="16" t="str">
        <f>IFERROR(TRUNC(POWER(C42,2)*D42/16000000,3)*A42,0)</f>
        <v>0</v>
      </c>
      <c r="F42" s="16" t="str">
        <f>IFERROR(TRUNC(POWER(C42-$K$2,2)*(D42-$K$3)/16000000,3)*A42,0)</f>
        <v>0</v>
      </c>
      <c r="G42" s="16" t="str">
        <f>IFERROR(TRUNC(POWER((C42),2)*(D42)/16000000,3)*B42,0)</f>
        <v>0</v>
      </c>
      <c r="H42" s="16" t="str">
        <f>IFERROR(TRUNC(POWER((C42-$K$2),2)*(D42-$K$3)/16000000,3)*B42,0)</f>
        <v>0</v>
      </c>
      <c r="I42" s="3" t="str">
        <f>IF(D42&lt;330, "Shorts" ,IF(D42&gt;=600, "Longs", "Semi Longs"))</f>
        <v>0</v>
      </c>
    </row>
    <row r="43" spans="1:23">
      <c r="A43" s="3">
        <v>0</v>
      </c>
      <c r="B43" s="3">
        <v>6</v>
      </c>
      <c r="C43" s="3">
        <v>91</v>
      </c>
      <c r="D43" s="3">
        <v>500</v>
      </c>
      <c r="E43" s="16" t="str">
        <f>IFERROR(TRUNC(POWER(C43,2)*D43/16000000,3)*A43,0)</f>
        <v>0</v>
      </c>
      <c r="F43" s="16" t="str">
        <f>IFERROR(TRUNC(POWER(C43-$K$2,2)*(D43-$K$3)/16000000,3)*A43,0)</f>
        <v>0</v>
      </c>
      <c r="G43" s="16" t="str">
        <f>IFERROR(TRUNC(POWER((C43),2)*(D43)/16000000,3)*B43,0)</f>
        <v>0</v>
      </c>
      <c r="H43" s="16" t="str">
        <f>IFERROR(TRUNC(POWER((C43-$K$2),2)*(D43-$K$3)/16000000,3)*B43,0)</f>
        <v>0</v>
      </c>
      <c r="I43" s="3" t="str">
        <f>IF(D43&lt;330, "Shorts" ,IF(D43&gt;=600, "Longs", "Semi Longs"))</f>
        <v>0</v>
      </c>
    </row>
    <row r="44" spans="1:23">
      <c r="A44" s="3">
        <v>0</v>
      </c>
      <c r="B44" s="3">
        <v>6</v>
      </c>
      <c r="C44" s="3">
        <v>91</v>
      </c>
      <c r="D44" s="3">
        <v>570</v>
      </c>
      <c r="E44" s="16" t="str">
        <f>IFERROR(TRUNC(POWER(C44,2)*D44/16000000,3)*A44,0)</f>
        <v>0</v>
      </c>
      <c r="F44" s="16" t="str">
        <f>IFERROR(TRUNC(POWER(C44-$K$2,2)*(D44-$K$3)/16000000,3)*A44,0)</f>
        <v>0</v>
      </c>
      <c r="G44" s="16" t="str">
        <f>IFERROR(TRUNC(POWER((C44),2)*(D44)/16000000,3)*B44,0)</f>
        <v>0</v>
      </c>
      <c r="H44" s="16" t="str">
        <f>IFERROR(TRUNC(POWER((C44-$K$2),2)*(D44-$K$3)/16000000,3)*B44,0)</f>
        <v>0</v>
      </c>
      <c r="I44" s="3" t="str">
        <f>IF(D44&lt;330, "Shorts" ,IF(D44&gt;=600, "Longs", "Semi Longs"))</f>
        <v>0</v>
      </c>
    </row>
    <row r="45" spans="1:23">
      <c r="A45" s="3">
        <v>0</v>
      </c>
      <c r="B45" s="3">
        <v>6</v>
      </c>
      <c r="C45" s="3">
        <v>91</v>
      </c>
      <c r="D45" s="3">
        <v>900</v>
      </c>
      <c r="E45" s="16" t="str">
        <f>IFERROR(TRUNC(POWER(C45,2)*D45/16000000,3)*A45,0)</f>
        <v>0</v>
      </c>
      <c r="F45" s="16" t="str">
        <f>IFERROR(TRUNC(POWER(C45-$K$2,2)*(D45-$K$3)/16000000,3)*A45,0)</f>
        <v>0</v>
      </c>
      <c r="G45" s="16" t="str">
        <f>IFERROR(TRUNC(POWER((C45),2)*(D45)/16000000,3)*B45,0)</f>
        <v>0</v>
      </c>
      <c r="H45" s="16" t="str">
        <f>IFERROR(TRUNC(POWER((C45-$K$2),2)*(D45-$K$3)/16000000,3)*B45,0)</f>
        <v>0</v>
      </c>
      <c r="I45" s="3" t="str">
        <f>IF(D45&lt;330, "Shorts" ,IF(D45&gt;=600, "Longs", "Semi Longs"))</f>
        <v>0</v>
      </c>
    </row>
    <row r="46" spans="1:23">
      <c r="A46" s="3">
        <v>0</v>
      </c>
      <c r="B46" s="3">
        <v>6</v>
      </c>
      <c r="C46" s="3">
        <v>91</v>
      </c>
      <c r="D46" s="3">
        <v>980</v>
      </c>
      <c r="E46" s="16" t="str">
        <f>IFERROR(TRUNC(POWER(C46,2)*D46/16000000,3)*A46,0)</f>
        <v>0</v>
      </c>
      <c r="F46" s="16" t="str">
        <f>IFERROR(TRUNC(POWER(C46-$K$2,2)*(D46-$K$3)/16000000,3)*A46,0)</f>
        <v>0</v>
      </c>
      <c r="G46" s="16" t="str">
        <f>IFERROR(TRUNC(POWER((C46),2)*(D46)/16000000,3)*B46,0)</f>
        <v>0</v>
      </c>
      <c r="H46" s="16" t="str">
        <f>IFERROR(TRUNC(POWER((C46-$K$2),2)*(D46-$K$3)/16000000,3)*B46,0)</f>
        <v>0</v>
      </c>
      <c r="I46" s="3" t="str">
        <f>IF(D46&lt;330, "Shorts" ,IF(D46&gt;=600, "Longs", "Semi Longs"))</f>
        <v>0</v>
      </c>
    </row>
    <row r="47" spans="1:23">
      <c r="A47" s="3">
        <v>0</v>
      </c>
      <c r="B47" s="3">
        <v>6</v>
      </c>
      <c r="C47" s="3">
        <v>93</v>
      </c>
      <c r="D47" s="3">
        <v>650</v>
      </c>
      <c r="E47" s="16" t="str">
        <f>IFERROR(TRUNC(POWER(C47,2)*D47/16000000,3)*A47,0)</f>
        <v>0</v>
      </c>
      <c r="F47" s="16" t="str">
        <f>IFERROR(TRUNC(POWER(C47-$K$2,2)*(D47-$K$3)/16000000,3)*A47,0)</f>
        <v>0</v>
      </c>
      <c r="G47" s="16" t="str">
        <f>IFERROR(TRUNC(POWER((C47),2)*(D47)/16000000,3)*B47,0)</f>
        <v>0</v>
      </c>
      <c r="H47" s="16" t="str">
        <f>IFERROR(TRUNC(POWER((C47-$K$2),2)*(D47-$K$3)/16000000,3)*B47,0)</f>
        <v>0</v>
      </c>
      <c r="I47" s="3" t="str">
        <f>IF(D47&lt;330, "Shorts" ,IF(D47&gt;=600, "Longs", "Semi Longs"))</f>
        <v>0</v>
      </c>
    </row>
    <row r="48" spans="1:23">
      <c r="A48" s="3">
        <v>0</v>
      </c>
      <c r="B48" s="3">
        <v>6</v>
      </c>
      <c r="C48" s="3">
        <v>95</v>
      </c>
      <c r="D48" s="3">
        <v>470</v>
      </c>
      <c r="E48" s="16" t="str">
        <f>IFERROR(TRUNC(POWER(C48,2)*D48/16000000,3)*A48,0)</f>
        <v>0</v>
      </c>
      <c r="F48" s="16" t="str">
        <f>IFERROR(TRUNC(POWER(C48-$K$2,2)*(D48-$K$3)/16000000,3)*A48,0)</f>
        <v>0</v>
      </c>
      <c r="G48" s="16" t="str">
        <f>IFERROR(TRUNC(POWER((C48),2)*(D48)/16000000,3)*B48,0)</f>
        <v>0</v>
      </c>
      <c r="H48" s="16" t="str">
        <f>IFERROR(TRUNC(POWER((C48-$K$2),2)*(D48-$K$3)/16000000,3)*B48,0)</f>
        <v>0</v>
      </c>
      <c r="I48" s="3" t="str">
        <f>IF(D48&lt;330, "Shorts" ,IF(D48&gt;=600, "Longs", "Semi Longs"))</f>
        <v>0</v>
      </c>
    </row>
    <row r="49" spans="1:23">
      <c r="A49" s="3">
        <v>0</v>
      </c>
      <c r="B49" s="3">
        <v>6</v>
      </c>
      <c r="C49" s="3">
        <v>95</v>
      </c>
      <c r="D49" s="3">
        <v>970</v>
      </c>
      <c r="E49" s="16" t="str">
        <f>IFERROR(TRUNC(POWER(C49,2)*D49/16000000,3)*A49,0)</f>
        <v>0</v>
      </c>
      <c r="F49" s="16" t="str">
        <f>IFERROR(TRUNC(POWER(C49-$K$2,2)*(D49-$K$3)/16000000,3)*A49,0)</f>
        <v>0</v>
      </c>
      <c r="G49" s="16" t="str">
        <f>IFERROR(TRUNC(POWER((C49),2)*(D49)/16000000,3)*B49,0)</f>
        <v>0</v>
      </c>
      <c r="H49" s="16" t="str">
        <f>IFERROR(TRUNC(POWER((C49-$K$2),2)*(D49-$K$3)/16000000,3)*B49,0)</f>
        <v>0</v>
      </c>
      <c r="I49" s="3" t="str">
        <f>IF(D49&lt;330, "Shorts" ,IF(D49&gt;=600, "Longs", "Semi Longs"))</f>
        <v>0</v>
      </c>
    </row>
    <row r="50" spans="1:23">
      <c r="A50" s="3">
        <v>0</v>
      </c>
      <c r="B50" s="3">
        <v>6</v>
      </c>
      <c r="C50" s="3">
        <v>97</v>
      </c>
      <c r="D50" s="3">
        <v>460</v>
      </c>
      <c r="E50" s="16" t="str">
        <f>IFERROR(TRUNC(POWER(C50,2)*D50/16000000,3)*A50,0)</f>
        <v>0</v>
      </c>
      <c r="F50" s="16" t="str">
        <f>IFERROR(TRUNC(POWER(C50-$K$2,2)*(D50-$K$3)/16000000,3)*A50,0)</f>
        <v>0</v>
      </c>
      <c r="G50" s="16" t="str">
        <f>IFERROR(TRUNC(POWER((C50),2)*(D50)/16000000,3)*B50,0)</f>
        <v>0</v>
      </c>
      <c r="H50" s="16" t="str">
        <f>IFERROR(TRUNC(POWER((C50-$K$2),2)*(D50-$K$3)/16000000,3)*B50,0)</f>
        <v>0</v>
      </c>
      <c r="I50" s="3" t="str">
        <f>IF(D50&lt;330, "Shorts" ,IF(D50&gt;=600, "Longs", "Semi Longs"))</f>
        <v>0</v>
      </c>
    </row>
    <row r="51" spans="1:23">
      <c r="A51" s="3">
        <v>0</v>
      </c>
      <c r="B51" s="3">
        <v>6</v>
      </c>
      <c r="C51" s="3">
        <v>99</v>
      </c>
      <c r="D51" s="3">
        <v>830</v>
      </c>
      <c r="E51" s="16" t="str">
        <f>IFERROR(TRUNC(POWER(C51,2)*D51/16000000,3)*A51,0)</f>
        <v>0</v>
      </c>
      <c r="F51" s="16" t="str">
        <f>IFERROR(TRUNC(POWER(C51-$K$2,2)*(D51-$K$3)/16000000,3)*A51,0)</f>
        <v>0</v>
      </c>
      <c r="G51" s="16" t="str">
        <f>IFERROR(TRUNC(POWER((C51),2)*(D51)/16000000,3)*B51,0)</f>
        <v>0</v>
      </c>
      <c r="H51" s="16" t="str">
        <f>IFERROR(TRUNC(POWER((C51-$K$2),2)*(D51-$K$3)/16000000,3)*B51,0)</f>
        <v>0</v>
      </c>
      <c r="I51" s="3" t="str">
        <f>IF(D51&lt;330, "Shorts" ,IF(D51&gt;=600, "Longs", "Semi Longs"))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K10:L10"/>
    <mergeCell ref="R9:T9"/>
    <mergeCell ref="U9:W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S19"/>
  <sheetViews>
    <sheetView tabSelected="0" workbookViewId="0" showGridLines="true" showRowColHeaders="1">
      <selection activeCell="D1" sqref="D1"/>
    </sheetView>
  </sheetViews>
  <sheetFormatPr defaultRowHeight="14.4" outlineLevelRow="0" outlineLevelCol="0"/>
  <cols>
    <col min="1" max="1" width="9" customWidth="true" style="0"/>
    <col min="2" max="2" width="18" customWidth="true" style="0"/>
    <col min="3" max="3" width="16" customWidth="true" style="0"/>
    <col min="4" max="4" width="12" customWidth="true" style="0"/>
    <col min="5" max="5" width="12" customWidth="true" style="0"/>
    <col min="6" max="6" width="12" customWidth="true" style="0"/>
    <col min="7" max="7" width="14" customWidth="true" style="0"/>
    <col min="8" max="8" width="12" customWidth="true" style="0"/>
    <col min="9" max="9" width="12" customWidth="true" style="0"/>
    <col min="10" max="10" width="12" customWidth="true" style="0"/>
    <col min="11" max="11" width="12" customWidth="true" style="0"/>
    <col min="12" max="12" width="18" customWidth="true" style="0"/>
    <col min="13" max="13" width="18" customWidth="true" style="0"/>
    <col min="14" max="14" width="18" customWidth="true" style="0"/>
    <col min="15" max="15" width="18" customWidth="true" style="0"/>
    <col min="16" max="16" width="18" customWidth="true" style="0"/>
    <col min="17" max="17" width="18" customWidth="true" style="0"/>
    <col min="18" max="18" width="18" customWidth="true" style="0"/>
    <col min="19" max="19" width="14" customWidth="true" style="0"/>
  </cols>
  <sheetData>
    <row r="1" spans="1:19">
      <c r="C1" s="6" t="s">
        <v>35</v>
      </c>
      <c r="D1" s="22" t="str">
        <f>D5-E5</f>
        <v>0</v>
      </c>
    </row>
    <row r="4" spans="1:19">
      <c r="L4" s="21" t="str">
        <f>IFERROR(L5/D5,0)</f>
        <v>0</v>
      </c>
      <c r="M4" s="21" t="str">
        <f>IFERROR(M5/E5,0)</f>
        <v>0</v>
      </c>
      <c r="N4" s="21" t="str">
        <f>IFERROR(N5/E5,0)</f>
        <v>0</v>
      </c>
      <c r="O4" s="21" t="str">
        <f>IFERROR(O5/E5,0)</f>
        <v>0</v>
      </c>
      <c r="P4" s="21" t="str">
        <f>IFERROR(P5/E5,0)</f>
        <v>0</v>
      </c>
      <c r="Q4" s="21" t="str">
        <f>IFERROR(Q5/E5,0)</f>
        <v>0</v>
      </c>
      <c r="R4" s="21" t="str">
        <f>IFERROR(R5/E5,0)</f>
        <v>0</v>
      </c>
    </row>
    <row r="5" spans="1:19">
      <c r="D5" s="8" t="str">
        <f>SUM(D8:D19)</f>
        <v>0</v>
      </c>
      <c r="E5" s="8" t="str">
        <f>SUM(E8:E19)</f>
        <v>0</v>
      </c>
      <c r="F5" s="8"/>
      <c r="G5" s="8"/>
      <c r="H5" s="8" t="str">
        <f>SUM(H8:H19)</f>
        <v>0</v>
      </c>
      <c r="I5" s="8" t="str">
        <f>SUM(I8:I19)</f>
        <v>0</v>
      </c>
      <c r="J5" s="8" t="str">
        <f>SUM(J8:J19)</f>
        <v>0</v>
      </c>
      <c r="K5" s="8" t="str">
        <f>SUM(K8:K19)</f>
        <v>0</v>
      </c>
      <c r="L5" s="19" t="str">
        <f>SUM(L8:L19)</f>
        <v>0</v>
      </c>
      <c r="M5" s="19" t="str">
        <f>SUM(M8:M19)</f>
        <v>0</v>
      </c>
      <c r="N5" s="18" t="str">
        <f>SUM(N8:N19)</f>
        <v>0</v>
      </c>
      <c r="O5" s="20" t="str">
        <f>SUM(O8:O19)</f>
        <v>0</v>
      </c>
      <c r="P5" s="18" t="str">
        <f>SUM(P8:P19)</f>
        <v>0</v>
      </c>
      <c r="Q5" s="18" t="str">
        <f>SUM(Q8:Q19)</f>
        <v>0</v>
      </c>
      <c r="R5" s="18" t="str">
        <f>SUM(R8:R19)</f>
        <v>0</v>
      </c>
    </row>
    <row r="6" spans="1:19">
      <c r="A6" s="7" t="s">
        <v>36</v>
      </c>
      <c r="B6" s="7" t="s">
        <v>1</v>
      </c>
      <c r="C6" s="7" t="s">
        <v>37</v>
      </c>
      <c r="D6" s="7" t="s">
        <v>38</v>
      </c>
      <c r="E6" s="7"/>
      <c r="F6" s="9" t="s">
        <v>39</v>
      </c>
      <c r="G6" s="9" t="s">
        <v>40</v>
      </c>
      <c r="H6" s="9" t="s">
        <v>41</v>
      </c>
      <c r="I6" s="9" t="s">
        <v>42</v>
      </c>
      <c r="J6" s="9" t="s">
        <v>43</v>
      </c>
      <c r="K6" s="9" t="s">
        <v>44</v>
      </c>
      <c r="L6" s="9" t="s">
        <v>45</v>
      </c>
      <c r="M6" s="9" t="s">
        <v>46</v>
      </c>
      <c r="N6" s="9" t="s">
        <v>47</v>
      </c>
      <c r="O6" s="9" t="s">
        <v>48</v>
      </c>
      <c r="P6" s="9" t="s">
        <v>49</v>
      </c>
      <c r="Q6" s="9" t="s">
        <v>50</v>
      </c>
      <c r="R6" s="7" t="s">
        <v>51</v>
      </c>
      <c r="S6" s="7" t="s">
        <v>52</v>
      </c>
    </row>
    <row r="7" spans="1:19">
      <c r="A7" s="8"/>
      <c r="B7" s="8"/>
      <c r="C7" s="8"/>
      <c r="D7" s="7" t="s">
        <v>53</v>
      </c>
      <c r="E7" s="7" t="s">
        <v>54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>
      <c r="A8" s="3">
        <v>1</v>
      </c>
      <c r="B8" s="3" t="str">
        <f>'023-0010010'!B2</f>
        <v>0</v>
      </c>
      <c r="C8" s="3" t="str">
        <f>'023-0010010'!E2</f>
        <v>0</v>
      </c>
      <c r="D8" s="3" t="str">
        <f>'023-0010010'!A9</f>
        <v>0</v>
      </c>
      <c r="E8" s="3" t="str">
        <f>'023-0010010'!B9</f>
        <v>0</v>
      </c>
      <c r="F8" s="3" t="str">
        <f>'023-0010010'!D9</f>
        <v>0</v>
      </c>
      <c r="G8" s="3" t="str">
        <f>'023-0010010'!C9</f>
        <v>0</v>
      </c>
      <c r="H8" s="16" t="str">
        <f>'023-0010010'!E9</f>
        <v>0</v>
      </c>
      <c r="I8" s="16" t="str">
        <f>'023-0010010'!F9</f>
        <v>0</v>
      </c>
      <c r="J8" s="16" t="str">
        <f>'023-0010010'!G9</f>
        <v>0</v>
      </c>
      <c r="K8" s="16" t="str">
        <f>'023-0010010'!H9</f>
        <v>0</v>
      </c>
      <c r="L8" s="4" t="str">
        <f>'023-0010010'!P9</f>
        <v>0</v>
      </c>
      <c r="M8" s="4" t="str">
        <f>'023-0010010'!Q9</f>
        <v>0</v>
      </c>
      <c r="N8" s="4" t="str">
        <f>'023-0010010'!Q3</f>
        <v>0</v>
      </c>
      <c r="O8" s="4" t="str">
        <f>'023-0010010'!Q7</f>
        <v>0</v>
      </c>
      <c r="P8" s="4" t="str">
        <f>SUM(M8:O8)</f>
        <v>0</v>
      </c>
      <c r="Q8" s="4" t="str">
        <f>L8-M8</f>
        <v>0</v>
      </c>
      <c r="R8" s="4" t="str">
        <f>P8</f>
        <v>0</v>
      </c>
      <c r="S8" s="3"/>
    </row>
    <row r="9" spans="1:19">
      <c r="A9" s="3">
        <v>2</v>
      </c>
      <c r="B9" s="3" t="str">
        <f>'023-0010011'!B2</f>
        <v>0</v>
      </c>
      <c r="C9" s="3" t="str">
        <f>'023-0010011'!E2</f>
        <v>0</v>
      </c>
      <c r="D9" s="3" t="str">
        <f>'023-0010011'!A9</f>
        <v>0</v>
      </c>
      <c r="E9" s="3" t="str">
        <f>'023-0010011'!B9</f>
        <v>0</v>
      </c>
      <c r="F9" s="3" t="str">
        <f>'023-0010011'!D9</f>
        <v>0</v>
      </c>
      <c r="G9" s="3" t="str">
        <f>'023-0010011'!C9</f>
        <v>0</v>
      </c>
      <c r="H9" s="16" t="str">
        <f>'023-0010011'!E9</f>
        <v>0</v>
      </c>
      <c r="I9" s="16" t="str">
        <f>'023-0010011'!F9</f>
        <v>0</v>
      </c>
      <c r="J9" s="16" t="str">
        <f>'023-0010011'!G9</f>
        <v>0</v>
      </c>
      <c r="K9" s="16" t="str">
        <f>'023-0010011'!H9</f>
        <v>0</v>
      </c>
      <c r="L9" s="4" t="str">
        <f>'023-0010011'!P9</f>
        <v>0</v>
      </c>
      <c r="M9" s="4" t="str">
        <f>'023-0010011'!Q9</f>
        <v>0</v>
      </c>
      <c r="N9" s="4" t="str">
        <f>'023-0010011'!Q3</f>
        <v>0</v>
      </c>
      <c r="O9" s="4" t="str">
        <f>'023-0010011'!Q7</f>
        <v>0</v>
      </c>
      <c r="P9" s="4" t="str">
        <f>SUM(M9:O9)</f>
        <v>0</v>
      </c>
      <c r="Q9" s="4" t="str">
        <f>L9-M9</f>
        <v>0</v>
      </c>
      <c r="R9" s="4" t="str">
        <f>P9</f>
        <v>0</v>
      </c>
      <c r="S9" s="3"/>
    </row>
    <row r="10" spans="1:19">
      <c r="A10" s="3">
        <v>3</v>
      </c>
      <c r="B10" s="3" t="str">
        <f>'023-0010012'!B2</f>
        <v>0</v>
      </c>
      <c r="C10" s="3" t="str">
        <f>'023-0010012'!E2</f>
        <v>0</v>
      </c>
      <c r="D10" s="3" t="str">
        <f>'023-0010012'!A9</f>
        <v>0</v>
      </c>
      <c r="E10" s="3" t="str">
        <f>'023-0010012'!B9</f>
        <v>0</v>
      </c>
      <c r="F10" s="3" t="str">
        <f>'023-0010012'!D9</f>
        <v>0</v>
      </c>
      <c r="G10" s="3" t="str">
        <f>'023-0010012'!C9</f>
        <v>0</v>
      </c>
      <c r="H10" s="16" t="str">
        <f>'023-0010012'!E9</f>
        <v>0</v>
      </c>
      <c r="I10" s="16" t="str">
        <f>'023-0010012'!F9</f>
        <v>0</v>
      </c>
      <c r="J10" s="16" t="str">
        <f>'023-0010012'!G9</f>
        <v>0</v>
      </c>
      <c r="K10" s="16" t="str">
        <f>'023-0010012'!H9</f>
        <v>0</v>
      </c>
      <c r="L10" s="4" t="str">
        <f>'023-0010012'!P9</f>
        <v>0</v>
      </c>
      <c r="M10" s="4" t="str">
        <f>'023-0010012'!Q9</f>
        <v>0</v>
      </c>
      <c r="N10" s="4" t="str">
        <f>'023-0010012'!Q3</f>
        <v>0</v>
      </c>
      <c r="O10" s="4" t="str">
        <f>'023-0010012'!Q7</f>
        <v>0</v>
      </c>
      <c r="P10" s="4" t="str">
        <f>SUM(M10:O10)</f>
        <v>0</v>
      </c>
      <c r="Q10" s="4" t="str">
        <f>L10-M10</f>
        <v>0</v>
      </c>
      <c r="R10" s="4" t="str">
        <f>P10</f>
        <v>0</v>
      </c>
      <c r="S10" s="3"/>
    </row>
    <row r="11" spans="1:19">
      <c r="A11" s="3">
        <v>4</v>
      </c>
      <c r="B11" s="3" t="str">
        <f>'023-0010013'!B2</f>
        <v>0</v>
      </c>
      <c r="C11" s="3" t="str">
        <f>'023-0010013'!E2</f>
        <v>0</v>
      </c>
      <c r="D11" s="3" t="str">
        <f>'023-0010013'!A9</f>
        <v>0</v>
      </c>
      <c r="E11" s="3" t="str">
        <f>'023-0010013'!B9</f>
        <v>0</v>
      </c>
      <c r="F11" s="3" t="str">
        <f>'023-0010013'!D9</f>
        <v>0</v>
      </c>
      <c r="G11" s="3" t="str">
        <f>'023-0010013'!C9</f>
        <v>0</v>
      </c>
      <c r="H11" s="16" t="str">
        <f>'023-0010013'!E9</f>
        <v>0</v>
      </c>
      <c r="I11" s="16" t="str">
        <f>'023-0010013'!F9</f>
        <v>0</v>
      </c>
      <c r="J11" s="16" t="str">
        <f>'023-0010013'!G9</f>
        <v>0</v>
      </c>
      <c r="K11" s="16" t="str">
        <f>'023-0010013'!H9</f>
        <v>0</v>
      </c>
      <c r="L11" s="4" t="str">
        <f>'023-0010013'!P9</f>
        <v>0</v>
      </c>
      <c r="M11" s="4" t="str">
        <f>'023-0010013'!Q9</f>
        <v>0</v>
      </c>
      <c r="N11" s="4" t="str">
        <f>'023-0010013'!Q3</f>
        <v>0</v>
      </c>
      <c r="O11" s="4" t="str">
        <f>'023-0010013'!Q7</f>
        <v>0</v>
      </c>
      <c r="P11" s="4" t="str">
        <f>SUM(M11:O11)</f>
        <v>0</v>
      </c>
      <c r="Q11" s="4" t="str">
        <f>L11-M11</f>
        <v>0</v>
      </c>
      <c r="R11" s="4" t="str">
        <f>P11</f>
        <v>0</v>
      </c>
      <c r="S11" s="3"/>
    </row>
    <row r="12" spans="1:19">
      <c r="A12" s="3">
        <v>5</v>
      </c>
      <c r="B12" s="3" t="str">
        <f>'023-0010014'!B2</f>
        <v>0</v>
      </c>
      <c r="C12" s="3" t="str">
        <f>'023-0010014'!E2</f>
        <v>0</v>
      </c>
      <c r="D12" s="3" t="str">
        <f>'023-0010014'!A9</f>
        <v>0</v>
      </c>
      <c r="E12" s="3" t="str">
        <f>'023-0010014'!B9</f>
        <v>0</v>
      </c>
      <c r="F12" s="3" t="str">
        <f>'023-0010014'!D9</f>
        <v>0</v>
      </c>
      <c r="G12" s="3" t="str">
        <f>'023-0010014'!C9</f>
        <v>0</v>
      </c>
      <c r="H12" s="16" t="str">
        <f>'023-0010014'!E9</f>
        <v>0</v>
      </c>
      <c r="I12" s="16" t="str">
        <f>'023-0010014'!F9</f>
        <v>0</v>
      </c>
      <c r="J12" s="16" t="str">
        <f>'023-0010014'!G9</f>
        <v>0</v>
      </c>
      <c r="K12" s="16" t="str">
        <f>'023-0010014'!H9</f>
        <v>0</v>
      </c>
      <c r="L12" s="4" t="str">
        <f>'023-0010014'!P9</f>
        <v>0</v>
      </c>
      <c r="M12" s="4" t="str">
        <f>'023-0010014'!Q9</f>
        <v>0</v>
      </c>
      <c r="N12" s="4" t="str">
        <f>'023-0010014'!Q3</f>
        <v>0</v>
      </c>
      <c r="O12" s="4" t="str">
        <f>'023-0010014'!Q7</f>
        <v>0</v>
      </c>
      <c r="P12" s="4" t="str">
        <f>SUM(M12:O12)</f>
        <v>0</v>
      </c>
      <c r="Q12" s="4" t="str">
        <f>L12-M12</f>
        <v>0</v>
      </c>
      <c r="R12" s="4" t="str">
        <f>P12</f>
        <v>0</v>
      </c>
      <c r="S12" s="3"/>
    </row>
    <row r="13" spans="1:19">
      <c r="A13" s="3">
        <v>6</v>
      </c>
      <c r="B13" s="3" t="str">
        <f>'023-0010015'!B2</f>
        <v>0</v>
      </c>
      <c r="C13" s="3" t="str">
        <f>'023-0010015'!E2</f>
        <v>0</v>
      </c>
      <c r="D13" s="3" t="str">
        <f>'023-0010015'!A9</f>
        <v>0</v>
      </c>
      <c r="E13" s="3" t="str">
        <f>'023-0010015'!B9</f>
        <v>0</v>
      </c>
      <c r="F13" s="3" t="str">
        <f>'023-0010015'!D9</f>
        <v>0</v>
      </c>
      <c r="G13" s="3" t="str">
        <f>'023-0010015'!C9</f>
        <v>0</v>
      </c>
      <c r="H13" s="16" t="str">
        <f>'023-0010015'!E9</f>
        <v>0</v>
      </c>
      <c r="I13" s="16" t="str">
        <f>'023-0010015'!F9</f>
        <v>0</v>
      </c>
      <c r="J13" s="16" t="str">
        <f>'023-0010015'!G9</f>
        <v>0</v>
      </c>
      <c r="K13" s="16" t="str">
        <f>'023-0010015'!H9</f>
        <v>0</v>
      </c>
      <c r="L13" s="4" t="str">
        <f>'023-0010015'!P9</f>
        <v>0</v>
      </c>
      <c r="M13" s="4" t="str">
        <f>'023-0010015'!Q9</f>
        <v>0</v>
      </c>
      <c r="N13" s="4" t="str">
        <f>'023-0010015'!Q3</f>
        <v>0</v>
      </c>
      <c r="O13" s="4" t="str">
        <f>'023-0010015'!Q7</f>
        <v>0</v>
      </c>
      <c r="P13" s="4" t="str">
        <f>SUM(M13:O13)</f>
        <v>0</v>
      </c>
      <c r="Q13" s="4" t="str">
        <f>L13-M13</f>
        <v>0</v>
      </c>
      <c r="R13" s="4" t="str">
        <f>P13</f>
        <v>0</v>
      </c>
      <c r="S13" s="3"/>
    </row>
    <row r="14" spans="1:19">
      <c r="A14" s="3">
        <v>7</v>
      </c>
      <c r="B14" s="3" t="str">
        <f>'023-0010016'!B2</f>
        <v>0</v>
      </c>
      <c r="C14" s="3" t="str">
        <f>'023-0010016'!E2</f>
        <v>0</v>
      </c>
      <c r="D14" s="3" t="str">
        <f>'023-0010016'!A9</f>
        <v>0</v>
      </c>
      <c r="E14" s="3" t="str">
        <f>'023-0010016'!B9</f>
        <v>0</v>
      </c>
      <c r="F14" s="3" t="str">
        <f>'023-0010016'!D9</f>
        <v>0</v>
      </c>
      <c r="G14" s="3" t="str">
        <f>'023-0010016'!C9</f>
        <v>0</v>
      </c>
      <c r="H14" s="16" t="str">
        <f>'023-0010016'!E9</f>
        <v>0</v>
      </c>
      <c r="I14" s="16" t="str">
        <f>'023-0010016'!F9</f>
        <v>0</v>
      </c>
      <c r="J14" s="16" t="str">
        <f>'023-0010016'!G9</f>
        <v>0</v>
      </c>
      <c r="K14" s="16" t="str">
        <f>'023-0010016'!H9</f>
        <v>0</v>
      </c>
      <c r="L14" s="4" t="str">
        <f>'023-0010016'!P9</f>
        <v>0</v>
      </c>
      <c r="M14" s="4" t="str">
        <f>'023-0010016'!Q9</f>
        <v>0</v>
      </c>
      <c r="N14" s="4" t="str">
        <f>'023-0010016'!Q3</f>
        <v>0</v>
      </c>
      <c r="O14" s="4" t="str">
        <f>'023-0010016'!Q7</f>
        <v>0</v>
      </c>
      <c r="P14" s="4" t="str">
        <f>SUM(M14:O14)</f>
        <v>0</v>
      </c>
      <c r="Q14" s="4" t="str">
        <f>L14-M14</f>
        <v>0</v>
      </c>
      <c r="R14" s="4" t="str">
        <f>P14</f>
        <v>0</v>
      </c>
      <c r="S14" s="3"/>
    </row>
    <row r="15" spans="1:19">
      <c r="A15" s="3">
        <v>8</v>
      </c>
      <c r="B15" s="3" t="str">
        <f>'023-0010017'!B2</f>
        <v>0</v>
      </c>
      <c r="C15" s="3" t="str">
        <f>'023-0010017'!E2</f>
        <v>0</v>
      </c>
      <c r="D15" s="3" t="str">
        <f>'023-0010017'!A9</f>
        <v>0</v>
      </c>
      <c r="E15" s="3" t="str">
        <f>'023-0010017'!B9</f>
        <v>0</v>
      </c>
      <c r="F15" s="3" t="str">
        <f>'023-0010017'!D9</f>
        <v>0</v>
      </c>
      <c r="G15" s="3" t="str">
        <f>'023-0010017'!C9</f>
        <v>0</v>
      </c>
      <c r="H15" s="16" t="str">
        <f>'023-0010017'!E9</f>
        <v>0</v>
      </c>
      <c r="I15" s="16" t="str">
        <f>'023-0010017'!F9</f>
        <v>0</v>
      </c>
      <c r="J15" s="16" t="str">
        <f>'023-0010017'!G9</f>
        <v>0</v>
      </c>
      <c r="K15" s="16" t="str">
        <f>'023-0010017'!H9</f>
        <v>0</v>
      </c>
      <c r="L15" s="4" t="str">
        <f>'023-0010017'!P9</f>
        <v>0</v>
      </c>
      <c r="M15" s="4" t="str">
        <f>'023-0010017'!Q9</f>
        <v>0</v>
      </c>
      <c r="N15" s="4" t="str">
        <f>'023-0010017'!Q3</f>
        <v>0</v>
      </c>
      <c r="O15" s="4" t="str">
        <f>'023-0010017'!Q7</f>
        <v>0</v>
      </c>
      <c r="P15" s="4" t="str">
        <f>SUM(M15:O15)</f>
        <v>0</v>
      </c>
      <c r="Q15" s="4" t="str">
        <f>L15-M15</f>
        <v>0</v>
      </c>
      <c r="R15" s="4" t="str">
        <f>P15</f>
        <v>0</v>
      </c>
      <c r="S15" s="3"/>
    </row>
    <row r="16" spans="1:19">
      <c r="A16" s="3">
        <v>9</v>
      </c>
      <c r="B16" s="3" t="str">
        <f>'023-0010018'!B2</f>
        <v>0</v>
      </c>
      <c r="C16" s="3" t="str">
        <f>'023-0010018'!E2</f>
        <v>0</v>
      </c>
      <c r="D16" s="3" t="str">
        <f>'023-0010018'!A9</f>
        <v>0</v>
      </c>
      <c r="E16" s="3" t="str">
        <f>'023-0010018'!B9</f>
        <v>0</v>
      </c>
      <c r="F16" s="3" t="str">
        <f>'023-0010018'!D9</f>
        <v>0</v>
      </c>
      <c r="G16" s="3" t="str">
        <f>'023-0010018'!C9</f>
        <v>0</v>
      </c>
      <c r="H16" s="16" t="str">
        <f>'023-0010018'!E9</f>
        <v>0</v>
      </c>
      <c r="I16" s="16" t="str">
        <f>'023-0010018'!F9</f>
        <v>0</v>
      </c>
      <c r="J16" s="16" t="str">
        <f>'023-0010018'!G9</f>
        <v>0</v>
      </c>
      <c r="K16" s="16" t="str">
        <f>'023-0010018'!H9</f>
        <v>0</v>
      </c>
      <c r="L16" s="4" t="str">
        <f>'023-0010018'!P9</f>
        <v>0</v>
      </c>
      <c r="M16" s="4" t="str">
        <f>'023-0010018'!Q9</f>
        <v>0</v>
      </c>
      <c r="N16" s="4" t="str">
        <f>'023-0010018'!Q3</f>
        <v>0</v>
      </c>
      <c r="O16" s="4" t="str">
        <f>'023-0010018'!Q7</f>
        <v>0</v>
      </c>
      <c r="P16" s="4" t="str">
        <f>SUM(M16:O16)</f>
        <v>0</v>
      </c>
      <c r="Q16" s="4" t="str">
        <f>L16-M16</f>
        <v>0</v>
      </c>
      <c r="R16" s="4" t="str">
        <f>P16</f>
        <v>0</v>
      </c>
      <c r="S16" s="3"/>
    </row>
    <row r="17" spans="1:19">
      <c r="A17" s="3">
        <v>10</v>
      </c>
      <c r="B17" s="3" t="str">
        <f>'023-0010019'!B2</f>
        <v>0</v>
      </c>
      <c r="C17" s="3" t="str">
        <f>'023-0010019'!E2</f>
        <v>0</v>
      </c>
      <c r="D17" s="3" t="str">
        <f>'023-0010019'!A9</f>
        <v>0</v>
      </c>
      <c r="E17" s="3" t="str">
        <f>'023-0010019'!B9</f>
        <v>0</v>
      </c>
      <c r="F17" s="3" t="str">
        <f>'023-0010019'!D9</f>
        <v>0</v>
      </c>
      <c r="G17" s="3" t="str">
        <f>'023-0010019'!C9</f>
        <v>0</v>
      </c>
      <c r="H17" s="16" t="str">
        <f>'023-0010019'!E9</f>
        <v>0</v>
      </c>
      <c r="I17" s="16" t="str">
        <f>'023-0010019'!F9</f>
        <v>0</v>
      </c>
      <c r="J17" s="16" t="str">
        <f>'023-0010019'!G9</f>
        <v>0</v>
      </c>
      <c r="K17" s="16" t="str">
        <f>'023-0010019'!H9</f>
        <v>0</v>
      </c>
      <c r="L17" s="4" t="str">
        <f>'023-0010019'!P9</f>
        <v>0</v>
      </c>
      <c r="M17" s="4" t="str">
        <f>'023-0010019'!Q9</f>
        <v>0</v>
      </c>
      <c r="N17" s="4" t="str">
        <f>'023-0010019'!Q3</f>
        <v>0</v>
      </c>
      <c r="O17" s="4" t="str">
        <f>'023-0010019'!Q7</f>
        <v>0</v>
      </c>
      <c r="P17" s="4" t="str">
        <f>SUM(M17:O17)</f>
        <v>0</v>
      </c>
      <c r="Q17" s="4" t="str">
        <f>L17-M17</f>
        <v>0</v>
      </c>
      <c r="R17" s="4" t="str">
        <f>P17</f>
        <v>0</v>
      </c>
      <c r="S17" s="3"/>
    </row>
    <row r="18" spans="1:19">
      <c r="A18" s="3">
        <v>11</v>
      </c>
      <c r="B18" s="3" t="str">
        <f>'023-0010020'!B2</f>
        <v>0</v>
      </c>
      <c r="C18" s="3" t="str">
        <f>'023-0010020'!E2</f>
        <v>0</v>
      </c>
      <c r="D18" s="3" t="str">
        <f>'023-0010020'!A9</f>
        <v>0</v>
      </c>
      <c r="E18" s="3" t="str">
        <f>'023-0010020'!B9</f>
        <v>0</v>
      </c>
      <c r="F18" s="3" t="str">
        <f>'023-0010020'!D9</f>
        <v>0</v>
      </c>
      <c r="G18" s="3" t="str">
        <f>'023-0010020'!C9</f>
        <v>0</v>
      </c>
      <c r="H18" s="16" t="str">
        <f>'023-0010020'!E9</f>
        <v>0</v>
      </c>
      <c r="I18" s="16" t="str">
        <f>'023-0010020'!F9</f>
        <v>0</v>
      </c>
      <c r="J18" s="16" t="str">
        <f>'023-0010020'!G9</f>
        <v>0</v>
      </c>
      <c r="K18" s="16" t="str">
        <f>'023-0010020'!H9</f>
        <v>0</v>
      </c>
      <c r="L18" s="4" t="str">
        <f>'023-0010020'!P9</f>
        <v>0</v>
      </c>
      <c r="M18" s="4" t="str">
        <f>'023-0010020'!Q9</f>
        <v>0</v>
      </c>
      <c r="N18" s="4" t="str">
        <f>'023-0010020'!Q3</f>
        <v>0</v>
      </c>
      <c r="O18" s="4" t="str">
        <f>'023-0010020'!Q7</f>
        <v>0</v>
      </c>
      <c r="P18" s="4" t="str">
        <f>SUM(M18:O18)</f>
        <v>0</v>
      </c>
      <c r="Q18" s="4" t="str">
        <f>L18-M18</f>
        <v>0</v>
      </c>
      <c r="R18" s="4" t="str">
        <f>P18</f>
        <v>0</v>
      </c>
      <c r="S18" s="3"/>
    </row>
    <row r="19" spans="1:19">
      <c r="A19" s="3">
        <v>12</v>
      </c>
      <c r="B19" s="3" t="str">
        <f>'023-0010021'!B2</f>
        <v>0</v>
      </c>
      <c r="C19" s="3" t="str">
        <f>'023-0010021'!E2</f>
        <v>0</v>
      </c>
      <c r="D19" s="3" t="str">
        <f>'023-0010021'!A9</f>
        <v>0</v>
      </c>
      <c r="E19" s="3" t="str">
        <f>'023-0010021'!B9</f>
        <v>0</v>
      </c>
      <c r="F19" s="3" t="str">
        <f>'023-0010021'!D9</f>
        <v>0</v>
      </c>
      <c r="G19" s="3" t="str">
        <f>'023-0010021'!C9</f>
        <v>0</v>
      </c>
      <c r="H19" s="16" t="str">
        <f>'023-0010021'!E9</f>
        <v>0</v>
      </c>
      <c r="I19" s="16" t="str">
        <f>'023-0010021'!F9</f>
        <v>0</v>
      </c>
      <c r="J19" s="16" t="str">
        <f>'023-0010021'!G9</f>
        <v>0</v>
      </c>
      <c r="K19" s="16" t="str">
        <f>'023-0010021'!H9</f>
        <v>0</v>
      </c>
      <c r="L19" s="4" t="str">
        <f>'023-0010021'!P9</f>
        <v>0</v>
      </c>
      <c r="M19" s="4" t="str">
        <f>'023-0010021'!Q9</f>
        <v>0</v>
      </c>
      <c r="N19" s="4" t="str">
        <f>'023-0010021'!Q3</f>
        <v>0</v>
      </c>
      <c r="O19" s="4" t="str">
        <f>'023-0010021'!Q7</f>
        <v>0</v>
      </c>
      <c r="P19" s="4" t="str">
        <f>SUM(M19:O19)</f>
        <v>0</v>
      </c>
      <c r="Q19" s="4" t="str">
        <f>L19-M19</f>
        <v>0</v>
      </c>
      <c r="R19" s="4" t="str">
        <f>P19</f>
        <v>0</v>
      </c>
      <c r="S19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6:A7"/>
    <mergeCell ref="B6:B7"/>
    <mergeCell ref="C6:C7"/>
    <mergeCell ref="D6:E6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O7"/>
    <mergeCell ref="P6:P7"/>
    <mergeCell ref="Q6:Q7"/>
    <mergeCell ref="R6:R7"/>
    <mergeCell ref="S6:S7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51"/>
  <sheetViews>
    <sheetView tabSelected="0" workbookViewId="0" showGridLines="true" showRowColHeaders="1">
      <selection activeCell="W9" sqref="W9"/>
    </sheetView>
  </sheetViews>
  <sheetFormatPr defaultRowHeight="14.4" outlineLevelRow="0" outlineLevelCol="0"/>
  <cols>
    <col min="1" max="1" width="12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4.6" customWidth="true" style="0"/>
    <col min="8" max="8" width="14.6" customWidth="true" style="0"/>
    <col min="9" max="9" width="12" customWidth="true" style="0"/>
    <col min="11" max="11" width="15" customWidth="true" style="0"/>
    <col min="12" max="12" width="15" customWidth="true" style="0"/>
    <col min="13" max="13" width="15" customWidth="true" style="0"/>
    <col min="14" max="14" width="13" customWidth="true" style="0"/>
    <col min="15" max="15" width="15" customWidth="true" style="0"/>
    <col min="16" max="16" width="17" customWidth="true" style="0"/>
    <col min="17" max="17" width="17" customWidth="true" style="0"/>
  </cols>
  <sheetData>
    <row r="2" spans="1:23">
      <c r="A2" s="10" t="s">
        <v>1</v>
      </c>
      <c r="B2" s="11" t="s">
        <v>55</v>
      </c>
      <c r="D2" s="10" t="s">
        <v>37</v>
      </c>
      <c r="E2" s="12" t="s">
        <v>56</v>
      </c>
      <c r="G2" s="10" t="s">
        <v>57</v>
      </c>
      <c r="H2" s="3" t="str">
        <f>E9</f>
        <v>0</v>
      </c>
      <c r="J2" s="10" t="s">
        <v>58</v>
      </c>
      <c r="K2" s="11">
        <v>3</v>
      </c>
      <c r="P2" s="3" t="s">
        <v>59</v>
      </c>
      <c r="Q2" s="4" t="str">
        <f>SUM(Q3:Q9)</f>
        <v>0</v>
      </c>
    </row>
    <row r="3" spans="1:23">
      <c r="J3" s="10" t="s">
        <v>60</v>
      </c>
      <c r="K3" s="11">
        <v>5</v>
      </c>
      <c r="P3" s="3" t="s">
        <v>61</v>
      </c>
      <c r="Q3" s="4">
        <v>0</v>
      </c>
    </row>
    <row r="4" spans="1:23">
      <c r="A4" s="10" t="s">
        <v>62</v>
      </c>
      <c r="B4" s="11" t="s">
        <v>63</v>
      </c>
      <c r="G4" s="10" t="s">
        <v>64</v>
      </c>
      <c r="H4" s="3" t="str">
        <f>F9</f>
        <v>0</v>
      </c>
      <c r="P4" s="3" t="s">
        <v>65</v>
      </c>
      <c r="Q4" s="4" t="str">
        <f>SUM(Q9*5%)</f>
        <v>0</v>
      </c>
    </row>
    <row r="5" spans="1:23">
      <c r="P5" s="14" t="s">
        <v>66</v>
      </c>
      <c r="Q5" s="4" t="str">
        <f>SUM(Q9*-1.5%)</f>
        <v>0</v>
      </c>
    </row>
    <row r="6" spans="1:23">
      <c r="A6" s="10" t="s">
        <v>67</v>
      </c>
      <c r="B6" s="11" t="s">
        <v>7</v>
      </c>
      <c r="G6" s="10" t="s">
        <v>68</v>
      </c>
      <c r="H6" s="3" t="str">
        <f>IFERROR(ROUND(H2/A9*35.315,2),0)</f>
        <v>0</v>
      </c>
      <c r="J6" s="10" t="s">
        <v>69</v>
      </c>
      <c r="K6" s="13">
        <v>4274.03</v>
      </c>
      <c r="P6" s="14" t="s">
        <v>70</v>
      </c>
      <c r="Q6" s="4"/>
    </row>
    <row r="7" spans="1:23">
      <c r="P7" s="3" t="s">
        <v>71</v>
      </c>
      <c r="Q7" s="4">
        <v>0</v>
      </c>
    </row>
    <row r="8" spans="1:23">
      <c r="P8" s="3" t="s">
        <v>72</v>
      </c>
      <c r="Q8" s="4">
        <v>0</v>
      </c>
    </row>
    <row r="9" spans="1:23">
      <c r="A9" s="3" t="str">
        <f>SUM(A11:A51)</f>
        <v>0</v>
      </c>
      <c r="B9" s="3" t="str">
        <f>SUM(B11:B51)</f>
        <v>0</v>
      </c>
      <c r="C9" s="3" t="str">
        <f>IFERROR(TRUNC(SUMPRODUCT(C11:C51,A11:A51)/A9,0), 0)</f>
        <v>0</v>
      </c>
      <c r="D9" s="3" t="str">
        <f>IFERROR(TRUNC(SUMPRODUCT(D11:D51,A11:A51)/A9,0)/100 , 0)</f>
        <v>0</v>
      </c>
      <c r="E9" s="16" t="str">
        <f>SUM(E11:E51)</f>
        <v>0</v>
      </c>
      <c r="F9" s="16" t="str">
        <f>SUM(F11:F51)</f>
        <v>0</v>
      </c>
      <c r="G9" s="16" t="str">
        <f>SUM(G11:G51)</f>
        <v>0</v>
      </c>
      <c r="H9" s="16" t="str">
        <f>SUM(H11:H51)</f>
        <v>0</v>
      </c>
      <c r="I9" s="3"/>
      <c r="P9" s="4" t="str">
        <f>SUM(P11:P20)*K6</f>
        <v>0</v>
      </c>
      <c r="Q9" s="4" t="str">
        <f>SUM(Q11:Q20)*K6</f>
        <v>0</v>
      </c>
      <c r="R9" s="17" t="s">
        <v>53</v>
      </c>
      <c r="S9" s="17"/>
      <c r="T9" s="17"/>
      <c r="U9" s="17" t="s">
        <v>54</v>
      </c>
      <c r="V9" s="17"/>
      <c r="W9" s="17"/>
    </row>
    <row r="10" spans="1:23">
      <c r="A10" s="15" t="s">
        <v>53</v>
      </c>
      <c r="B10" s="15" t="s">
        <v>54</v>
      </c>
      <c r="C10" s="15" t="s">
        <v>73</v>
      </c>
      <c r="D10" s="15" t="s">
        <v>39</v>
      </c>
      <c r="E10" s="15" t="s">
        <v>74</v>
      </c>
      <c r="F10" s="15" t="s">
        <v>75</v>
      </c>
      <c r="G10" s="15" t="s">
        <v>76</v>
      </c>
      <c r="H10" s="15" t="s">
        <v>77</v>
      </c>
      <c r="I10" s="15" t="s">
        <v>78</v>
      </c>
      <c r="K10" s="15" t="s">
        <v>79</v>
      </c>
      <c r="L10" s="15"/>
      <c r="M10" s="15" t="s">
        <v>80</v>
      </c>
      <c r="N10" s="15" t="s">
        <v>81</v>
      </c>
      <c r="O10" s="15" t="s">
        <v>82</v>
      </c>
      <c r="P10" s="15" t="s">
        <v>83</v>
      </c>
      <c r="Q10" s="15" t="s">
        <v>84</v>
      </c>
      <c r="R10" s="15" t="s">
        <v>80</v>
      </c>
      <c r="S10" s="15" t="s">
        <v>81</v>
      </c>
      <c r="T10" s="15" t="s">
        <v>82</v>
      </c>
      <c r="U10" s="15" t="s">
        <v>80</v>
      </c>
      <c r="V10" s="15" t="s">
        <v>81</v>
      </c>
      <c r="W10" s="15" t="s">
        <v>82</v>
      </c>
    </row>
    <row r="11" spans="1:23">
      <c r="A11" s="3">
        <v>0</v>
      </c>
      <c r="B11" s="3">
        <v>2</v>
      </c>
      <c r="C11" s="3">
        <v>60</v>
      </c>
      <c r="D11" s="3">
        <v>225</v>
      </c>
      <c r="E11" s="16" t="str">
        <f>IFERROR(TRUNC(POWER(C11,2)*D11/16000000,3)*A11,0)</f>
        <v>0</v>
      </c>
      <c r="F11" s="16" t="str">
        <f>IFERROR(TRUNC(POWER(C11-$K$2,2)*(D11-$K$3)/16000000,3)*A11,0)</f>
        <v>0</v>
      </c>
      <c r="G11" s="16" t="str">
        <f>IFERROR(TRUNC(POWER((C11),2)*(D11)/16000000,3)*B11,0)</f>
        <v>0</v>
      </c>
      <c r="H11" s="16" t="str">
        <f>IFERROR(TRUNC(POWER((C11-$K$2),2)*(D11-$K$3)/16000000,3)*B11,0)</f>
        <v>0</v>
      </c>
      <c r="I11" s="3" t="str">
        <f>IF(D11&lt;330, "Shorts" ,IF(D11&gt;=600, "Longs", "Semi Longs"))</f>
        <v>0</v>
      </c>
      <c r="K11" s="3">
        <v>40</v>
      </c>
      <c r="L11" s="3">
        <v>49</v>
      </c>
      <c r="M11" s="4">
        <v>26</v>
      </c>
      <c r="N11" s="4">
        <v>0</v>
      </c>
      <c r="O11" s="4">
        <v>0</v>
      </c>
      <c r="P11" s="4" t="str">
        <f>(M11*R11)+(N11*S11)+(O11*T11)</f>
        <v>0</v>
      </c>
      <c r="Q11" s="4" t="str">
        <f>(M11*U11)+(N11*V11)+(O11*W11)</f>
        <v>0</v>
      </c>
      <c r="R11" s="16" t="str">
        <f>SUMIFS($F$11:$F$51,$C$11:$C$51,"&gt;="&amp;$K$11,$C$11:$C$51,"&lt;="&amp;$L11, I11:I51,R10)</f>
        <v>0</v>
      </c>
      <c r="S11" s="16" t="str">
        <f>SUMIFS($F$11:$F$51,$C$11:$C$51,"&gt;="&amp;$K$11,$C$11:$C$51,"&lt;="&amp;$L11, I11:I51,S10)</f>
        <v>0</v>
      </c>
      <c r="T11" s="16" t="str">
        <f>SUMIFS($F$11:$F$51,$C$11:$C$51,"&gt;="&amp;$K$11,$C$11:$C$51,"&lt;="&amp;$L11, I11:I51,T10)</f>
        <v>0</v>
      </c>
      <c r="U11" s="16" t="str">
        <f>SUMIFS($H$11:$H$51,$C$11:$C$51,"&gt;="&amp;$K$11,$C$11:$C$51,"&lt;="&amp;$L11, I11:I51,U10)</f>
        <v>0</v>
      </c>
      <c r="V11" s="16" t="str">
        <f>SUMIFS($H$11:$H$51,$C$11:$C$51,"&gt;="&amp;$K$11,$C$11:$C$51,"&lt;="&amp;$L11, I11:I51,V10)</f>
        <v>0</v>
      </c>
      <c r="W11" s="16" t="str">
        <f>SUMIFS($H$11:$H$51,$C$11:$C$51,"&gt;="&amp;$K$11,$C$11:$C$51,"&lt;="&amp;$L11, I11:I51,W10)</f>
        <v>0</v>
      </c>
    </row>
    <row r="12" spans="1:23">
      <c r="A12" s="3">
        <v>0</v>
      </c>
      <c r="B12" s="3">
        <v>2</v>
      </c>
      <c r="C12" s="3">
        <v>61</v>
      </c>
      <c r="D12" s="3">
        <v>180</v>
      </c>
      <c r="E12" s="16" t="str">
        <f>IFERROR(TRUNC(POWER(C12,2)*D12/16000000,3)*A12,0)</f>
        <v>0</v>
      </c>
      <c r="F12" s="16" t="str">
        <f>IFERROR(TRUNC(POWER(C12-$K$2,2)*(D12-$K$3)/16000000,3)*A12,0)</f>
        <v>0</v>
      </c>
      <c r="G12" s="16" t="str">
        <f>IFERROR(TRUNC(POWER((C12),2)*(D12)/16000000,3)*B12,0)</f>
        <v>0</v>
      </c>
      <c r="H12" s="16" t="str">
        <f>IFERROR(TRUNC(POWER((C12-$K$2),2)*(D12-$K$3)/16000000,3)*B12,0)</f>
        <v>0</v>
      </c>
      <c r="I12" s="3" t="str">
        <f>IF(D12&lt;330, "Shorts" ,IF(D12&gt;=600, "Longs", "Semi Longs"))</f>
        <v>0</v>
      </c>
      <c r="K12" s="3">
        <v>50</v>
      </c>
      <c r="L12" s="3">
        <v>59</v>
      </c>
      <c r="M12" s="4">
        <v>31</v>
      </c>
      <c r="N12" s="4">
        <v>0</v>
      </c>
      <c r="O12" s="4">
        <v>0</v>
      </c>
      <c r="P12" s="4" t="str">
        <f>(M12*R12)+(N12*S12)+(O12*T12)</f>
        <v>0</v>
      </c>
      <c r="Q12" s="4" t="str">
        <f>(M12*U12)+(N12*V12)+(O12*W12)</f>
        <v>0</v>
      </c>
      <c r="R12" s="16" t="str">
        <f>SUMIFS($F$11:$F$51,$C$11:$C$51,"&gt;="&amp;$K$12,$C$11:$C$51,"&lt;="&amp;$L12, I11:I51,R10)</f>
        <v>0</v>
      </c>
      <c r="S12" s="16" t="str">
        <f>SUMIFS($F$11:$F$51,$C$11:$C$51,"&gt;="&amp;$K$12,$C$11:$C$51,"&lt;="&amp;$L12, I11:I51,S10)</f>
        <v>0</v>
      </c>
      <c r="T12" s="16" t="str">
        <f>SUMIFS($F$11:$F$51,$C$11:$C$51,"&gt;="&amp;$K$12,$C$11:$C$51,"&lt;="&amp;$L12, I11:I51,T10)</f>
        <v>0</v>
      </c>
      <c r="U12" s="16" t="str">
        <f>SUMIFS($H$11:$H$51,$C$11:$C$51,"&gt;="&amp;$K$12,$C$11:$C$51,"&lt;="&amp;$L12, I11:I51,U10)</f>
        <v>0</v>
      </c>
      <c r="V12" s="16" t="str">
        <f>SUMIFS($H$11:$H$51,$C$11:$C$51,"&gt;="&amp;$K$12,$C$11:$C$51,"&lt;="&amp;$L12, I11:I51,V10)</f>
        <v>0</v>
      </c>
      <c r="W12" s="16" t="str">
        <f>SUMIFS($H$11:$H$51,$C$11:$C$51,"&gt;="&amp;$K$12,$C$11:$C$51,"&lt;="&amp;$L12, I11:I51,W10)</f>
        <v>0</v>
      </c>
    </row>
    <row r="13" spans="1:23">
      <c r="A13" s="3">
        <v>0</v>
      </c>
      <c r="B13" s="3">
        <v>4</v>
      </c>
      <c r="C13" s="3">
        <v>61</v>
      </c>
      <c r="D13" s="3">
        <v>225</v>
      </c>
      <c r="E13" s="16" t="str">
        <f>IFERROR(TRUNC(POWER(C13,2)*D13/16000000,3)*A13,0)</f>
        <v>0</v>
      </c>
      <c r="F13" s="16" t="str">
        <f>IFERROR(TRUNC(POWER(C13-$K$2,2)*(D13-$K$3)/16000000,3)*A13,0)</f>
        <v>0</v>
      </c>
      <c r="G13" s="16" t="str">
        <f>IFERROR(TRUNC(POWER((C13),2)*(D13)/16000000,3)*B13,0)</f>
        <v>0</v>
      </c>
      <c r="H13" s="16" t="str">
        <f>IFERROR(TRUNC(POWER((C13-$K$2),2)*(D13-$K$3)/16000000,3)*B13,0)</f>
        <v>0</v>
      </c>
      <c r="I13" s="3" t="str">
        <f>IF(D13&lt;330, "Shorts" ,IF(D13&gt;=600, "Longs", "Semi Longs"))</f>
        <v>0</v>
      </c>
      <c r="K13" s="3">
        <v>60</v>
      </c>
      <c r="L13" s="3">
        <v>69</v>
      </c>
      <c r="M13" s="4">
        <v>71</v>
      </c>
      <c r="N13" s="4">
        <v>119</v>
      </c>
      <c r="O13" s="4">
        <v>146</v>
      </c>
      <c r="P13" s="4" t="str">
        <f>(M13*R13)+(N13*S13)+(O13*T13)</f>
        <v>0</v>
      </c>
      <c r="Q13" s="4" t="str">
        <f>(M13*U13)+(N13*V13)+(O13*W13)</f>
        <v>0</v>
      </c>
      <c r="R13" s="16" t="str">
        <f>SUMIFS($F$11:$F$51,$C$11:$C$51,"&gt;="&amp;$K$13,$C$11:$C$51,"&lt;="&amp;$L13, I11:I51,R10)</f>
        <v>0</v>
      </c>
      <c r="S13" s="16" t="str">
        <f>SUMIFS($F$11:$F$51,$C$11:$C$51,"&gt;="&amp;$K$13,$C$11:$C$51,"&lt;="&amp;$L13, I11:I51,S10)</f>
        <v>0</v>
      </c>
      <c r="T13" s="16" t="str">
        <f>SUMIFS($F$11:$F$51,$C$11:$C$51,"&gt;="&amp;$K$13,$C$11:$C$51,"&lt;="&amp;$L13, I11:I51,T10)</f>
        <v>0</v>
      </c>
      <c r="U13" s="16" t="str">
        <f>SUMIFS($H$11:$H$51,$C$11:$C$51,"&gt;="&amp;$K$13,$C$11:$C$51,"&lt;="&amp;$L13, I11:I51,U10)</f>
        <v>0</v>
      </c>
      <c r="V13" s="16" t="str">
        <f>SUMIFS($H$11:$H$51,$C$11:$C$51,"&gt;="&amp;$K$13,$C$11:$C$51,"&lt;="&amp;$L13, I11:I51,V10)</f>
        <v>0</v>
      </c>
      <c r="W13" s="16" t="str">
        <f>SUMIFS($H$11:$H$51,$C$11:$C$51,"&gt;="&amp;$K$13,$C$11:$C$51,"&lt;="&amp;$L13, I11:I51,W10)</f>
        <v>0</v>
      </c>
    </row>
    <row r="14" spans="1:23">
      <c r="A14" s="3">
        <v>0</v>
      </c>
      <c r="B14" s="3">
        <v>2</v>
      </c>
      <c r="C14" s="3">
        <v>62</v>
      </c>
      <c r="D14" s="3">
        <v>225</v>
      </c>
      <c r="E14" s="16" t="str">
        <f>IFERROR(TRUNC(POWER(C14,2)*D14/16000000,3)*A14,0)</f>
        <v>0</v>
      </c>
      <c r="F14" s="16" t="str">
        <f>IFERROR(TRUNC(POWER(C14-$K$2,2)*(D14-$K$3)/16000000,3)*A14,0)</f>
        <v>0</v>
      </c>
      <c r="G14" s="16" t="str">
        <f>IFERROR(TRUNC(POWER((C14),2)*(D14)/16000000,3)*B14,0)</f>
        <v>0</v>
      </c>
      <c r="H14" s="16" t="str">
        <f>IFERROR(TRUNC(POWER((C14-$K$2),2)*(D14-$K$3)/16000000,3)*B14,0)</f>
        <v>0</v>
      </c>
      <c r="I14" s="3" t="str">
        <f>IF(D14&lt;330, "Shorts" ,IF(D14&gt;=600, "Longs", "Semi Longs"))</f>
        <v>0</v>
      </c>
      <c r="K14" s="3">
        <v>70</v>
      </c>
      <c r="L14" s="3">
        <v>79</v>
      </c>
      <c r="M14" s="4">
        <v>110</v>
      </c>
      <c r="N14" s="4">
        <v>180</v>
      </c>
      <c r="O14" s="4">
        <v>200</v>
      </c>
      <c r="P14" s="4" t="str">
        <f>(M14*R14)+(N14*S14)+(O14*T14)</f>
        <v>0</v>
      </c>
      <c r="Q14" s="4" t="str">
        <f>(M14*U14)+(N14*V14)+(O14*W14)</f>
        <v>0</v>
      </c>
      <c r="R14" s="16" t="str">
        <f>SUMIFS($F$11:$F$51,$C$11:$C$51,"&gt;="&amp;$K$14,$C$11:$C$51,"&lt;="&amp;$L14, I11:I51,R10)</f>
        <v>0</v>
      </c>
      <c r="S14" s="16" t="str">
        <f>SUMIFS($F$11:$F$51,$C$11:$C$51,"&gt;="&amp;$K$14,$C$11:$C$51,"&lt;="&amp;$L14, I11:I51,S10)</f>
        <v>0</v>
      </c>
      <c r="T14" s="16" t="str">
        <f>SUMIFS($F$11:$F$51,$C$11:$C$51,"&gt;="&amp;$K$14,$C$11:$C$51,"&lt;="&amp;$L14, I11:I51,T10)</f>
        <v>0</v>
      </c>
      <c r="U14" s="16" t="str">
        <f>SUMIFS($H$11:$H$51,$C$11:$C$51,"&gt;="&amp;$K$14,$C$11:$C$51,"&lt;="&amp;$L14, I11:I51,U10)</f>
        <v>0</v>
      </c>
      <c r="V14" s="16" t="str">
        <f>SUMIFS($H$11:$H$51,$C$11:$C$51,"&gt;="&amp;$K$14,$C$11:$C$51,"&lt;="&amp;$L14, I11:I51,V10)</f>
        <v>0</v>
      </c>
      <c r="W14" s="16" t="str">
        <f>SUMIFS($H$11:$H$51,$C$11:$C$51,"&gt;="&amp;$K$14,$C$11:$C$51,"&lt;="&amp;$L14, I11:I51,W10)</f>
        <v>0</v>
      </c>
    </row>
    <row r="15" spans="1:23">
      <c r="A15" s="3">
        <v>0</v>
      </c>
      <c r="B15" s="3">
        <v>2</v>
      </c>
      <c r="C15" s="3">
        <v>63</v>
      </c>
      <c r="D15" s="3">
        <v>225</v>
      </c>
      <c r="E15" s="16" t="str">
        <f>IFERROR(TRUNC(POWER(C15,2)*D15/16000000,3)*A15,0)</f>
        <v>0</v>
      </c>
      <c r="F15" s="16" t="str">
        <f>IFERROR(TRUNC(POWER(C15-$K$2,2)*(D15-$K$3)/16000000,3)*A15,0)</f>
        <v>0</v>
      </c>
      <c r="G15" s="16" t="str">
        <f>IFERROR(TRUNC(POWER((C15),2)*(D15)/16000000,3)*B15,0)</f>
        <v>0</v>
      </c>
      <c r="H15" s="16" t="str">
        <f>IFERROR(TRUNC(POWER((C15-$K$2),2)*(D15-$K$3)/16000000,3)*B15,0)</f>
        <v>0</v>
      </c>
      <c r="I15" s="3" t="str">
        <f>IF(D15&lt;330, "Shorts" ,IF(D15&gt;=600, "Longs", "Semi Longs"))</f>
        <v>0</v>
      </c>
      <c r="K15" s="3">
        <v>80</v>
      </c>
      <c r="L15" s="3">
        <v>89</v>
      </c>
      <c r="M15" s="4">
        <v>158</v>
      </c>
      <c r="N15" s="4">
        <v>227</v>
      </c>
      <c r="O15" s="4">
        <v>254</v>
      </c>
      <c r="P15" s="4" t="str">
        <f>(M15*R15)+(N15*S15)+(O15*T15)</f>
        <v>0</v>
      </c>
      <c r="Q15" s="4" t="str">
        <f>(M15*U15)+(N15*V15)+(O15*W15)</f>
        <v>0</v>
      </c>
      <c r="R15" s="16" t="str">
        <f>SUMIFS($F$11:$F$51,$C$11:$C$51,"&gt;="&amp;$K$15,$C$11:$C$51,"&lt;="&amp;$L15, I11:I51,R10)</f>
        <v>0</v>
      </c>
      <c r="S15" s="16" t="str">
        <f>SUMIFS($F$11:$F$51,$C$11:$C$51,"&gt;="&amp;$K$15,$C$11:$C$51,"&lt;="&amp;$L15, I11:I51,S10)</f>
        <v>0</v>
      </c>
      <c r="T15" s="16" t="str">
        <f>SUMIFS($F$11:$F$51,$C$11:$C$51,"&gt;="&amp;$K$15,$C$11:$C$51,"&lt;="&amp;$L15, I11:I51,T10)</f>
        <v>0</v>
      </c>
      <c r="U15" s="16" t="str">
        <f>SUMIFS($H$11:$H$51,$C$11:$C$51,"&gt;="&amp;$K$15,$C$11:$C$51,"&lt;="&amp;$L15, I11:I51,U10)</f>
        <v>0</v>
      </c>
      <c r="V15" s="16" t="str">
        <f>SUMIFS($H$11:$H$51,$C$11:$C$51,"&gt;="&amp;$K$15,$C$11:$C$51,"&lt;="&amp;$L15, I11:I51,V10)</f>
        <v>0</v>
      </c>
      <c r="W15" s="16" t="str">
        <f>SUMIFS($H$11:$H$51,$C$11:$C$51,"&gt;="&amp;$K$15,$C$11:$C$51,"&lt;="&amp;$L15, I11:I51,W10)</f>
        <v>0</v>
      </c>
    </row>
    <row r="16" spans="1:23">
      <c r="A16" s="3">
        <v>0</v>
      </c>
      <c r="B16" s="3">
        <v>2</v>
      </c>
      <c r="C16" s="3">
        <v>63</v>
      </c>
      <c r="D16" s="3">
        <v>970</v>
      </c>
      <c r="E16" s="16" t="str">
        <f>IFERROR(TRUNC(POWER(C16,2)*D16/16000000,3)*A16,0)</f>
        <v>0</v>
      </c>
      <c r="F16" s="16" t="str">
        <f>IFERROR(TRUNC(POWER(C16-$K$2,2)*(D16-$K$3)/16000000,3)*A16,0)</f>
        <v>0</v>
      </c>
      <c r="G16" s="16" t="str">
        <f>IFERROR(TRUNC(POWER((C16),2)*(D16)/16000000,3)*B16,0)</f>
        <v>0</v>
      </c>
      <c r="H16" s="16" t="str">
        <f>IFERROR(TRUNC(POWER((C16-$K$2),2)*(D16-$K$3)/16000000,3)*B16,0)</f>
        <v>0</v>
      </c>
      <c r="I16" s="3" t="str">
        <f>IF(D16&lt;330, "Shorts" ,IF(D16&gt;=600, "Longs", "Semi Longs"))</f>
        <v>0</v>
      </c>
      <c r="K16" s="3">
        <v>90</v>
      </c>
      <c r="L16" s="3">
        <v>99</v>
      </c>
      <c r="M16" s="4">
        <v>202</v>
      </c>
      <c r="N16" s="4">
        <v>281</v>
      </c>
      <c r="O16" s="4">
        <v>308</v>
      </c>
      <c r="P16" s="4" t="str">
        <f>(M16*R16)+(N16*S16)+(O16*T16)</f>
        <v>0</v>
      </c>
      <c r="Q16" s="4" t="str">
        <f>(M16*U16)+(N16*V16)+(O16*W16)</f>
        <v>0</v>
      </c>
      <c r="R16" s="16" t="str">
        <f>SUMIFS($F$11:$F$51,$C$11:$C$51,"&gt;="&amp;$K$16,$C$11:$C$51,"&lt;="&amp;$L16, I11:I51,R10)</f>
        <v>0</v>
      </c>
      <c r="S16" s="16" t="str">
        <f>SUMIFS($F$11:$F$51,$C$11:$C$51,"&gt;="&amp;$K$16,$C$11:$C$51,"&lt;="&amp;$L16, I11:I51,S10)</f>
        <v>0</v>
      </c>
      <c r="T16" s="16" t="str">
        <f>SUMIFS($F$11:$F$51,$C$11:$C$51,"&gt;="&amp;$K$16,$C$11:$C$51,"&lt;="&amp;$L16, I11:I51,T10)</f>
        <v>0</v>
      </c>
      <c r="U16" s="16" t="str">
        <f>SUMIFS($H$11:$H$51,$C$11:$C$51,"&gt;="&amp;$K$16,$C$11:$C$51,"&lt;="&amp;$L16, I11:I51,U10)</f>
        <v>0</v>
      </c>
      <c r="V16" s="16" t="str">
        <f>SUMIFS($H$11:$H$51,$C$11:$C$51,"&gt;="&amp;$K$16,$C$11:$C$51,"&lt;="&amp;$L16, I11:I51,V10)</f>
        <v>0</v>
      </c>
      <c r="W16" s="16" t="str">
        <f>SUMIFS($H$11:$H$51,$C$11:$C$51,"&gt;="&amp;$K$16,$C$11:$C$51,"&lt;="&amp;$L16, I11:I51,W10)</f>
        <v>0</v>
      </c>
    </row>
    <row r="17" spans="1:23">
      <c r="A17" s="3">
        <v>0</v>
      </c>
      <c r="B17" s="3">
        <v>2</v>
      </c>
      <c r="C17" s="3">
        <v>63</v>
      </c>
      <c r="D17" s="3">
        <v>1160</v>
      </c>
      <c r="E17" s="16" t="str">
        <f>IFERROR(TRUNC(POWER(C17,2)*D17/16000000,3)*A17,0)</f>
        <v>0</v>
      </c>
      <c r="F17" s="16" t="str">
        <f>IFERROR(TRUNC(POWER(C17-$K$2,2)*(D17-$K$3)/16000000,3)*A17,0)</f>
        <v>0</v>
      </c>
      <c r="G17" s="16" t="str">
        <f>IFERROR(TRUNC(POWER((C17),2)*(D17)/16000000,3)*B17,0)</f>
        <v>0</v>
      </c>
      <c r="H17" s="16" t="str">
        <f>IFERROR(TRUNC(POWER((C17-$K$2),2)*(D17-$K$3)/16000000,3)*B17,0)</f>
        <v>0</v>
      </c>
      <c r="I17" s="3" t="str">
        <f>IF(D17&lt;330, "Shorts" ,IF(D17&gt;=600, "Longs", "Semi Longs"))</f>
        <v>0</v>
      </c>
      <c r="K17" s="3">
        <v>100</v>
      </c>
      <c r="L17" s="3">
        <v>109</v>
      </c>
      <c r="M17" s="4">
        <v>257</v>
      </c>
      <c r="N17" s="4">
        <v>335</v>
      </c>
      <c r="O17" s="4">
        <v>362</v>
      </c>
      <c r="P17" s="4" t="str">
        <f>(M17*R17)+(N17*S17)+(O17*T17)</f>
        <v>0</v>
      </c>
      <c r="Q17" s="4" t="str">
        <f>(M17*U17)+(N17*V17)+(O17*W17)</f>
        <v>0</v>
      </c>
      <c r="R17" s="16" t="str">
        <f>SUMIFS($F$11:$F$51,$C$11:$C$51,"&gt;="&amp;$K$17,$C$11:$C$51,"&lt;="&amp;$L17, I11:I51,R10)</f>
        <v>0</v>
      </c>
      <c r="S17" s="16" t="str">
        <f>SUMIFS($F$11:$F$51,$C$11:$C$51,"&gt;="&amp;$K$17,$C$11:$C$51,"&lt;="&amp;$L17, I11:I51,S10)</f>
        <v>0</v>
      </c>
      <c r="T17" s="16" t="str">
        <f>SUMIFS($F$11:$F$51,$C$11:$C$51,"&gt;="&amp;$K$17,$C$11:$C$51,"&lt;="&amp;$L17, I11:I51,T10)</f>
        <v>0</v>
      </c>
      <c r="U17" s="16" t="str">
        <f>SUMIFS($H$11:$H$51,$C$11:$C$51,"&gt;="&amp;$K$17,$C$11:$C$51,"&lt;="&amp;$L17, I11:I51,U10)</f>
        <v>0</v>
      </c>
      <c r="V17" s="16" t="str">
        <f>SUMIFS($H$11:$H$51,$C$11:$C$51,"&gt;="&amp;$K$17,$C$11:$C$51,"&lt;="&amp;$L17, I11:I51,V10)</f>
        <v>0</v>
      </c>
      <c r="W17" s="16" t="str">
        <f>SUMIFS($H$11:$H$51,$C$11:$C$51,"&gt;="&amp;$K$17,$C$11:$C$51,"&lt;="&amp;$L17, I11:I51,W10)</f>
        <v>0</v>
      </c>
    </row>
    <row r="18" spans="1:23">
      <c r="A18" s="3">
        <v>0</v>
      </c>
      <c r="B18" s="3">
        <v>2</v>
      </c>
      <c r="C18" s="3">
        <v>64</v>
      </c>
      <c r="D18" s="3">
        <v>225</v>
      </c>
      <c r="E18" s="16" t="str">
        <f>IFERROR(TRUNC(POWER(C18,2)*D18/16000000,3)*A18,0)</f>
        <v>0</v>
      </c>
      <c r="F18" s="16" t="str">
        <f>IFERROR(TRUNC(POWER(C18-$K$2,2)*(D18-$K$3)/16000000,3)*A18,0)</f>
        <v>0</v>
      </c>
      <c r="G18" s="16" t="str">
        <f>IFERROR(TRUNC(POWER((C18),2)*(D18)/16000000,3)*B18,0)</f>
        <v>0</v>
      </c>
      <c r="H18" s="16" t="str">
        <f>IFERROR(TRUNC(POWER((C18-$K$2),2)*(D18-$K$3)/16000000,3)*B18,0)</f>
        <v>0</v>
      </c>
      <c r="I18" s="3" t="str">
        <f>IF(D18&lt;330, "Shorts" ,IF(D18&gt;=600, "Longs", "Semi Longs"))</f>
        <v>0</v>
      </c>
      <c r="K18" s="3">
        <v>110</v>
      </c>
      <c r="L18" s="3">
        <v>119</v>
      </c>
      <c r="M18" s="4">
        <v>323</v>
      </c>
      <c r="N18" s="4">
        <v>389</v>
      </c>
      <c r="O18" s="4">
        <v>416</v>
      </c>
      <c r="P18" s="4" t="str">
        <f>(M18*R18)+(N18*S18)+(O18*T18)</f>
        <v>0</v>
      </c>
      <c r="Q18" s="4" t="str">
        <f>(M18*U18)+(N18*V18)+(O18*W18)</f>
        <v>0</v>
      </c>
      <c r="R18" s="16" t="str">
        <f>SUMIFS($F$11:$F$51,$C$11:$C$51,"&gt;="&amp;$K$18,$C$11:$C$51,"&lt;="&amp;$L18, I11:I51,R10)</f>
        <v>0</v>
      </c>
      <c r="S18" s="16" t="str">
        <f>SUMIFS($F$11:$F$51,$C$11:$C$51,"&gt;="&amp;$K$18,$C$11:$C$51,"&lt;="&amp;$L18, I11:I51,S10)</f>
        <v>0</v>
      </c>
      <c r="T18" s="16" t="str">
        <f>SUMIFS($F$11:$F$51,$C$11:$C$51,"&gt;="&amp;$K$18,$C$11:$C$51,"&lt;="&amp;$L18, I11:I51,T10)</f>
        <v>0</v>
      </c>
      <c r="U18" s="16" t="str">
        <f>SUMIFS($H$11:$H$51,$C$11:$C$51,"&gt;="&amp;$K$18,$C$11:$C$51,"&lt;="&amp;$L18, I11:I51,U10)</f>
        <v>0</v>
      </c>
      <c r="V18" s="16" t="str">
        <f>SUMIFS($H$11:$H$51,$C$11:$C$51,"&gt;="&amp;$K$18,$C$11:$C$51,"&lt;="&amp;$L18, I11:I51,V10)</f>
        <v>0</v>
      </c>
      <c r="W18" s="16" t="str">
        <f>SUMIFS($H$11:$H$51,$C$11:$C$51,"&gt;="&amp;$K$18,$C$11:$C$51,"&lt;="&amp;$L18, I11:I51,W10)</f>
        <v>0</v>
      </c>
    </row>
    <row r="19" spans="1:23">
      <c r="A19" s="3">
        <v>0</v>
      </c>
      <c r="B19" s="3">
        <v>2</v>
      </c>
      <c r="C19" s="3">
        <v>64</v>
      </c>
      <c r="D19" s="3">
        <v>1030</v>
      </c>
      <c r="E19" s="16" t="str">
        <f>IFERROR(TRUNC(POWER(C19,2)*D19/16000000,3)*A19,0)</f>
        <v>0</v>
      </c>
      <c r="F19" s="16" t="str">
        <f>IFERROR(TRUNC(POWER(C19-$K$2,2)*(D19-$K$3)/16000000,3)*A19,0)</f>
        <v>0</v>
      </c>
      <c r="G19" s="16" t="str">
        <f>IFERROR(TRUNC(POWER((C19),2)*(D19)/16000000,3)*B19,0)</f>
        <v>0</v>
      </c>
      <c r="H19" s="16" t="str">
        <f>IFERROR(TRUNC(POWER((C19-$K$2),2)*(D19-$K$3)/16000000,3)*B19,0)</f>
        <v>0</v>
      </c>
      <c r="I19" s="3" t="str">
        <f>IF(D19&lt;330, "Shorts" ,IF(D19&gt;=600, "Longs", "Semi Longs"))</f>
        <v>0</v>
      </c>
      <c r="K19" s="3">
        <v>120</v>
      </c>
      <c r="L19" s="3">
        <v>129</v>
      </c>
      <c r="M19" s="4">
        <v>363</v>
      </c>
      <c r="N19" s="4">
        <v>443</v>
      </c>
      <c r="O19" s="4">
        <v>470</v>
      </c>
      <c r="P19" s="4" t="str">
        <f>(M19*R19)+(N19*S19)+(O19*T19)</f>
        <v>0</v>
      </c>
      <c r="Q19" s="4" t="str">
        <f>(M19*U19)+(N19*V19)+(O19*W19)</f>
        <v>0</v>
      </c>
      <c r="R19" s="16" t="str">
        <f>SUMIFS($F$11:$F$51,$C$11:$C$51,"&gt;="&amp;$K$19,$C$11:$C$51,"&lt;="&amp;$L19, I11:I51,R10)</f>
        <v>0</v>
      </c>
      <c r="S19" s="16" t="str">
        <f>SUMIFS($F$11:$F$51,$C$11:$C$51,"&gt;="&amp;$K$19,$C$11:$C$51,"&lt;="&amp;$L19, I11:I51,S10)</f>
        <v>0</v>
      </c>
      <c r="T19" s="16" t="str">
        <f>SUMIFS($F$11:$F$51,$C$11:$C$51,"&gt;="&amp;$K$19,$C$11:$C$51,"&lt;="&amp;$L19, I11:I51,T10)</f>
        <v>0</v>
      </c>
      <c r="U19" s="16" t="str">
        <f>SUMIFS($H$11:$H$51,$C$11:$C$51,"&gt;="&amp;$K$19,$C$11:$C$51,"&lt;="&amp;$L19, I11:I51,U10)</f>
        <v>0</v>
      </c>
      <c r="V19" s="16" t="str">
        <f>SUMIFS($H$11:$H$51,$C$11:$C$51,"&gt;="&amp;$K$19,$C$11:$C$51,"&lt;="&amp;$L19, I11:I51,V10)</f>
        <v>0</v>
      </c>
      <c r="W19" s="16" t="str">
        <f>SUMIFS($H$11:$H$51,$C$11:$C$51,"&gt;="&amp;$K$19,$C$11:$C$51,"&lt;="&amp;$L19, I11:I51,W10)</f>
        <v>0</v>
      </c>
    </row>
    <row r="20" spans="1:23">
      <c r="A20" s="3">
        <v>0</v>
      </c>
      <c r="B20" s="3">
        <v>2</v>
      </c>
      <c r="C20" s="3">
        <v>65</v>
      </c>
      <c r="D20" s="3">
        <v>225</v>
      </c>
      <c r="E20" s="16" t="str">
        <f>IFERROR(TRUNC(POWER(C20,2)*D20/16000000,3)*A20,0)</f>
        <v>0</v>
      </c>
      <c r="F20" s="16" t="str">
        <f>IFERROR(TRUNC(POWER(C20-$K$2,2)*(D20-$K$3)/16000000,3)*A20,0)</f>
        <v>0</v>
      </c>
      <c r="G20" s="16" t="str">
        <f>IFERROR(TRUNC(POWER((C20),2)*(D20)/16000000,3)*B20,0)</f>
        <v>0</v>
      </c>
      <c r="H20" s="16" t="str">
        <f>IFERROR(TRUNC(POWER((C20-$K$2),2)*(D20-$K$3)/16000000,3)*B20,0)</f>
        <v>0</v>
      </c>
      <c r="I20" s="3" t="str">
        <f>IF(D20&lt;330, "Shorts" ,IF(D20&gt;=600, "Longs", "Semi Longs"))</f>
        <v>0</v>
      </c>
      <c r="K20" s="3">
        <v>130</v>
      </c>
      <c r="L20" s="3">
        <v>139</v>
      </c>
      <c r="M20" s="4">
        <v>363</v>
      </c>
      <c r="N20" s="4">
        <v>497</v>
      </c>
      <c r="O20" s="4">
        <v>524</v>
      </c>
      <c r="P20" s="4" t="str">
        <f>(M20*R20)+(N20*S20)+(O20*T20)</f>
        <v>0</v>
      </c>
      <c r="Q20" s="4" t="str">
        <f>(M20*U20)+(N20*V20)+(O20*W20)</f>
        <v>0</v>
      </c>
      <c r="R20" s="16" t="str">
        <f>SUMIFS($F$11:$F$51,$C$11:$C$51,"&gt;="&amp;$K$20,$C$11:$C$51,"&lt;="&amp;$L20, I11:I51,R10)</f>
        <v>0</v>
      </c>
      <c r="S20" s="16" t="str">
        <f>SUMIFS($F$11:$F$51,$C$11:$C$51,"&gt;="&amp;$K$20,$C$11:$C$51,"&lt;="&amp;$L20, I11:I51,S10)</f>
        <v>0</v>
      </c>
      <c r="T20" s="16" t="str">
        <f>SUMIFS($F$11:$F$51,$C$11:$C$51,"&gt;="&amp;$K$20,$C$11:$C$51,"&lt;="&amp;$L20, I11:I51,T10)</f>
        <v>0</v>
      </c>
      <c r="U20" s="16" t="str">
        <f>SUMIFS($H$11:$H$51,$C$11:$C$51,"&gt;="&amp;$K$20,$C$11:$C$51,"&lt;="&amp;$L20, I11:I51,U10)</f>
        <v>0</v>
      </c>
      <c r="V20" s="16" t="str">
        <f>SUMIFS($H$11:$H$51,$C$11:$C$51,"&gt;="&amp;$K$20,$C$11:$C$51,"&lt;="&amp;$L20, I11:I51,V10)</f>
        <v>0</v>
      </c>
      <c r="W20" s="16" t="str">
        <f>SUMIFS($H$11:$H$51,$C$11:$C$51,"&gt;="&amp;$K$20,$C$11:$C$51,"&lt;="&amp;$L20, I11:I51,W10)</f>
        <v>0</v>
      </c>
    </row>
    <row r="21" spans="1:23">
      <c r="A21" s="3">
        <v>0</v>
      </c>
      <c r="B21" s="3">
        <v>2</v>
      </c>
      <c r="C21" s="3">
        <v>65</v>
      </c>
      <c r="D21" s="3">
        <v>570</v>
      </c>
      <c r="E21" s="16" t="str">
        <f>IFERROR(TRUNC(POWER(C21,2)*D21/16000000,3)*A21,0)</f>
        <v>0</v>
      </c>
      <c r="F21" s="16" t="str">
        <f>IFERROR(TRUNC(POWER(C21-$K$2,2)*(D21-$K$3)/16000000,3)*A21,0)</f>
        <v>0</v>
      </c>
      <c r="G21" s="16" t="str">
        <f>IFERROR(TRUNC(POWER((C21),2)*(D21)/16000000,3)*B21,0)</f>
        <v>0</v>
      </c>
      <c r="H21" s="16" t="str">
        <f>IFERROR(TRUNC(POWER((C21-$K$2),2)*(D21-$K$3)/16000000,3)*B21,0)</f>
        <v>0</v>
      </c>
      <c r="I21" s="3" t="str">
        <f>IF(D21&lt;330, "Shorts" ,IF(D21&gt;=600, "Longs", "Semi Longs"))</f>
        <v>0</v>
      </c>
    </row>
    <row r="22" spans="1:23">
      <c r="A22" s="3">
        <v>0</v>
      </c>
      <c r="B22" s="3">
        <v>2</v>
      </c>
      <c r="C22" s="3">
        <v>66</v>
      </c>
      <c r="D22" s="3">
        <v>780</v>
      </c>
      <c r="E22" s="16" t="str">
        <f>IFERROR(TRUNC(POWER(C22,2)*D22/16000000,3)*A22,0)</f>
        <v>0</v>
      </c>
      <c r="F22" s="16" t="str">
        <f>IFERROR(TRUNC(POWER(C22-$K$2,2)*(D22-$K$3)/16000000,3)*A22,0)</f>
        <v>0</v>
      </c>
      <c r="G22" s="16" t="str">
        <f>IFERROR(TRUNC(POWER((C22),2)*(D22)/16000000,3)*B22,0)</f>
        <v>0</v>
      </c>
      <c r="H22" s="16" t="str">
        <f>IFERROR(TRUNC(POWER((C22-$K$2),2)*(D22-$K$3)/16000000,3)*B22,0)</f>
        <v>0</v>
      </c>
      <c r="I22" s="3" t="str">
        <f>IF(D22&lt;330, "Shorts" ,IF(D22&gt;=600, "Longs", "Semi Longs"))</f>
        <v>0</v>
      </c>
    </row>
    <row r="23" spans="1:23">
      <c r="A23" s="3">
        <v>0</v>
      </c>
      <c r="B23" s="3">
        <v>2</v>
      </c>
      <c r="C23" s="3">
        <v>66</v>
      </c>
      <c r="D23" s="3">
        <v>1040</v>
      </c>
      <c r="E23" s="16" t="str">
        <f>IFERROR(TRUNC(POWER(C23,2)*D23/16000000,3)*A23,0)</f>
        <v>0</v>
      </c>
      <c r="F23" s="16" t="str">
        <f>IFERROR(TRUNC(POWER(C23-$K$2,2)*(D23-$K$3)/16000000,3)*A23,0)</f>
        <v>0</v>
      </c>
      <c r="G23" s="16" t="str">
        <f>IFERROR(TRUNC(POWER((C23),2)*(D23)/16000000,3)*B23,0)</f>
        <v>0</v>
      </c>
      <c r="H23" s="16" t="str">
        <f>IFERROR(TRUNC(POWER((C23-$K$2),2)*(D23-$K$3)/16000000,3)*B23,0)</f>
        <v>0</v>
      </c>
      <c r="I23" s="3" t="str">
        <f>IF(D23&lt;330, "Shorts" ,IF(D23&gt;=600, "Longs", "Semi Longs"))</f>
        <v>0</v>
      </c>
    </row>
    <row r="24" spans="1:23">
      <c r="A24" s="3">
        <v>0</v>
      </c>
      <c r="B24" s="3">
        <v>2</v>
      </c>
      <c r="C24" s="3">
        <v>68</v>
      </c>
      <c r="D24" s="3">
        <v>470</v>
      </c>
      <c r="E24" s="16" t="str">
        <f>IFERROR(TRUNC(POWER(C24,2)*D24/16000000,3)*A24,0)</f>
        <v>0</v>
      </c>
      <c r="F24" s="16" t="str">
        <f>IFERROR(TRUNC(POWER(C24-$K$2,2)*(D24-$K$3)/16000000,3)*A24,0)</f>
        <v>0</v>
      </c>
      <c r="G24" s="16" t="str">
        <f>IFERROR(TRUNC(POWER((C24),2)*(D24)/16000000,3)*B24,0)</f>
        <v>0</v>
      </c>
      <c r="H24" s="16" t="str">
        <f>IFERROR(TRUNC(POWER((C24-$K$2),2)*(D24-$K$3)/16000000,3)*B24,0)</f>
        <v>0</v>
      </c>
      <c r="I24" s="3" t="str">
        <f>IF(D24&lt;330, "Shorts" ,IF(D24&gt;=600, "Longs", "Semi Longs"))</f>
        <v>0</v>
      </c>
    </row>
    <row r="25" spans="1:23">
      <c r="A25" s="3">
        <v>0</v>
      </c>
      <c r="B25" s="3">
        <v>2</v>
      </c>
      <c r="C25" s="3">
        <v>68</v>
      </c>
      <c r="D25" s="3">
        <v>580</v>
      </c>
      <c r="E25" s="16" t="str">
        <f>IFERROR(TRUNC(POWER(C25,2)*D25/16000000,3)*A25,0)</f>
        <v>0</v>
      </c>
      <c r="F25" s="16" t="str">
        <f>IFERROR(TRUNC(POWER(C25-$K$2,2)*(D25-$K$3)/16000000,3)*A25,0)</f>
        <v>0</v>
      </c>
      <c r="G25" s="16" t="str">
        <f>IFERROR(TRUNC(POWER((C25),2)*(D25)/16000000,3)*B25,0)</f>
        <v>0</v>
      </c>
      <c r="H25" s="16" t="str">
        <f>IFERROR(TRUNC(POWER((C25-$K$2),2)*(D25-$K$3)/16000000,3)*B25,0)</f>
        <v>0</v>
      </c>
      <c r="I25" s="3" t="str">
        <f>IF(D25&lt;330, "Shorts" ,IF(D25&gt;=600, "Longs", "Semi Longs"))</f>
        <v>0</v>
      </c>
    </row>
    <row r="26" spans="1:23">
      <c r="A26" s="3">
        <v>0</v>
      </c>
      <c r="B26" s="3">
        <v>2</v>
      </c>
      <c r="C26" s="3">
        <v>70</v>
      </c>
      <c r="D26" s="3">
        <v>940</v>
      </c>
      <c r="E26" s="16" t="str">
        <f>IFERROR(TRUNC(POWER(C26,2)*D26/16000000,3)*A26,0)</f>
        <v>0</v>
      </c>
      <c r="F26" s="16" t="str">
        <f>IFERROR(TRUNC(POWER(C26-$K$2,2)*(D26-$K$3)/16000000,3)*A26,0)</f>
        <v>0</v>
      </c>
      <c r="G26" s="16" t="str">
        <f>IFERROR(TRUNC(POWER((C26),2)*(D26)/16000000,3)*B26,0)</f>
        <v>0</v>
      </c>
      <c r="H26" s="16" t="str">
        <f>IFERROR(TRUNC(POWER((C26-$K$2),2)*(D26-$K$3)/16000000,3)*B26,0)</f>
        <v>0</v>
      </c>
      <c r="I26" s="3" t="str">
        <f>IF(D26&lt;330, "Shorts" ,IF(D26&gt;=600, "Longs", "Semi Longs"))</f>
        <v>0</v>
      </c>
    </row>
    <row r="27" spans="1:23">
      <c r="A27" s="3">
        <v>0</v>
      </c>
      <c r="B27" s="3">
        <v>2</v>
      </c>
      <c r="C27" s="3">
        <v>71</v>
      </c>
      <c r="D27" s="3">
        <v>1140</v>
      </c>
      <c r="E27" s="16" t="str">
        <f>IFERROR(TRUNC(POWER(C27,2)*D27/16000000,3)*A27,0)</f>
        <v>0</v>
      </c>
      <c r="F27" s="16" t="str">
        <f>IFERROR(TRUNC(POWER(C27-$K$2,2)*(D27-$K$3)/16000000,3)*A27,0)</f>
        <v>0</v>
      </c>
      <c r="G27" s="16" t="str">
        <f>IFERROR(TRUNC(POWER((C27),2)*(D27)/16000000,3)*B27,0)</f>
        <v>0</v>
      </c>
      <c r="H27" s="16" t="str">
        <f>IFERROR(TRUNC(POWER((C27-$K$2),2)*(D27-$K$3)/16000000,3)*B27,0)</f>
        <v>0</v>
      </c>
      <c r="I27" s="3" t="str">
        <f>IF(D27&lt;330, "Shorts" ,IF(D27&gt;=600, "Longs", "Semi Longs"))</f>
        <v>0</v>
      </c>
    </row>
    <row r="28" spans="1:23">
      <c r="A28" s="3">
        <v>0</v>
      </c>
      <c r="B28" s="3">
        <v>2</v>
      </c>
      <c r="C28" s="3">
        <v>72</v>
      </c>
      <c r="D28" s="3">
        <v>520</v>
      </c>
      <c r="E28" s="16" t="str">
        <f>IFERROR(TRUNC(POWER(C28,2)*D28/16000000,3)*A28,0)</f>
        <v>0</v>
      </c>
      <c r="F28" s="16" t="str">
        <f>IFERROR(TRUNC(POWER(C28-$K$2,2)*(D28-$K$3)/16000000,3)*A28,0)</f>
        <v>0</v>
      </c>
      <c r="G28" s="16" t="str">
        <f>IFERROR(TRUNC(POWER((C28),2)*(D28)/16000000,3)*B28,0)</f>
        <v>0</v>
      </c>
      <c r="H28" s="16" t="str">
        <f>IFERROR(TRUNC(POWER((C28-$K$2),2)*(D28-$K$3)/16000000,3)*B28,0)</f>
        <v>0</v>
      </c>
      <c r="I28" s="3" t="str">
        <f>IF(D28&lt;330, "Shorts" ,IF(D28&gt;=600, "Longs", "Semi Longs"))</f>
        <v>0</v>
      </c>
    </row>
    <row r="29" spans="1:23">
      <c r="A29" s="3">
        <v>0</v>
      </c>
      <c r="B29" s="3">
        <v>2</v>
      </c>
      <c r="C29" s="3">
        <v>72</v>
      </c>
      <c r="D29" s="3">
        <v>840</v>
      </c>
      <c r="E29" s="16" t="str">
        <f>IFERROR(TRUNC(POWER(C29,2)*D29/16000000,3)*A29,0)</f>
        <v>0</v>
      </c>
      <c r="F29" s="16" t="str">
        <f>IFERROR(TRUNC(POWER(C29-$K$2,2)*(D29-$K$3)/16000000,3)*A29,0)</f>
        <v>0</v>
      </c>
      <c r="G29" s="16" t="str">
        <f>IFERROR(TRUNC(POWER((C29),2)*(D29)/16000000,3)*B29,0)</f>
        <v>0</v>
      </c>
      <c r="H29" s="16" t="str">
        <f>IFERROR(TRUNC(POWER((C29-$K$2),2)*(D29-$K$3)/16000000,3)*B29,0)</f>
        <v>0</v>
      </c>
      <c r="I29" s="3" t="str">
        <f>IF(D29&lt;330, "Shorts" ,IF(D29&gt;=600, "Longs", "Semi Longs"))</f>
        <v>0</v>
      </c>
    </row>
    <row r="30" spans="1:23">
      <c r="A30" s="3">
        <v>0</v>
      </c>
      <c r="B30" s="3">
        <v>2</v>
      </c>
      <c r="C30" s="3">
        <v>73</v>
      </c>
      <c r="D30" s="3">
        <v>530</v>
      </c>
      <c r="E30" s="16" t="str">
        <f>IFERROR(TRUNC(POWER(C30,2)*D30/16000000,3)*A30,0)</f>
        <v>0</v>
      </c>
      <c r="F30" s="16" t="str">
        <f>IFERROR(TRUNC(POWER(C30-$K$2,2)*(D30-$K$3)/16000000,3)*A30,0)</f>
        <v>0</v>
      </c>
      <c r="G30" s="16" t="str">
        <f>IFERROR(TRUNC(POWER((C30),2)*(D30)/16000000,3)*B30,0)</f>
        <v>0</v>
      </c>
      <c r="H30" s="16" t="str">
        <f>IFERROR(TRUNC(POWER((C30-$K$2),2)*(D30-$K$3)/16000000,3)*B30,0)</f>
        <v>0</v>
      </c>
      <c r="I30" s="3" t="str">
        <f>IF(D30&lt;330, "Shorts" ,IF(D30&gt;=600, "Longs", "Semi Longs"))</f>
        <v>0</v>
      </c>
    </row>
    <row r="31" spans="1:23">
      <c r="A31" s="3">
        <v>0</v>
      </c>
      <c r="B31" s="3">
        <v>2</v>
      </c>
      <c r="C31" s="3">
        <v>73</v>
      </c>
      <c r="D31" s="3">
        <v>1140</v>
      </c>
      <c r="E31" s="16" t="str">
        <f>IFERROR(TRUNC(POWER(C31,2)*D31/16000000,3)*A31,0)</f>
        <v>0</v>
      </c>
      <c r="F31" s="16" t="str">
        <f>IFERROR(TRUNC(POWER(C31-$K$2,2)*(D31-$K$3)/16000000,3)*A31,0)</f>
        <v>0</v>
      </c>
      <c r="G31" s="16" t="str">
        <f>IFERROR(TRUNC(POWER((C31),2)*(D31)/16000000,3)*B31,0)</f>
        <v>0</v>
      </c>
      <c r="H31" s="16" t="str">
        <f>IFERROR(TRUNC(POWER((C31-$K$2),2)*(D31-$K$3)/16000000,3)*B31,0)</f>
        <v>0</v>
      </c>
      <c r="I31" s="3" t="str">
        <f>IF(D31&lt;330, "Shorts" ,IF(D31&gt;=600, "Longs", "Semi Longs"))</f>
        <v>0</v>
      </c>
    </row>
    <row r="32" spans="1:23">
      <c r="A32" s="3">
        <v>0</v>
      </c>
      <c r="B32" s="3">
        <v>2</v>
      </c>
      <c r="C32" s="3">
        <v>74</v>
      </c>
      <c r="D32" s="3">
        <v>225</v>
      </c>
      <c r="E32" s="16" t="str">
        <f>IFERROR(TRUNC(POWER(C32,2)*D32/16000000,3)*A32,0)</f>
        <v>0</v>
      </c>
      <c r="F32" s="16" t="str">
        <f>IFERROR(TRUNC(POWER(C32-$K$2,2)*(D32-$K$3)/16000000,3)*A32,0)</f>
        <v>0</v>
      </c>
      <c r="G32" s="16" t="str">
        <f>IFERROR(TRUNC(POWER((C32),2)*(D32)/16000000,3)*B32,0)</f>
        <v>0</v>
      </c>
      <c r="H32" s="16" t="str">
        <f>IFERROR(TRUNC(POWER((C32-$K$2),2)*(D32-$K$3)/16000000,3)*B32,0)</f>
        <v>0</v>
      </c>
      <c r="I32" s="3" t="str">
        <f>IF(D32&lt;330, "Shorts" ,IF(D32&gt;=600, "Longs", "Semi Longs"))</f>
        <v>0</v>
      </c>
    </row>
    <row r="33" spans="1:23">
      <c r="A33" s="3">
        <v>0</v>
      </c>
      <c r="B33" s="3">
        <v>2</v>
      </c>
      <c r="C33" s="3">
        <v>75</v>
      </c>
      <c r="D33" s="3">
        <v>440</v>
      </c>
      <c r="E33" s="16" t="str">
        <f>IFERROR(TRUNC(POWER(C33,2)*D33/16000000,3)*A33,0)</f>
        <v>0</v>
      </c>
      <c r="F33" s="16" t="str">
        <f>IFERROR(TRUNC(POWER(C33-$K$2,2)*(D33-$K$3)/16000000,3)*A33,0)</f>
        <v>0</v>
      </c>
      <c r="G33" s="16" t="str">
        <f>IFERROR(TRUNC(POWER((C33),2)*(D33)/16000000,3)*B33,0)</f>
        <v>0</v>
      </c>
      <c r="H33" s="16" t="str">
        <f>IFERROR(TRUNC(POWER((C33-$K$2),2)*(D33-$K$3)/16000000,3)*B33,0)</f>
        <v>0</v>
      </c>
      <c r="I33" s="3" t="str">
        <f>IF(D33&lt;330, "Shorts" ,IF(D33&gt;=600, "Longs", "Semi Longs"))</f>
        <v>0</v>
      </c>
    </row>
    <row r="34" spans="1:23">
      <c r="A34" s="3">
        <v>0</v>
      </c>
      <c r="B34" s="3">
        <v>2</v>
      </c>
      <c r="C34" s="3">
        <v>76</v>
      </c>
      <c r="D34" s="3">
        <v>450</v>
      </c>
      <c r="E34" s="16" t="str">
        <f>IFERROR(TRUNC(POWER(C34,2)*D34/16000000,3)*A34,0)</f>
        <v>0</v>
      </c>
      <c r="F34" s="16" t="str">
        <f>IFERROR(TRUNC(POWER(C34-$K$2,2)*(D34-$K$3)/16000000,3)*A34,0)</f>
        <v>0</v>
      </c>
      <c r="G34" s="16" t="str">
        <f>IFERROR(TRUNC(POWER((C34),2)*(D34)/16000000,3)*B34,0)</f>
        <v>0</v>
      </c>
      <c r="H34" s="16" t="str">
        <f>IFERROR(TRUNC(POWER((C34-$K$2),2)*(D34-$K$3)/16000000,3)*B34,0)</f>
        <v>0</v>
      </c>
      <c r="I34" s="3" t="str">
        <f>IF(D34&lt;330, "Shorts" ,IF(D34&gt;=600, "Longs", "Semi Longs"))</f>
        <v>0</v>
      </c>
    </row>
    <row r="35" spans="1:23">
      <c r="A35" s="3">
        <v>0</v>
      </c>
      <c r="B35" s="3">
        <v>2</v>
      </c>
      <c r="C35" s="3">
        <v>81</v>
      </c>
      <c r="D35" s="3">
        <v>660</v>
      </c>
      <c r="E35" s="16" t="str">
        <f>IFERROR(TRUNC(POWER(C35,2)*D35/16000000,3)*A35,0)</f>
        <v>0</v>
      </c>
      <c r="F35" s="16" t="str">
        <f>IFERROR(TRUNC(POWER(C35-$K$2,2)*(D35-$K$3)/16000000,3)*A35,0)</f>
        <v>0</v>
      </c>
      <c r="G35" s="16" t="str">
        <f>IFERROR(TRUNC(POWER((C35),2)*(D35)/16000000,3)*B35,0)</f>
        <v>0</v>
      </c>
      <c r="H35" s="16" t="str">
        <f>IFERROR(TRUNC(POWER((C35-$K$2),2)*(D35-$K$3)/16000000,3)*B35,0)</f>
        <v>0</v>
      </c>
      <c r="I35" s="3" t="str">
        <f>IF(D35&lt;330, "Shorts" ,IF(D35&gt;=600, "Longs", "Semi Longs"))</f>
        <v>0</v>
      </c>
    </row>
    <row r="36" spans="1:23">
      <c r="A36" s="3">
        <v>0</v>
      </c>
      <c r="B36" s="3">
        <v>4</v>
      </c>
      <c r="C36" s="3">
        <v>82</v>
      </c>
      <c r="D36" s="3">
        <v>225</v>
      </c>
      <c r="E36" s="16" t="str">
        <f>IFERROR(TRUNC(POWER(C36,2)*D36/16000000,3)*A36,0)</f>
        <v>0</v>
      </c>
      <c r="F36" s="16" t="str">
        <f>IFERROR(TRUNC(POWER(C36-$K$2,2)*(D36-$K$3)/16000000,3)*A36,0)</f>
        <v>0</v>
      </c>
      <c r="G36" s="16" t="str">
        <f>IFERROR(TRUNC(POWER((C36),2)*(D36)/16000000,3)*B36,0)</f>
        <v>0</v>
      </c>
      <c r="H36" s="16" t="str">
        <f>IFERROR(TRUNC(POWER((C36-$K$2),2)*(D36-$K$3)/16000000,3)*B36,0)</f>
        <v>0</v>
      </c>
      <c r="I36" s="3" t="str">
        <f>IF(D36&lt;330, "Shorts" ,IF(D36&gt;=600, "Longs", "Semi Longs"))</f>
        <v>0</v>
      </c>
    </row>
    <row r="37" spans="1:23">
      <c r="A37" s="3">
        <v>0</v>
      </c>
      <c r="B37" s="3">
        <v>2</v>
      </c>
      <c r="C37" s="3">
        <v>82</v>
      </c>
      <c r="D37" s="3">
        <v>440</v>
      </c>
      <c r="E37" s="16" t="str">
        <f>IFERROR(TRUNC(POWER(C37,2)*D37/16000000,3)*A37,0)</f>
        <v>0</v>
      </c>
      <c r="F37" s="16" t="str">
        <f>IFERROR(TRUNC(POWER(C37-$K$2,2)*(D37-$K$3)/16000000,3)*A37,0)</f>
        <v>0</v>
      </c>
      <c r="G37" s="16" t="str">
        <f>IFERROR(TRUNC(POWER((C37),2)*(D37)/16000000,3)*B37,0)</f>
        <v>0</v>
      </c>
      <c r="H37" s="16" t="str">
        <f>IFERROR(TRUNC(POWER((C37-$K$2),2)*(D37-$K$3)/16000000,3)*B37,0)</f>
        <v>0</v>
      </c>
      <c r="I37" s="3" t="str">
        <f>IF(D37&lt;330, "Shorts" ,IF(D37&gt;=600, "Longs", "Semi Longs"))</f>
        <v>0</v>
      </c>
    </row>
    <row r="38" spans="1:23">
      <c r="A38" s="3">
        <v>0</v>
      </c>
      <c r="B38" s="3">
        <v>2</v>
      </c>
      <c r="C38" s="3">
        <v>83</v>
      </c>
      <c r="D38" s="3">
        <v>480</v>
      </c>
      <c r="E38" s="16" t="str">
        <f>IFERROR(TRUNC(POWER(C38,2)*D38/16000000,3)*A38,0)</f>
        <v>0</v>
      </c>
      <c r="F38" s="16" t="str">
        <f>IFERROR(TRUNC(POWER(C38-$K$2,2)*(D38-$K$3)/16000000,3)*A38,0)</f>
        <v>0</v>
      </c>
      <c r="G38" s="16" t="str">
        <f>IFERROR(TRUNC(POWER((C38),2)*(D38)/16000000,3)*B38,0)</f>
        <v>0</v>
      </c>
      <c r="H38" s="16" t="str">
        <f>IFERROR(TRUNC(POWER((C38-$K$2),2)*(D38-$K$3)/16000000,3)*B38,0)</f>
        <v>0</v>
      </c>
      <c r="I38" s="3" t="str">
        <f>IF(D38&lt;330, "Shorts" ,IF(D38&gt;=600, "Longs", "Semi Longs"))</f>
        <v>0</v>
      </c>
    </row>
    <row r="39" spans="1:23">
      <c r="A39" s="3">
        <v>0</v>
      </c>
      <c r="B39" s="3">
        <v>2</v>
      </c>
      <c r="C39" s="3">
        <v>85</v>
      </c>
      <c r="D39" s="3">
        <v>460</v>
      </c>
      <c r="E39" s="16" t="str">
        <f>IFERROR(TRUNC(POWER(C39,2)*D39/16000000,3)*A39,0)</f>
        <v>0</v>
      </c>
      <c r="F39" s="16" t="str">
        <f>IFERROR(TRUNC(POWER(C39-$K$2,2)*(D39-$K$3)/16000000,3)*A39,0)</f>
        <v>0</v>
      </c>
      <c r="G39" s="16" t="str">
        <f>IFERROR(TRUNC(POWER((C39),2)*(D39)/16000000,3)*B39,0)</f>
        <v>0</v>
      </c>
      <c r="H39" s="16" t="str">
        <f>IFERROR(TRUNC(POWER((C39-$K$2),2)*(D39-$K$3)/16000000,3)*B39,0)</f>
        <v>0</v>
      </c>
      <c r="I39" s="3" t="str">
        <f>IF(D39&lt;330, "Shorts" ,IF(D39&gt;=600, "Longs", "Semi Longs"))</f>
        <v>0</v>
      </c>
    </row>
    <row r="40" spans="1:23">
      <c r="A40" s="3">
        <v>0</v>
      </c>
      <c r="B40" s="3">
        <v>2</v>
      </c>
      <c r="C40" s="3">
        <v>87</v>
      </c>
      <c r="D40" s="3">
        <v>580</v>
      </c>
      <c r="E40" s="16" t="str">
        <f>IFERROR(TRUNC(POWER(C40,2)*D40/16000000,3)*A40,0)</f>
        <v>0</v>
      </c>
      <c r="F40" s="16" t="str">
        <f>IFERROR(TRUNC(POWER(C40-$K$2,2)*(D40-$K$3)/16000000,3)*A40,0)</f>
        <v>0</v>
      </c>
      <c r="G40" s="16" t="str">
        <f>IFERROR(TRUNC(POWER((C40),2)*(D40)/16000000,3)*B40,0)</f>
        <v>0</v>
      </c>
      <c r="H40" s="16" t="str">
        <f>IFERROR(TRUNC(POWER((C40-$K$2),2)*(D40-$K$3)/16000000,3)*B40,0)</f>
        <v>0</v>
      </c>
      <c r="I40" s="3" t="str">
        <f>IF(D40&lt;330, "Shorts" ,IF(D40&gt;=600, "Longs", "Semi Longs"))</f>
        <v>0</v>
      </c>
    </row>
    <row r="41" spans="1:23">
      <c r="A41" s="3">
        <v>0</v>
      </c>
      <c r="B41" s="3">
        <v>2</v>
      </c>
      <c r="C41" s="3">
        <v>89</v>
      </c>
      <c r="D41" s="3">
        <v>530</v>
      </c>
      <c r="E41" s="16" t="str">
        <f>IFERROR(TRUNC(POWER(C41,2)*D41/16000000,3)*A41,0)</f>
        <v>0</v>
      </c>
      <c r="F41" s="16" t="str">
        <f>IFERROR(TRUNC(POWER(C41-$K$2,2)*(D41-$K$3)/16000000,3)*A41,0)</f>
        <v>0</v>
      </c>
      <c r="G41" s="16" t="str">
        <f>IFERROR(TRUNC(POWER((C41),2)*(D41)/16000000,3)*B41,0)</f>
        <v>0</v>
      </c>
      <c r="H41" s="16" t="str">
        <f>IFERROR(TRUNC(POWER((C41-$K$2),2)*(D41-$K$3)/16000000,3)*B41,0)</f>
        <v>0</v>
      </c>
      <c r="I41" s="3" t="str">
        <f>IF(D41&lt;330, "Shorts" ,IF(D41&gt;=600, "Longs", "Semi Longs"))</f>
        <v>0</v>
      </c>
    </row>
    <row r="42" spans="1:23">
      <c r="A42" s="3">
        <v>0</v>
      </c>
      <c r="B42" s="3">
        <v>2</v>
      </c>
      <c r="C42" s="3">
        <v>90</v>
      </c>
      <c r="D42" s="3">
        <v>550</v>
      </c>
      <c r="E42" s="16" t="str">
        <f>IFERROR(TRUNC(POWER(C42,2)*D42/16000000,3)*A42,0)</f>
        <v>0</v>
      </c>
      <c r="F42" s="16" t="str">
        <f>IFERROR(TRUNC(POWER(C42-$K$2,2)*(D42-$K$3)/16000000,3)*A42,0)</f>
        <v>0</v>
      </c>
      <c r="G42" s="16" t="str">
        <f>IFERROR(TRUNC(POWER((C42),2)*(D42)/16000000,3)*B42,0)</f>
        <v>0</v>
      </c>
      <c r="H42" s="16" t="str">
        <f>IFERROR(TRUNC(POWER((C42-$K$2),2)*(D42-$K$3)/16000000,3)*B42,0)</f>
        <v>0</v>
      </c>
      <c r="I42" s="3" t="str">
        <f>IF(D42&lt;330, "Shorts" ,IF(D42&gt;=600, "Longs", "Semi Longs"))</f>
        <v>0</v>
      </c>
    </row>
    <row r="43" spans="1:23">
      <c r="A43" s="3">
        <v>0</v>
      </c>
      <c r="B43" s="3">
        <v>2</v>
      </c>
      <c r="C43" s="3">
        <v>91</v>
      </c>
      <c r="D43" s="3">
        <v>500</v>
      </c>
      <c r="E43" s="16" t="str">
        <f>IFERROR(TRUNC(POWER(C43,2)*D43/16000000,3)*A43,0)</f>
        <v>0</v>
      </c>
      <c r="F43" s="16" t="str">
        <f>IFERROR(TRUNC(POWER(C43-$K$2,2)*(D43-$K$3)/16000000,3)*A43,0)</f>
        <v>0</v>
      </c>
      <c r="G43" s="16" t="str">
        <f>IFERROR(TRUNC(POWER((C43),2)*(D43)/16000000,3)*B43,0)</f>
        <v>0</v>
      </c>
      <c r="H43" s="16" t="str">
        <f>IFERROR(TRUNC(POWER((C43-$K$2),2)*(D43-$K$3)/16000000,3)*B43,0)</f>
        <v>0</v>
      </c>
      <c r="I43" s="3" t="str">
        <f>IF(D43&lt;330, "Shorts" ,IF(D43&gt;=600, "Longs", "Semi Longs"))</f>
        <v>0</v>
      </c>
    </row>
    <row r="44" spans="1:23">
      <c r="A44" s="3">
        <v>0</v>
      </c>
      <c r="B44" s="3">
        <v>2</v>
      </c>
      <c r="C44" s="3">
        <v>91</v>
      </c>
      <c r="D44" s="3">
        <v>570</v>
      </c>
      <c r="E44" s="16" t="str">
        <f>IFERROR(TRUNC(POWER(C44,2)*D44/16000000,3)*A44,0)</f>
        <v>0</v>
      </c>
      <c r="F44" s="16" t="str">
        <f>IFERROR(TRUNC(POWER(C44-$K$2,2)*(D44-$K$3)/16000000,3)*A44,0)</f>
        <v>0</v>
      </c>
      <c r="G44" s="16" t="str">
        <f>IFERROR(TRUNC(POWER((C44),2)*(D44)/16000000,3)*B44,0)</f>
        <v>0</v>
      </c>
      <c r="H44" s="16" t="str">
        <f>IFERROR(TRUNC(POWER((C44-$K$2),2)*(D44-$K$3)/16000000,3)*B44,0)</f>
        <v>0</v>
      </c>
      <c r="I44" s="3" t="str">
        <f>IF(D44&lt;330, "Shorts" ,IF(D44&gt;=600, "Longs", "Semi Longs"))</f>
        <v>0</v>
      </c>
    </row>
    <row r="45" spans="1:23">
      <c r="A45" s="3">
        <v>0</v>
      </c>
      <c r="B45" s="3">
        <v>2</v>
      </c>
      <c r="C45" s="3">
        <v>91</v>
      </c>
      <c r="D45" s="3">
        <v>900</v>
      </c>
      <c r="E45" s="16" t="str">
        <f>IFERROR(TRUNC(POWER(C45,2)*D45/16000000,3)*A45,0)</f>
        <v>0</v>
      </c>
      <c r="F45" s="16" t="str">
        <f>IFERROR(TRUNC(POWER(C45-$K$2,2)*(D45-$K$3)/16000000,3)*A45,0)</f>
        <v>0</v>
      </c>
      <c r="G45" s="16" t="str">
        <f>IFERROR(TRUNC(POWER((C45),2)*(D45)/16000000,3)*B45,0)</f>
        <v>0</v>
      </c>
      <c r="H45" s="16" t="str">
        <f>IFERROR(TRUNC(POWER((C45-$K$2),2)*(D45-$K$3)/16000000,3)*B45,0)</f>
        <v>0</v>
      </c>
      <c r="I45" s="3" t="str">
        <f>IF(D45&lt;330, "Shorts" ,IF(D45&gt;=600, "Longs", "Semi Longs"))</f>
        <v>0</v>
      </c>
    </row>
    <row r="46" spans="1:23">
      <c r="A46" s="3">
        <v>0</v>
      </c>
      <c r="B46" s="3">
        <v>2</v>
      </c>
      <c r="C46" s="3">
        <v>91</v>
      </c>
      <c r="D46" s="3">
        <v>980</v>
      </c>
      <c r="E46" s="16" t="str">
        <f>IFERROR(TRUNC(POWER(C46,2)*D46/16000000,3)*A46,0)</f>
        <v>0</v>
      </c>
      <c r="F46" s="16" t="str">
        <f>IFERROR(TRUNC(POWER(C46-$K$2,2)*(D46-$K$3)/16000000,3)*A46,0)</f>
        <v>0</v>
      </c>
      <c r="G46" s="16" t="str">
        <f>IFERROR(TRUNC(POWER((C46),2)*(D46)/16000000,3)*B46,0)</f>
        <v>0</v>
      </c>
      <c r="H46" s="16" t="str">
        <f>IFERROR(TRUNC(POWER((C46-$K$2),2)*(D46-$K$3)/16000000,3)*B46,0)</f>
        <v>0</v>
      </c>
      <c r="I46" s="3" t="str">
        <f>IF(D46&lt;330, "Shorts" ,IF(D46&gt;=600, "Longs", "Semi Longs"))</f>
        <v>0</v>
      </c>
    </row>
    <row r="47" spans="1:23">
      <c r="A47" s="3">
        <v>0</v>
      </c>
      <c r="B47" s="3">
        <v>2</v>
      </c>
      <c r="C47" s="3">
        <v>93</v>
      </c>
      <c r="D47" s="3">
        <v>650</v>
      </c>
      <c r="E47" s="16" t="str">
        <f>IFERROR(TRUNC(POWER(C47,2)*D47/16000000,3)*A47,0)</f>
        <v>0</v>
      </c>
      <c r="F47" s="16" t="str">
        <f>IFERROR(TRUNC(POWER(C47-$K$2,2)*(D47-$K$3)/16000000,3)*A47,0)</f>
        <v>0</v>
      </c>
      <c r="G47" s="16" t="str">
        <f>IFERROR(TRUNC(POWER((C47),2)*(D47)/16000000,3)*B47,0)</f>
        <v>0</v>
      </c>
      <c r="H47" s="16" t="str">
        <f>IFERROR(TRUNC(POWER((C47-$K$2),2)*(D47-$K$3)/16000000,3)*B47,0)</f>
        <v>0</v>
      </c>
      <c r="I47" s="3" t="str">
        <f>IF(D47&lt;330, "Shorts" ,IF(D47&gt;=600, "Longs", "Semi Longs"))</f>
        <v>0</v>
      </c>
    </row>
    <row r="48" spans="1:23">
      <c r="A48" s="3">
        <v>0</v>
      </c>
      <c r="B48" s="3">
        <v>2</v>
      </c>
      <c r="C48" s="3">
        <v>95</v>
      </c>
      <c r="D48" s="3">
        <v>470</v>
      </c>
      <c r="E48" s="16" t="str">
        <f>IFERROR(TRUNC(POWER(C48,2)*D48/16000000,3)*A48,0)</f>
        <v>0</v>
      </c>
      <c r="F48" s="16" t="str">
        <f>IFERROR(TRUNC(POWER(C48-$K$2,2)*(D48-$K$3)/16000000,3)*A48,0)</f>
        <v>0</v>
      </c>
      <c r="G48" s="16" t="str">
        <f>IFERROR(TRUNC(POWER((C48),2)*(D48)/16000000,3)*B48,0)</f>
        <v>0</v>
      </c>
      <c r="H48" s="16" t="str">
        <f>IFERROR(TRUNC(POWER((C48-$K$2),2)*(D48-$K$3)/16000000,3)*B48,0)</f>
        <v>0</v>
      </c>
      <c r="I48" s="3" t="str">
        <f>IF(D48&lt;330, "Shorts" ,IF(D48&gt;=600, "Longs", "Semi Longs"))</f>
        <v>0</v>
      </c>
    </row>
    <row r="49" spans="1:23">
      <c r="A49" s="3">
        <v>0</v>
      </c>
      <c r="B49" s="3">
        <v>2</v>
      </c>
      <c r="C49" s="3">
        <v>95</v>
      </c>
      <c r="D49" s="3">
        <v>970</v>
      </c>
      <c r="E49" s="16" t="str">
        <f>IFERROR(TRUNC(POWER(C49,2)*D49/16000000,3)*A49,0)</f>
        <v>0</v>
      </c>
      <c r="F49" s="16" t="str">
        <f>IFERROR(TRUNC(POWER(C49-$K$2,2)*(D49-$K$3)/16000000,3)*A49,0)</f>
        <v>0</v>
      </c>
      <c r="G49" s="16" t="str">
        <f>IFERROR(TRUNC(POWER((C49),2)*(D49)/16000000,3)*B49,0)</f>
        <v>0</v>
      </c>
      <c r="H49" s="16" t="str">
        <f>IFERROR(TRUNC(POWER((C49-$K$2),2)*(D49-$K$3)/16000000,3)*B49,0)</f>
        <v>0</v>
      </c>
      <c r="I49" s="3" t="str">
        <f>IF(D49&lt;330, "Shorts" ,IF(D49&gt;=600, "Longs", "Semi Longs"))</f>
        <v>0</v>
      </c>
    </row>
    <row r="50" spans="1:23">
      <c r="A50" s="3">
        <v>0</v>
      </c>
      <c r="B50" s="3">
        <v>2</v>
      </c>
      <c r="C50" s="3">
        <v>97</v>
      </c>
      <c r="D50" s="3">
        <v>460</v>
      </c>
      <c r="E50" s="16" t="str">
        <f>IFERROR(TRUNC(POWER(C50,2)*D50/16000000,3)*A50,0)</f>
        <v>0</v>
      </c>
      <c r="F50" s="16" t="str">
        <f>IFERROR(TRUNC(POWER(C50-$K$2,2)*(D50-$K$3)/16000000,3)*A50,0)</f>
        <v>0</v>
      </c>
      <c r="G50" s="16" t="str">
        <f>IFERROR(TRUNC(POWER((C50),2)*(D50)/16000000,3)*B50,0)</f>
        <v>0</v>
      </c>
      <c r="H50" s="16" t="str">
        <f>IFERROR(TRUNC(POWER((C50-$K$2),2)*(D50-$K$3)/16000000,3)*B50,0)</f>
        <v>0</v>
      </c>
      <c r="I50" s="3" t="str">
        <f>IF(D50&lt;330, "Shorts" ,IF(D50&gt;=600, "Longs", "Semi Longs"))</f>
        <v>0</v>
      </c>
    </row>
    <row r="51" spans="1:23">
      <c r="A51" s="3">
        <v>0</v>
      </c>
      <c r="B51" s="3">
        <v>2</v>
      </c>
      <c r="C51" s="3">
        <v>99</v>
      </c>
      <c r="D51" s="3">
        <v>830</v>
      </c>
      <c r="E51" s="16" t="str">
        <f>IFERROR(TRUNC(POWER(C51,2)*D51/16000000,3)*A51,0)</f>
        <v>0</v>
      </c>
      <c r="F51" s="16" t="str">
        <f>IFERROR(TRUNC(POWER(C51-$K$2,2)*(D51-$K$3)/16000000,3)*A51,0)</f>
        <v>0</v>
      </c>
      <c r="G51" s="16" t="str">
        <f>IFERROR(TRUNC(POWER((C51),2)*(D51)/16000000,3)*B51,0)</f>
        <v>0</v>
      </c>
      <c r="H51" s="16" t="str">
        <f>IFERROR(TRUNC(POWER((C51-$K$2),2)*(D51-$K$3)/16000000,3)*B51,0)</f>
        <v>0</v>
      </c>
      <c r="I51" s="3" t="str">
        <f>IF(D51&lt;330, "Shorts" ,IF(D51&gt;=600, "Longs", "Semi Longs"))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K10:L10"/>
    <mergeCell ref="R9:T9"/>
    <mergeCell ref="U9:W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51"/>
  <sheetViews>
    <sheetView tabSelected="0" workbookViewId="0" showGridLines="true" showRowColHeaders="1">
      <selection activeCell="W9" sqref="W9"/>
    </sheetView>
  </sheetViews>
  <sheetFormatPr defaultRowHeight="14.4" outlineLevelRow="0" outlineLevelCol="0"/>
  <cols>
    <col min="1" max="1" width="12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4.6" customWidth="true" style="0"/>
    <col min="8" max="8" width="14.6" customWidth="true" style="0"/>
    <col min="9" max="9" width="12" customWidth="true" style="0"/>
    <col min="11" max="11" width="15" customWidth="true" style="0"/>
    <col min="12" max="12" width="15" customWidth="true" style="0"/>
    <col min="13" max="13" width="15" customWidth="true" style="0"/>
    <col min="14" max="14" width="13" customWidth="true" style="0"/>
    <col min="15" max="15" width="15" customWidth="true" style="0"/>
    <col min="16" max="16" width="17" customWidth="true" style="0"/>
    <col min="17" max="17" width="17" customWidth="true" style="0"/>
  </cols>
  <sheetData>
    <row r="2" spans="1:23">
      <c r="A2" s="10" t="s">
        <v>1</v>
      </c>
      <c r="B2" s="11" t="s">
        <v>55</v>
      </c>
      <c r="D2" s="10" t="s">
        <v>37</v>
      </c>
      <c r="E2" s="12" t="s">
        <v>85</v>
      </c>
      <c r="G2" s="10" t="s">
        <v>57</v>
      </c>
      <c r="H2" s="3" t="str">
        <f>E9</f>
        <v>0</v>
      </c>
      <c r="J2" s="10" t="s">
        <v>58</v>
      </c>
      <c r="K2" s="11">
        <v>3</v>
      </c>
      <c r="P2" s="3" t="s">
        <v>59</v>
      </c>
      <c r="Q2" s="4" t="str">
        <f>SUM(Q3:Q9)</f>
        <v>0</v>
      </c>
    </row>
    <row r="3" spans="1:23">
      <c r="J3" s="10" t="s">
        <v>60</v>
      </c>
      <c r="K3" s="11">
        <v>5</v>
      </c>
      <c r="P3" s="3" t="s">
        <v>61</v>
      </c>
      <c r="Q3" s="4">
        <v>0</v>
      </c>
    </row>
    <row r="4" spans="1:23">
      <c r="A4" s="10" t="s">
        <v>62</v>
      </c>
      <c r="B4" s="11" t="s">
        <v>63</v>
      </c>
      <c r="G4" s="10" t="s">
        <v>64</v>
      </c>
      <c r="H4" s="3" t="str">
        <f>F9</f>
        <v>0</v>
      </c>
      <c r="P4" s="3" t="s">
        <v>65</v>
      </c>
      <c r="Q4" s="4" t="str">
        <f>SUM(Q9*5%)</f>
        <v>0</v>
      </c>
    </row>
    <row r="5" spans="1:23">
      <c r="P5" s="14" t="s">
        <v>66</v>
      </c>
      <c r="Q5" s="4" t="str">
        <f>SUM(Q9*-1.5%)</f>
        <v>0</v>
      </c>
    </row>
    <row r="6" spans="1:23">
      <c r="A6" s="10" t="s">
        <v>67</v>
      </c>
      <c r="B6" s="11" t="s">
        <v>7</v>
      </c>
      <c r="G6" s="10" t="s">
        <v>68</v>
      </c>
      <c r="H6" s="3" t="str">
        <f>IFERROR(ROUND(H2/A9*35.315,2),0)</f>
        <v>0</v>
      </c>
      <c r="J6" s="10" t="s">
        <v>69</v>
      </c>
      <c r="K6" s="13">
        <v>4274.03</v>
      </c>
      <c r="P6" s="14" t="s">
        <v>70</v>
      </c>
      <c r="Q6" s="4"/>
    </row>
    <row r="7" spans="1:23">
      <c r="P7" s="3" t="s">
        <v>71</v>
      </c>
      <c r="Q7" s="4">
        <v>0</v>
      </c>
    </row>
    <row r="8" spans="1:23">
      <c r="P8" s="3" t="s">
        <v>72</v>
      </c>
      <c r="Q8" s="4">
        <v>0</v>
      </c>
    </row>
    <row r="9" spans="1:23">
      <c r="A9" s="3" t="str">
        <f>SUM(A11:A51)</f>
        <v>0</v>
      </c>
      <c r="B9" s="3" t="str">
        <f>SUM(B11:B51)</f>
        <v>0</v>
      </c>
      <c r="C9" s="3" t="str">
        <f>IFERROR(TRUNC(SUMPRODUCT(C11:C51,A11:A51)/A9,0), 0)</f>
        <v>0</v>
      </c>
      <c r="D9" s="3" t="str">
        <f>IFERROR(TRUNC(SUMPRODUCT(D11:D51,A11:A51)/A9,0)/100 , 0)</f>
        <v>0</v>
      </c>
      <c r="E9" s="16" t="str">
        <f>SUM(E11:E51)</f>
        <v>0</v>
      </c>
      <c r="F9" s="16" t="str">
        <f>SUM(F11:F51)</f>
        <v>0</v>
      </c>
      <c r="G9" s="16" t="str">
        <f>SUM(G11:G51)</f>
        <v>0</v>
      </c>
      <c r="H9" s="16" t="str">
        <f>SUM(H11:H51)</f>
        <v>0</v>
      </c>
      <c r="I9" s="3"/>
      <c r="P9" s="4" t="str">
        <f>SUM(P11:P20)*K6</f>
        <v>0</v>
      </c>
      <c r="Q9" s="4" t="str">
        <f>SUM(Q11:Q20)*K6</f>
        <v>0</v>
      </c>
      <c r="R9" s="17" t="s">
        <v>53</v>
      </c>
      <c r="S9" s="17"/>
      <c r="T9" s="17"/>
      <c r="U9" s="17" t="s">
        <v>54</v>
      </c>
      <c r="V9" s="17"/>
      <c r="W9" s="17"/>
    </row>
    <row r="10" spans="1:23">
      <c r="A10" s="15" t="s">
        <v>53</v>
      </c>
      <c r="B10" s="15" t="s">
        <v>54</v>
      </c>
      <c r="C10" s="15" t="s">
        <v>73</v>
      </c>
      <c r="D10" s="15" t="s">
        <v>39</v>
      </c>
      <c r="E10" s="15" t="s">
        <v>74</v>
      </c>
      <c r="F10" s="15" t="s">
        <v>75</v>
      </c>
      <c r="G10" s="15" t="s">
        <v>76</v>
      </c>
      <c r="H10" s="15" t="s">
        <v>77</v>
      </c>
      <c r="I10" s="15" t="s">
        <v>78</v>
      </c>
      <c r="K10" s="15" t="s">
        <v>79</v>
      </c>
      <c r="L10" s="15"/>
      <c r="M10" s="15" t="s">
        <v>80</v>
      </c>
      <c r="N10" s="15" t="s">
        <v>81</v>
      </c>
      <c r="O10" s="15" t="s">
        <v>82</v>
      </c>
      <c r="P10" s="15" t="s">
        <v>83</v>
      </c>
      <c r="Q10" s="15" t="s">
        <v>84</v>
      </c>
      <c r="R10" s="15" t="s">
        <v>80</v>
      </c>
      <c r="S10" s="15" t="s">
        <v>81</v>
      </c>
      <c r="T10" s="15" t="s">
        <v>82</v>
      </c>
      <c r="U10" s="15" t="s">
        <v>80</v>
      </c>
      <c r="V10" s="15" t="s">
        <v>81</v>
      </c>
      <c r="W10" s="15" t="s">
        <v>82</v>
      </c>
    </row>
    <row r="11" spans="1:23">
      <c r="A11" s="3">
        <v>0</v>
      </c>
      <c r="B11" s="3">
        <v>1</v>
      </c>
      <c r="C11" s="3">
        <v>60</v>
      </c>
      <c r="D11" s="3">
        <v>225</v>
      </c>
      <c r="E11" s="16" t="str">
        <f>IFERROR(TRUNC(POWER(C11,2)*D11/16000000,3)*A11,0)</f>
        <v>0</v>
      </c>
      <c r="F11" s="16" t="str">
        <f>IFERROR(TRUNC(POWER(C11-$K$2,2)*(D11-$K$3)/16000000,3)*A11,0)</f>
        <v>0</v>
      </c>
      <c r="G11" s="16" t="str">
        <f>IFERROR(TRUNC(POWER((C11),2)*(D11)/16000000,3)*B11,0)</f>
        <v>0</v>
      </c>
      <c r="H11" s="16" t="str">
        <f>IFERROR(TRUNC(POWER((C11-$K$2),2)*(D11-$K$3)/16000000,3)*B11,0)</f>
        <v>0</v>
      </c>
      <c r="I11" s="3" t="str">
        <f>IF(D11&lt;330, "Shorts" ,IF(D11&gt;=600, "Longs", "Semi Longs"))</f>
        <v>0</v>
      </c>
      <c r="K11" s="3">
        <v>40</v>
      </c>
      <c r="L11" s="3">
        <v>49</v>
      </c>
      <c r="M11" s="4">
        <v>26</v>
      </c>
      <c r="N11" s="4">
        <v>0</v>
      </c>
      <c r="O11" s="4">
        <v>0</v>
      </c>
      <c r="P11" s="4" t="str">
        <f>(M11*R11)+(N11*S11)+(O11*T11)</f>
        <v>0</v>
      </c>
      <c r="Q11" s="4" t="str">
        <f>(M11*U11)+(N11*V11)+(O11*W11)</f>
        <v>0</v>
      </c>
      <c r="R11" s="16" t="str">
        <f>SUMIFS($F$11:$F$51,$C$11:$C$51,"&gt;="&amp;$K$11,$C$11:$C$51,"&lt;="&amp;$L11, I11:I51,R10)</f>
        <v>0</v>
      </c>
      <c r="S11" s="16" t="str">
        <f>SUMIFS($F$11:$F$51,$C$11:$C$51,"&gt;="&amp;$K$11,$C$11:$C$51,"&lt;="&amp;$L11, I11:I51,S10)</f>
        <v>0</v>
      </c>
      <c r="T11" s="16" t="str">
        <f>SUMIFS($F$11:$F$51,$C$11:$C$51,"&gt;="&amp;$K$11,$C$11:$C$51,"&lt;="&amp;$L11, I11:I51,T10)</f>
        <v>0</v>
      </c>
      <c r="U11" s="16" t="str">
        <f>SUMIFS($H$11:$H$51,$C$11:$C$51,"&gt;="&amp;$K$11,$C$11:$C$51,"&lt;="&amp;$L11, I11:I51,U10)</f>
        <v>0</v>
      </c>
      <c r="V11" s="16" t="str">
        <f>SUMIFS($H$11:$H$51,$C$11:$C$51,"&gt;="&amp;$K$11,$C$11:$C$51,"&lt;="&amp;$L11, I11:I51,V10)</f>
        <v>0</v>
      </c>
      <c r="W11" s="16" t="str">
        <f>SUMIFS($H$11:$H$51,$C$11:$C$51,"&gt;="&amp;$K$11,$C$11:$C$51,"&lt;="&amp;$L11, I11:I51,W10)</f>
        <v>0</v>
      </c>
    </row>
    <row r="12" spans="1:23">
      <c r="A12" s="3">
        <v>0</v>
      </c>
      <c r="B12" s="3">
        <v>1</v>
      </c>
      <c r="C12" s="3">
        <v>61</v>
      </c>
      <c r="D12" s="3">
        <v>180</v>
      </c>
      <c r="E12" s="16" t="str">
        <f>IFERROR(TRUNC(POWER(C12,2)*D12/16000000,3)*A12,0)</f>
        <v>0</v>
      </c>
      <c r="F12" s="16" t="str">
        <f>IFERROR(TRUNC(POWER(C12-$K$2,2)*(D12-$K$3)/16000000,3)*A12,0)</f>
        <v>0</v>
      </c>
      <c r="G12" s="16" t="str">
        <f>IFERROR(TRUNC(POWER((C12),2)*(D12)/16000000,3)*B12,0)</f>
        <v>0</v>
      </c>
      <c r="H12" s="16" t="str">
        <f>IFERROR(TRUNC(POWER((C12-$K$2),2)*(D12-$K$3)/16000000,3)*B12,0)</f>
        <v>0</v>
      </c>
      <c r="I12" s="3" t="str">
        <f>IF(D12&lt;330, "Shorts" ,IF(D12&gt;=600, "Longs", "Semi Longs"))</f>
        <v>0</v>
      </c>
      <c r="K12" s="3">
        <v>50</v>
      </c>
      <c r="L12" s="3">
        <v>59</v>
      </c>
      <c r="M12" s="4">
        <v>31</v>
      </c>
      <c r="N12" s="4">
        <v>0</v>
      </c>
      <c r="O12" s="4">
        <v>0</v>
      </c>
      <c r="P12" s="4" t="str">
        <f>(M12*R12)+(N12*S12)+(O12*T12)</f>
        <v>0</v>
      </c>
      <c r="Q12" s="4" t="str">
        <f>(M12*U12)+(N12*V12)+(O12*W12)</f>
        <v>0</v>
      </c>
      <c r="R12" s="16" t="str">
        <f>SUMIFS($F$11:$F$51,$C$11:$C$51,"&gt;="&amp;$K$12,$C$11:$C$51,"&lt;="&amp;$L12, I11:I51,R10)</f>
        <v>0</v>
      </c>
      <c r="S12" s="16" t="str">
        <f>SUMIFS($F$11:$F$51,$C$11:$C$51,"&gt;="&amp;$K$12,$C$11:$C$51,"&lt;="&amp;$L12, I11:I51,S10)</f>
        <v>0</v>
      </c>
      <c r="T12" s="16" t="str">
        <f>SUMIFS($F$11:$F$51,$C$11:$C$51,"&gt;="&amp;$K$12,$C$11:$C$51,"&lt;="&amp;$L12, I11:I51,T10)</f>
        <v>0</v>
      </c>
      <c r="U12" s="16" t="str">
        <f>SUMIFS($H$11:$H$51,$C$11:$C$51,"&gt;="&amp;$K$12,$C$11:$C$51,"&lt;="&amp;$L12, I11:I51,U10)</f>
        <v>0</v>
      </c>
      <c r="V12" s="16" t="str">
        <f>SUMIFS($H$11:$H$51,$C$11:$C$51,"&gt;="&amp;$K$12,$C$11:$C$51,"&lt;="&amp;$L12, I11:I51,V10)</f>
        <v>0</v>
      </c>
      <c r="W12" s="16" t="str">
        <f>SUMIFS($H$11:$H$51,$C$11:$C$51,"&gt;="&amp;$K$12,$C$11:$C$51,"&lt;="&amp;$L12, I11:I51,W10)</f>
        <v>0</v>
      </c>
    </row>
    <row r="13" spans="1:23">
      <c r="A13" s="3">
        <v>0</v>
      </c>
      <c r="B13" s="3">
        <v>2</v>
      </c>
      <c r="C13" s="3">
        <v>61</v>
      </c>
      <c r="D13" s="3">
        <v>225</v>
      </c>
      <c r="E13" s="16" t="str">
        <f>IFERROR(TRUNC(POWER(C13,2)*D13/16000000,3)*A13,0)</f>
        <v>0</v>
      </c>
      <c r="F13" s="16" t="str">
        <f>IFERROR(TRUNC(POWER(C13-$K$2,2)*(D13-$K$3)/16000000,3)*A13,0)</f>
        <v>0</v>
      </c>
      <c r="G13" s="16" t="str">
        <f>IFERROR(TRUNC(POWER((C13),2)*(D13)/16000000,3)*B13,0)</f>
        <v>0</v>
      </c>
      <c r="H13" s="16" t="str">
        <f>IFERROR(TRUNC(POWER((C13-$K$2),2)*(D13-$K$3)/16000000,3)*B13,0)</f>
        <v>0</v>
      </c>
      <c r="I13" s="3" t="str">
        <f>IF(D13&lt;330, "Shorts" ,IF(D13&gt;=600, "Longs", "Semi Longs"))</f>
        <v>0</v>
      </c>
      <c r="K13" s="3">
        <v>60</v>
      </c>
      <c r="L13" s="3">
        <v>69</v>
      </c>
      <c r="M13" s="4">
        <v>71</v>
      </c>
      <c r="N13" s="4">
        <v>119</v>
      </c>
      <c r="O13" s="4">
        <v>146</v>
      </c>
      <c r="P13" s="4" t="str">
        <f>(M13*R13)+(N13*S13)+(O13*T13)</f>
        <v>0</v>
      </c>
      <c r="Q13" s="4" t="str">
        <f>(M13*U13)+(N13*V13)+(O13*W13)</f>
        <v>0</v>
      </c>
      <c r="R13" s="16" t="str">
        <f>SUMIFS($F$11:$F$51,$C$11:$C$51,"&gt;="&amp;$K$13,$C$11:$C$51,"&lt;="&amp;$L13, I11:I51,R10)</f>
        <v>0</v>
      </c>
      <c r="S13" s="16" t="str">
        <f>SUMIFS($F$11:$F$51,$C$11:$C$51,"&gt;="&amp;$K$13,$C$11:$C$51,"&lt;="&amp;$L13, I11:I51,S10)</f>
        <v>0</v>
      </c>
      <c r="T13" s="16" t="str">
        <f>SUMIFS($F$11:$F$51,$C$11:$C$51,"&gt;="&amp;$K$13,$C$11:$C$51,"&lt;="&amp;$L13, I11:I51,T10)</f>
        <v>0</v>
      </c>
      <c r="U13" s="16" t="str">
        <f>SUMIFS($H$11:$H$51,$C$11:$C$51,"&gt;="&amp;$K$13,$C$11:$C$51,"&lt;="&amp;$L13, I11:I51,U10)</f>
        <v>0</v>
      </c>
      <c r="V13" s="16" t="str">
        <f>SUMIFS($H$11:$H$51,$C$11:$C$51,"&gt;="&amp;$K$13,$C$11:$C$51,"&lt;="&amp;$L13, I11:I51,V10)</f>
        <v>0</v>
      </c>
      <c r="W13" s="16" t="str">
        <f>SUMIFS($H$11:$H$51,$C$11:$C$51,"&gt;="&amp;$K$13,$C$11:$C$51,"&lt;="&amp;$L13, I11:I51,W10)</f>
        <v>0</v>
      </c>
    </row>
    <row r="14" spans="1:23">
      <c r="A14" s="3">
        <v>0</v>
      </c>
      <c r="B14" s="3">
        <v>1</v>
      </c>
      <c r="C14" s="3">
        <v>62</v>
      </c>
      <c r="D14" s="3">
        <v>225</v>
      </c>
      <c r="E14" s="16" t="str">
        <f>IFERROR(TRUNC(POWER(C14,2)*D14/16000000,3)*A14,0)</f>
        <v>0</v>
      </c>
      <c r="F14" s="16" t="str">
        <f>IFERROR(TRUNC(POWER(C14-$K$2,2)*(D14-$K$3)/16000000,3)*A14,0)</f>
        <v>0</v>
      </c>
      <c r="G14" s="16" t="str">
        <f>IFERROR(TRUNC(POWER((C14),2)*(D14)/16000000,3)*B14,0)</f>
        <v>0</v>
      </c>
      <c r="H14" s="16" t="str">
        <f>IFERROR(TRUNC(POWER((C14-$K$2),2)*(D14-$K$3)/16000000,3)*B14,0)</f>
        <v>0</v>
      </c>
      <c r="I14" s="3" t="str">
        <f>IF(D14&lt;330, "Shorts" ,IF(D14&gt;=600, "Longs", "Semi Longs"))</f>
        <v>0</v>
      </c>
      <c r="K14" s="3">
        <v>70</v>
      </c>
      <c r="L14" s="3">
        <v>79</v>
      </c>
      <c r="M14" s="4">
        <v>110</v>
      </c>
      <c r="N14" s="4">
        <v>180</v>
      </c>
      <c r="O14" s="4">
        <v>200</v>
      </c>
      <c r="P14" s="4" t="str">
        <f>(M14*R14)+(N14*S14)+(O14*T14)</f>
        <v>0</v>
      </c>
      <c r="Q14" s="4" t="str">
        <f>(M14*U14)+(N14*V14)+(O14*W14)</f>
        <v>0</v>
      </c>
      <c r="R14" s="16" t="str">
        <f>SUMIFS($F$11:$F$51,$C$11:$C$51,"&gt;="&amp;$K$14,$C$11:$C$51,"&lt;="&amp;$L14, I11:I51,R10)</f>
        <v>0</v>
      </c>
      <c r="S14" s="16" t="str">
        <f>SUMIFS($F$11:$F$51,$C$11:$C$51,"&gt;="&amp;$K$14,$C$11:$C$51,"&lt;="&amp;$L14, I11:I51,S10)</f>
        <v>0</v>
      </c>
      <c r="T14" s="16" t="str">
        <f>SUMIFS($F$11:$F$51,$C$11:$C$51,"&gt;="&amp;$K$14,$C$11:$C$51,"&lt;="&amp;$L14, I11:I51,T10)</f>
        <v>0</v>
      </c>
      <c r="U14" s="16" t="str">
        <f>SUMIFS($H$11:$H$51,$C$11:$C$51,"&gt;="&amp;$K$14,$C$11:$C$51,"&lt;="&amp;$L14, I11:I51,U10)</f>
        <v>0</v>
      </c>
      <c r="V14" s="16" t="str">
        <f>SUMIFS($H$11:$H$51,$C$11:$C$51,"&gt;="&amp;$K$14,$C$11:$C$51,"&lt;="&amp;$L14, I11:I51,V10)</f>
        <v>0</v>
      </c>
      <c r="W14" s="16" t="str">
        <f>SUMIFS($H$11:$H$51,$C$11:$C$51,"&gt;="&amp;$K$14,$C$11:$C$51,"&lt;="&amp;$L14, I11:I51,W10)</f>
        <v>0</v>
      </c>
    </row>
    <row r="15" spans="1:23">
      <c r="A15" s="3">
        <v>0</v>
      </c>
      <c r="B15" s="3">
        <v>1</v>
      </c>
      <c r="C15" s="3">
        <v>63</v>
      </c>
      <c r="D15" s="3">
        <v>225</v>
      </c>
      <c r="E15" s="16" t="str">
        <f>IFERROR(TRUNC(POWER(C15,2)*D15/16000000,3)*A15,0)</f>
        <v>0</v>
      </c>
      <c r="F15" s="16" t="str">
        <f>IFERROR(TRUNC(POWER(C15-$K$2,2)*(D15-$K$3)/16000000,3)*A15,0)</f>
        <v>0</v>
      </c>
      <c r="G15" s="16" t="str">
        <f>IFERROR(TRUNC(POWER((C15),2)*(D15)/16000000,3)*B15,0)</f>
        <v>0</v>
      </c>
      <c r="H15" s="16" t="str">
        <f>IFERROR(TRUNC(POWER((C15-$K$2),2)*(D15-$K$3)/16000000,3)*B15,0)</f>
        <v>0</v>
      </c>
      <c r="I15" s="3" t="str">
        <f>IF(D15&lt;330, "Shorts" ,IF(D15&gt;=600, "Longs", "Semi Longs"))</f>
        <v>0</v>
      </c>
      <c r="K15" s="3">
        <v>80</v>
      </c>
      <c r="L15" s="3">
        <v>89</v>
      </c>
      <c r="M15" s="4">
        <v>158</v>
      </c>
      <c r="N15" s="4">
        <v>227</v>
      </c>
      <c r="O15" s="4">
        <v>254</v>
      </c>
      <c r="P15" s="4" t="str">
        <f>(M15*R15)+(N15*S15)+(O15*T15)</f>
        <v>0</v>
      </c>
      <c r="Q15" s="4" t="str">
        <f>(M15*U15)+(N15*V15)+(O15*W15)</f>
        <v>0</v>
      </c>
      <c r="R15" s="16" t="str">
        <f>SUMIFS($F$11:$F$51,$C$11:$C$51,"&gt;="&amp;$K$15,$C$11:$C$51,"&lt;="&amp;$L15, I11:I51,R10)</f>
        <v>0</v>
      </c>
      <c r="S15" s="16" t="str">
        <f>SUMIFS($F$11:$F$51,$C$11:$C$51,"&gt;="&amp;$K$15,$C$11:$C$51,"&lt;="&amp;$L15, I11:I51,S10)</f>
        <v>0</v>
      </c>
      <c r="T15" s="16" t="str">
        <f>SUMIFS($F$11:$F$51,$C$11:$C$51,"&gt;="&amp;$K$15,$C$11:$C$51,"&lt;="&amp;$L15, I11:I51,T10)</f>
        <v>0</v>
      </c>
      <c r="U15" s="16" t="str">
        <f>SUMIFS($H$11:$H$51,$C$11:$C$51,"&gt;="&amp;$K$15,$C$11:$C$51,"&lt;="&amp;$L15, I11:I51,U10)</f>
        <v>0</v>
      </c>
      <c r="V15" s="16" t="str">
        <f>SUMIFS($H$11:$H$51,$C$11:$C$51,"&gt;="&amp;$K$15,$C$11:$C$51,"&lt;="&amp;$L15, I11:I51,V10)</f>
        <v>0</v>
      </c>
      <c r="W15" s="16" t="str">
        <f>SUMIFS($H$11:$H$51,$C$11:$C$51,"&gt;="&amp;$K$15,$C$11:$C$51,"&lt;="&amp;$L15, I11:I51,W10)</f>
        <v>0</v>
      </c>
    </row>
    <row r="16" spans="1:23">
      <c r="A16" s="3">
        <v>0</v>
      </c>
      <c r="B16" s="3">
        <v>1</v>
      </c>
      <c r="C16" s="3">
        <v>63</v>
      </c>
      <c r="D16" s="3">
        <v>970</v>
      </c>
      <c r="E16" s="16" t="str">
        <f>IFERROR(TRUNC(POWER(C16,2)*D16/16000000,3)*A16,0)</f>
        <v>0</v>
      </c>
      <c r="F16" s="16" t="str">
        <f>IFERROR(TRUNC(POWER(C16-$K$2,2)*(D16-$K$3)/16000000,3)*A16,0)</f>
        <v>0</v>
      </c>
      <c r="G16" s="16" t="str">
        <f>IFERROR(TRUNC(POWER((C16),2)*(D16)/16000000,3)*B16,0)</f>
        <v>0</v>
      </c>
      <c r="H16" s="16" t="str">
        <f>IFERROR(TRUNC(POWER((C16-$K$2),2)*(D16-$K$3)/16000000,3)*B16,0)</f>
        <v>0</v>
      </c>
      <c r="I16" s="3" t="str">
        <f>IF(D16&lt;330, "Shorts" ,IF(D16&gt;=600, "Longs", "Semi Longs"))</f>
        <v>0</v>
      </c>
      <c r="K16" s="3">
        <v>90</v>
      </c>
      <c r="L16" s="3">
        <v>99</v>
      </c>
      <c r="M16" s="4">
        <v>202</v>
      </c>
      <c r="N16" s="4">
        <v>281</v>
      </c>
      <c r="O16" s="4">
        <v>308</v>
      </c>
      <c r="P16" s="4" t="str">
        <f>(M16*R16)+(N16*S16)+(O16*T16)</f>
        <v>0</v>
      </c>
      <c r="Q16" s="4" t="str">
        <f>(M16*U16)+(N16*V16)+(O16*W16)</f>
        <v>0</v>
      </c>
      <c r="R16" s="16" t="str">
        <f>SUMIFS($F$11:$F$51,$C$11:$C$51,"&gt;="&amp;$K$16,$C$11:$C$51,"&lt;="&amp;$L16, I11:I51,R10)</f>
        <v>0</v>
      </c>
      <c r="S16" s="16" t="str">
        <f>SUMIFS($F$11:$F$51,$C$11:$C$51,"&gt;="&amp;$K$16,$C$11:$C$51,"&lt;="&amp;$L16, I11:I51,S10)</f>
        <v>0</v>
      </c>
      <c r="T16" s="16" t="str">
        <f>SUMIFS($F$11:$F$51,$C$11:$C$51,"&gt;="&amp;$K$16,$C$11:$C$51,"&lt;="&amp;$L16, I11:I51,T10)</f>
        <v>0</v>
      </c>
      <c r="U16" s="16" t="str">
        <f>SUMIFS($H$11:$H$51,$C$11:$C$51,"&gt;="&amp;$K$16,$C$11:$C$51,"&lt;="&amp;$L16, I11:I51,U10)</f>
        <v>0</v>
      </c>
      <c r="V16" s="16" t="str">
        <f>SUMIFS($H$11:$H$51,$C$11:$C$51,"&gt;="&amp;$K$16,$C$11:$C$51,"&lt;="&amp;$L16, I11:I51,V10)</f>
        <v>0</v>
      </c>
      <c r="W16" s="16" t="str">
        <f>SUMIFS($H$11:$H$51,$C$11:$C$51,"&gt;="&amp;$K$16,$C$11:$C$51,"&lt;="&amp;$L16, I11:I51,W10)</f>
        <v>0</v>
      </c>
    </row>
    <row r="17" spans="1:23">
      <c r="A17" s="3">
        <v>0</v>
      </c>
      <c r="B17" s="3">
        <v>1</v>
      </c>
      <c r="C17" s="3">
        <v>63</v>
      </c>
      <c r="D17" s="3">
        <v>1160</v>
      </c>
      <c r="E17" s="16" t="str">
        <f>IFERROR(TRUNC(POWER(C17,2)*D17/16000000,3)*A17,0)</f>
        <v>0</v>
      </c>
      <c r="F17" s="16" t="str">
        <f>IFERROR(TRUNC(POWER(C17-$K$2,2)*(D17-$K$3)/16000000,3)*A17,0)</f>
        <v>0</v>
      </c>
      <c r="G17" s="16" t="str">
        <f>IFERROR(TRUNC(POWER((C17),2)*(D17)/16000000,3)*B17,0)</f>
        <v>0</v>
      </c>
      <c r="H17" s="16" t="str">
        <f>IFERROR(TRUNC(POWER((C17-$K$2),2)*(D17-$K$3)/16000000,3)*B17,0)</f>
        <v>0</v>
      </c>
      <c r="I17" s="3" t="str">
        <f>IF(D17&lt;330, "Shorts" ,IF(D17&gt;=600, "Longs", "Semi Longs"))</f>
        <v>0</v>
      </c>
      <c r="K17" s="3">
        <v>100</v>
      </c>
      <c r="L17" s="3">
        <v>109</v>
      </c>
      <c r="M17" s="4">
        <v>257</v>
      </c>
      <c r="N17" s="4">
        <v>335</v>
      </c>
      <c r="O17" s="4">
        <v>362</v>
      </c>
      <c r="P17" s="4" t="str">
        <f>(M17*R17)+(N17*S17)+(O17*T17)</f>
        <v>0</v>
      </c>
      <c r="Q17" s="4" t="str">
        <f>(M17*U17)+(N17*V17)+(O17*W17)</f>
        <v>0</v>
      </c>
      <c r="R17" s="16" t="str">
        <f>SUMIFS($F$11:$F$51,$C$11:$C$51,"&gt;="&amp;$K$17,$C$11:$C$51,"&lt;="&amp;$L17, I11:I51,R10)</f>
        <v>0</v>
      </c>
      <c r="S17" s="16" t="str">
        <f>SUMIFS($F$11:$F$51,$C$11:$C$51,"&gt;="&amp;$K$17,$C$11:$C$51,"&lt;="&amp;$L17, I11:I51,S10)</f>
        <v>0</v>
      </c>
      <c r="T17" s="16" t="str">
        <f>SUMIFS($F$11:$F$51,$C$11:$C$51,"&gt;="&amp;$K$17,$C$11:$C$51,"&lt;="&amp;$L17, I11:I51,T10)</f>
        <v>0</v>
      </c>
      <c r="U17" s="16" t="str">
        <f>SUMIFS($H$11:$H$51,$C$11:$C$51,"&gt;="&amp;$K$17,$C$11:$C$51,"&lt;="&amp;$L17, I11:I51,U10)</f>
        <v>0</v>
      </c>
      <c r="V17" s="16" t="str">
        <f>SUMIFS($H$11:$H$51,$C$11:$C$51,"&gt;="&amp;$K$17,$C$11:$C$51,"&lt;="&amp;$L17, I11:I51,V10)</f>
        <v>0</v>
      </c>
      <c r="W17" s="16" t="str">
        <f>SUMIFS($H$11:$H$51,$C$11:$C$51,"&gt;="&amp;$K$17,$C$11:$C$51,"&lt;="&amp;$L17, I11:I51,W10)</f>
        <v>0</v>
      </c>
    </row>
    <row r="18" spans="1:23">
      <c r="A18" s="3">
        <v>0</v>
      </c>
      <c r="B18" s="3">
        <v>1</v>
      </c>
      <c r="C18" s="3">
        <v>64</v>
      </c>
      <c r="D18" s="3">
        <v>225</v>
      </c>
      <c r="E18" s="16" t="str">
        <f>IFERROR(TRUNC(POWER(C18,2)*D18/16000000,3)*A18,0)</f>
        <v>0</v>
      </c>
      <c r="F18" s="16" t="str">
        <f>IFERROR(TRUNC(POWER(C18-$K$2,2)*(D18-$K$3)/16000000,3)*A18,0)</f>
        <v>0</v>
      </c>
      <c r="G18" s="16" t="str">
        <f>IFERROR(TRUNC(POWER((C18),2)*(D18)/16000000,3)*B18,0)</f>
        <v>0</v>
      </c>
      <c r="H18" s="16" t="str">
        <f>IFERROR(TRUNC(POWER((C18-$K$2),2)*(D18-$K$3)/16000000,3)*B18,0)</f>
        <v>0</v>
      </c>
      <c r="I18" s="3" t="str">
        <f>IF(D18&lt;330, "Shorts" ,IF(D18&gt;=600, "Longs", "Semi Longs"))</f>
        <v>0</v>
      </c>
      <c r="K18" s="3">
        <v>110</v>
      </c>
      <c r="L18" s="3">
        <v>119</v>
      </c>
      <c r="M18" s="4">
        <v>323</v>
      </c>
      <c r="N18" s="4">
        <v>389</v>
      </c>
      <c r="O18" s="4">
        <v>416</v>
      </c>
      <c r="P18" s="4" t="str">
        <f>(M18*R18)+(N18*S18)+(O18*T18)</f>
        <v>0</v>
      </c>
      <c r="Q18" s="4" t="str">
        <f>(M18*U18)+(N18*V18)+(O18*W18)</f>
        <v>0</v>
      </c>
      <c r="R18" s="16" t="str">
        <f>SUMIFS($F$11:$F$51,$C$11:$C$51,"&gt;="&amp;$K$18,$C$11:$C$51,"&lt;="&amp;$L18, I11:I51,R10)</f>
        <v>0</v>
      </c>
      <c r="S18" s="16" t="str">
        <f>SUMIFS($F$11:$F$51,$C$11:$C$51,"&gt;="&amp;$K$18,$C$11:$C$51,"&lt;="&amp;$L18, I11:I51,S10)</f>
        <v>0</v>
      </c>
      <c r="T18" s="16" t="str">
        <f>SUMIFS($F$11:$F$51,$C$11:$C$51,"&gt;="&amp;$K$18,$C$11:$C$51,"&lt;="&amp;$L18, I11:I51,T10)</f>
        <v>0</v>
      </c>
      <c r="U18" s="16" t="str">
        <f>SUMIFS($H$11:$H$51,$C$11:$C$51,"&gt;="&amp;$K$18,$C$11:$C$51,"&lt;="&amp;$L18, I11:I51,U10)</f>
        <v>0</v>
      </c>
      <c r="V18" s="16" t="str">
        <f>SUMIFS($H$11:$H$51,$C$11:$C$51,"&gt;="&amp;$K$18,$C$11:$C$51,"&lt;="&amp;$L18, I11:I51,V10)</f>
        <v>0</v>
      </c>
      <c r="W18" s="16" t="str">
        <f>SUMIFS($H$11:$H$51,$C$11:$C$51,"&gt;="&amp;$K$18,$C$11:$C$51,"&lt;="&amp;$L18, I11:I51,W10)</f>
        <v>0</v>
      </c>
    </row>
    <row r="19" spans="1:23">
      <c r="A19" s="3">
        <v>0</v>
      </c>
      <c r="B19" s="3">
        <v>1</v>
      </c>
      <c r="C19" s="3">
        <v>64</v>
      </c>
      <c r="D19" s="3">
        <v>1030</v>
      </c>
      <c r="E19" s="16" t="str">
        <f>IFERROR(TRUNC(POWER(C19,2)*D19/16000000,3)*A19,0)</f>
        <v>0</v>
      </c>
      <c r="F19" s="16" t="str">
        <f>IFERROR(TRUNC(POWER(C19-$K$2,2)*(D19-$K$3)/16000000,3)*A19,0)</f>
        <v>0</v>
      </c>
      <c r="G19" s="16" t="str">
        <f>IFERROR(TRUNC(POWER((C19),2)*(D19)/16000000,3)*B19,0)</f>
        <v>0</v>
      </c>
      <c r="H19" s="16" t="str">
        <f>IFERROR(TRUNC(POWER((C19-$K$2),2)*(D19-$K$3)/16000000,3)*B19,0)</f>
        <v>0</v>
      </c>
      <c r="I19" s="3" t="str">
        <f>IF(D19&lt;330, "Shorts" ,IF(D19&gt;=600, "Longs", "Semi Longs"))</f>
        <v>0</v>
      </c>
      <c r="K19" s="3">
        <v>120</v>
      </c>
      <c r="L19" s="3">
        <v>129</v>
      </c>
      <c r="M19" s="4">
        <v>363</v>
      </c>
      <c r="N19" s="4">
        <v>443</v>
      </c>
      <c r="O19" s="4">
        <v>470</v>
      </c>
      <c r="P19" s="4" t="str">
        <f>(M19*R19)+(N19*S19)+(O19*T19)</f>
        <v>0</v>
      </c>
      <c r="Q19" s="4" t="str">
        <f>(M19*U19)+(N19*V19)+(O19*W19)</f>
        <v>0</v>
      </c>
      <c r="R19" s="16" t="str">
        <f>SUMIFS($F$11:$F$51,$C$11:$C$51,"&gt;="&amp;$K$19,$C$11:$C$51,"&lt;="&amp;$L19, I11:I51,R10)</f>
        <v>0</v>
      </c>
      <c r="S19" s="16" t="str">
        <f>SUMIFS($F$11:$F$51,$C$11:$C$51,"&gt;="&amp;$K$19,$C$11:$C$51,"&lt;="&amp;$L19, I11:I51,S10)</f>
        <v>0</v>
      </c>
      <c r="T19" s="16" t="str">
        <f>SUMIFS($F$11:$F$51,$C$11:$C$51,"&gt;="&amp;$K$19,$C$11:$C$51,"&lt;="&amp;$L19, I11:I51,T10)</f>
        <v>0</v>
      </c>
      <c r="U19" s="16" t="str">
        <f>SUMIFS($H$11:$H$51,$C$11:$C$51,"&gt;="&amp;$K$19,$C$11:$C$51,"&lt;="&amp;$L19, I11:I51,U10)</f>
        <v>0</v>
      </c>
      <c r="V19" s="16" t="str">
        <f>SUMIFS($H$11:$H$51,$C$11:$C$51,"&gt;="&amp;$K$19,$C$11:$C$51,"&lt;="&amp;$L19, I11:I51,V10)</f>
        <v>0</v>
      </c>
      <c r="W19" s="16" t="str">
        <f>SUMIFS($H$11:$H$51,$C$11:$C$51,"&gt;="&amp;$K$19,$C$11:$C$51,"&lt;="&amp;$L19, I11:I51,W10)</f>
        <v>0</v>
      </c>
    </row>
    <row r="20" spans="1:23">
      <c r="A20" s="3">
        <v>0</v>
      </c>
      <c r="B20" s="3">
        <v>1</v>
      </c>
      <c r="C20" s="3">
        <v>65</v>
      </c>
      <c r="D20" s="3">
        <v>225</v>
      </c>
      <c r="E20" s="16" t="str">
        <f>IFERROR(TRUNC(POWER(C20,2)*D20/16000000,3)*A20,0)</f>
        <v>0</v>
      </c>
      <c r="F20" s="16" t="str">
        <f>IFERROR(TRUNC(POWER(C20-$K$2,2)*(D20-$K$3)/16000000,3)*A20,0)</f>
        <v>0</v>
      </c>
      <c r="G20" s="16" t="str">
        <f>IFERROR(TRUNC(POWER((C20),2)*(D20)/16000000,3)*B20,0)</f>
        <v>0</v>
      </c>
      <c r="H20" s="16" t="str">
        <f>IFERROR(TRUNC(POWER((C20-$K$2),2)*(D20-$K$3)/16000000,3)*B20,0)</f>
        <v>0</v>
      </c>
      <c r="I20" s="3" t="str">
        <f>IF(D20&lt;330, "Shorts" ,IF(D20&gt;=600, "Longs", "Semi Longs"))</f>
        <v>0</v>
      </c>
      <c r="K20" s="3">
        <v>130</v>
      </c>
      <c r="L20" s="3">
        <v>139</v>
      </c>
      <c r="M20" s="4">
        <v>363</v>
      </c>
      <c r="N20" s="4">
        <v>497</v>
      </c>
      <c r="O20" s="4">
        <v>524</v>
      </c>
      <c r="P20" s="4" t="str">
        <f>(M20*R20)+(N20*S20)+(O20*T20)</f>
        <v>0</v>
      </c>
      <c r="Q20" s="4" t="str">
        <f>(M20*U20)+(N20*V20)+(O20*W20)</f>
        <v>0</v>
      </c>
      <c r="R20" s="16" t="str">
        <f>SUMIFS($F$11:$F$51,$C$11:$C$51,"&gt;="&amp;$K$20,$C$11:$C$51,"&lt;="&amp;$L20, I11:I51,R10)</f>
        <v>0</v>
      </c>
      <c r="S20" s="16" t="str">
        <f>SUMIFS($F$11:$F$51,$C$11:$C$51,"&gt;="&amp;$K$20,$C$11:$C$51,"&lt;="&amp;$L20, I11:I51,S10)</f>
        <v>0</v>
      </c>
      <c r="T20" s="16" t="str">
        <f>SUMIFS($F$11:$F$51,$C$11:$C$51,"&gt;="&amp;$K$20,$C$11:$C$51,"&lt;="&amp;$L20, I11:I51,T10)</f>
        <v>0</v>
      </c>
      <c r="U20" s="16" t="str">
        <f>SUMIFS($H$11:$H$51,$C$11:$C$51,"&gt;="&amp;$K$20,$C$11:$C$51,"&lt;="&amp;$L20, I11:I51,U10)</f>
        <v>0</v>
      </c>
      <c r="V20" s="16" t="str">
        <f>SUMIFS($H$11:$H$51,$C$11:$C$51,"&gt;="&amp;$K$20,$C$11:$C$51,"&lt;="&amp;$L20, I11:I51,V10)</f>
        <v>0</v>
      </c>
      <c r="W20" s="16" t="str">
        <f>SUMIFS($H$11:$H$51,$C$11:$C$51,"&gt;="&amp;$K$20,$C$11:$C$51,"&lt;="&amp;$L20, I11:I51,W10)</f>
        <v>0</v>
      </c>
    </row>
    <row r="21" spans="1:23">
      <c r="A21" s="3">
        <v>0</v>
      </c>
      <c r="B21" s="3">
        <v>1</v>
      </c>
      <c r="C21" s="3">
        <v>65</v>
      </c>
      <c r="D21" s="3">
        <v>570</v>
      </c>
      <c r="E21" s="16" t="str">
        <f>IFERROR(TRUNC(POWER(C21,2)*D21/16000000,3)*A21,0)</f>
        <v>0</v>
      </c>
      <c r="F21" s="16" t="str">
        <f>IFERROR(TRUNC(POWER(C21-$K$2,2)*(D21-$K$3)/16000000,3)*A21,0)</f>
        <v>0</v>
      </c>
      <c r="G21" s="16" t="str">
        <f>IFERROR(TRUNC(POWER((C21),2)*(D21)/16000000,3)*B21,0)</f>
        <v>0</v>
      </c>
      <c r="H21" s="16" t="str">
        <f>IFERROR(TRUNC(POWER((C21-$K$2),2)*(D21-$K$3)/16000000,3)*B21,0)</f>
        <v>0</v>
      </c>
      <c r="I21" s="3" t="str">
        <f>IF(D21&lt;330, "Shorts" ,IF(D21&gt;=600, "Longs", "Semi Longs"))</f>
        <v>0</v>
      </c>
    </row>
    <row r="22" spans="1:23">
      <c r="A22" s="3">
        <v>0</v>
      </c>
      <c r="B22" s="3">
        <v>1</v>
      </c>
      <c r="C22" s="3">
        <v>66</v>
      </c>
      <c r="D22" s="3">
        <v>780</v>
      </c>
      <c r="E22" s="16" t="str">
        <f>IFERROR(TRUNC(POWER(C22,2)*D22/16000000,3)*A22,0)</f>
        <v>0</v>
      </c>
      <c r="F22" s="16" t="str">
        <f>IFERROR(TRUNC(POWER(C22-$K$2,2)*(D22-$K$3)/16000000,3)*A22,0)</f>
        <v>0</v>
      </c>
      <c r="G22" s="16" t="str">
        <f>IFERROR(TRUNC(POWER((C22),2)*(D22)/16000000,3)*B22,0)</f>
        <v>0</v>
      </c>
      <c r="H22" s="16" t="str">
        <f>IFERROR(TRUNC(POWER((C22-$K$2),2)*(D22-$K$3)/16000000,3)*B22,0)</f>
        <v>0</v>
      </c>
      <c r="I22" s="3" t="str">
        <f>IF(D22&lt;330, "Shorts" ,IF(D22&gt;=600, "Longs", "Semi Longs"))</f>
        <v>0</v>
      </c>
    </row>
    <row r="23" spans="1:23">
      <c r="A23" s="3">
        <v>0</v>
      </c>
      <c r="B23" s="3">
        <v>1</v>
      </c>
      <c r="C23" s="3">
        <v>66</v>
      </c>
      <c r="D23" s="3">
        <v>1040</v>
      </c>
      <c r="E23" s="16" t="str">
        <f>IFERROR(TRUNC(POWER(C23,2)*D23/16000000,3)*A23,0)</f>
        <v>0</v>
      </c>
      <c r="F23" s="16" t="str">
        <f>IFERROR(TRUNC(POWER(C23-$K$2,2)*(D23-$K$3)/16000000,3)*A23,0)</f>
        <v>0</v>
      </c>
      <c r="G23" s="16" t="str">
        <f>IFERROR(TRUNC(POWER((C23),2)*(D23)/16000000,3)*B23,0)</f>
        <v>0</v>
      </c>
      <c r="H23" s="16" t="str">
        <f>IFERROR(TRUNC(POWER((C23-$K$2),2)*(D23-$K$3)/16000000,3)*B23,0)</f>
        <v>0</v>
      </c>
      <c r="I23" s="3" t="str">
        <f>IF(D23&lt;330, "Shorts" ,IF(D23&gt;=600, "Longs", "Semi Longs"))</f>
        <v>0</v>
      </c>
    </row>
    <row r="24" spans="1:23">
      <c r="A24" s="3">
        <v>0</v>
      </c>
      <c r="B24" s="3">
        <v>1</v>
      </c>
      <c r="C24" s="3">
        <v>68</v>
      </c>
      <c r="D24" s="3">
        <v>470</v>
      </c>
      <c r="E24" s="16" t="str">
        <f>IFERROR(TRUNC(POWER(C24,2)*D24/16000000,3)*A24,0)</f>
        <v>0</v>
      </c>
      <c r="F24" s="16" t="str">
        <f>IFERROR(TRUNC(POWER(C24-$K$2,2)*(D24-$K$3)/16000000,3)*A24,0)</f>
        <v>0</v>
      </c>
      <c r="G24" s="16" t="str">
        <f>IFERROR(TRUNC(POWER((C24),2)*(D24)/16000000,3)*B24,0)</f>
        <v>0</v>
      </c>
      <c r="H24" s="16" t="str">
        <f>IFERROR(TRUNC(POWER((C24-$K$2),2)*(D24-$K$3)/16000000,3)*B24,0)</f>
        <v>0</v>
      </c>
      <c r="I24" s="3" t="str">
        <f>IF(D24&lt;330, "Shorts" ,IF(D24&gt;=600, "Longs", "Semi Longs"))</f>
        <v>0</v>
      </c>
    </row>
    <row r="25" spans="1:23">
      <c r="A25" s="3">
        <v>0</v>
      </c>
      <c r="B25" s="3">
        <v>1</v>
      </c>
      <c r="C25" s="3">
        <v>68</v>
      </c>
      <c r="D25" s="3">
        <v>580</v>
      </c>
      <c r="E25" s="16" t="str">
        <f>IFERROR(TRUNC(POWER(C25,2)*D25/16000000,3)*A25,0)</f>
        <v>0</v>
      </c>
      <c r="F25" s="16" t="str">
        <f>IFERROR(TRUNC(POWER(C25-$K$2,2)*(D25-$K$3)/16000000,3)*A25,0)</f>
        <v>0</v>
      </c>
      <c r="G25" s="16" t="str">
        <f>IFERROR(TRUNC(POWER((C25),2)*(D25)/16000000,3)*B25,0)</f>
        <v>0</v>
      </c>
      <c r="H25" s="16" t="str">
        <f>IFERROR(TRUNC(POWER((C25-$K$2),2)*(D25-$K$3)/16000000,3)*B25,0)</f>
        <v>0</v>
      </c>
      <c r="I25" s="3" t="str">
        <f>IF(D25&lt;330, "Shorts" ,IF(D25&gt;=600, "Longs", "Semi Longs"))</f>
        <v>0</v>
      </c>
    </row>
    <row r="26" spans="1:23">
      <c r="A26" s="3">
        <v>0</v>
      </c>
      <c r="B26" s="3">
        <v>1</v>
      </c>
      <c r="C26" s="3">
        <v>70</v>
      </c>
      <c r="D26" s="3">
        <v>940</v>
      </c>
      <c r="E26" s="16" t="str">
        <f>IFERROR(TRUNC(POWER(C26,2)*D26/16000000,3)*A26,0)</f>
        <v>0</v>
      </c>
      <c r="F26" s="16" t="str">
        <f>IFERROR(TRUNC(POWER(C26-$K$2,2)*(D26-$K$3)/16000000,3)*A26,0)</f>
        <v>0</v>
      </c>
      <c r="G26" s="16" t="str">
        <f>IFERROR(TRUNC(POWER((C26),2)*(D26)/16000000,3)*B26,0)</f>
        <v>0</v>
      </c>
      <c r="H26" s="16" t="str">
        <f>IFERROR(TRUNC(POWER((C26-$K$2),2)*(D26-$K$3)/16000000,3)*B26,0)</f>
        <v>0</v>
      </c>
      <c r="I26" s="3" t="str">
        <f>IF(D26&lt;330, "Shorts" ,IF(D26&gt;=600, "Longs", "Semi Longs"))</f>
        <v>0</v>
      </c>
    </row>
    <row r="27" spans="1:23">
      <c r="A27" s="3">
        <v>0</v>
      </c>
      <c r="B27" s="3">
        <v>1</v>
      </c>
      <c r="C27" s="3">
        <v>71</v>
      </c>
      <c r="D27" s="3">
        <v>1140</v>
      </c>
      <c r="E27" s="16" t="str">
        <f>IFERROR(TRUNC(POWER(C27,2)*D27/16000000,3)*A27,0)</f>
        <v>0</v>
      </c>
      <c r="F27" s="16" t="str">
        <f>IFERROR(TRUNC(POWER(C27-$K$2,2)*(D27-$K$3)/16000000,3)*A27,0)</f>
        <v>0</v>
      </c>
      <c r="G27" s="16" t="str">
        <f>IFERROR(TRUNC(POWER((C27),2)*(D27)/16000000,3)*B27,0)</f>
        <v>0</v>
      </c>
      <c r="H27" s="16" t="str">
        <f>IFERROR(TRUNC(POWER((C27-$K$2),2)*(D27-$K$3)/16000000,3)*B27,0)</f>
        <v>0</v>
      </c>
      <c r="I27" s="3" t="str">
        <f>IF(D27&lt;330, "Shorts" ,IF(D27&gt;=600, "Longs", "Semi Longs"))</f>
        <v>0</v>
      </c>
    </row>
    <row r="28" spans="1:23">
      <c r="A28" s="3">
        <v>0</v>
      </c>
      <c r="B28" s="3">
        <v>1</v>
      </c>
      <c r="C28" s="3">
        <v>72</v>
      </c>
      <c r="D28" s="3">
        <v>520</v>
      </c>
      <c r="E28" s="16" t="str">
        <f>IFERROR(TRUNC(POWER(C28,2)*D28/16000000,3)*A28,0)</f>
        <v>0</v>
      </c>
      <c r="F28" s="16" t="str">
        <f>IFERROR(TRUNC(POWER(C28-$K$2,2)*(D28-$K$3)/16000000,3)*A28,0)</f>
        <v>0</v>
      </c>
      <c r="G28" s="16" t="str">
        <f>IFERROR(TRUNC(POWER((C28),2)*(D28)/16000000,3)*B28,0)</f>
        <v>0</v>
      </c>
      <c r="H28" s="16" t="str">
        <f>IFERROR(TRUNC(POWER((C28-$K$2),2)*(D28-$K$3)/16000000,3)*B28,0)</f>
        <v>0</v>
      </c>
      <c r="I28" s="3" t="str">
        <f>IF(D28&lt;330, "Shorts" ,IF(D28&gt;=600, "Longs", "Semi Longs"))</f>
        <v>0</v>
      </c>
    </row>
    <row r="29" spans="1:23">
      <c r="A29" s="3">
        <v>0</v>
      </c>
      <c r="B29" s="3">
        <v>1</v>
      </c>
      <c r="C29" s="3">
        <v>72</v>
      </c>
      <c r="D29" s="3">
        <v>840</v>
      </c>
      <c r="E29" s="16" t="str">
        <f>IFERROR(TRUNC(POWER(C29,2)*D29/16000000,3)*A29,0)</f>
        <v>0</v>
      </c>
      <c r="F29" s="16" t="str">
        <f>IFERROR(TRUNC(POWER(C29-$K$2,2)*(D29-$K$3)/16000000,3)*A29,0)</f>
        <v>0</v>
      </c>
      <c r="G29" s="16" t="str">
        <f>IFERROR(TRUNC(POWER((C29),2)*(D29)/16000000,3)*B29,0)</f>
        <v>0</v>
      </c>
      <c r="H29" s="16" t="str">
        <f>IFERROR(TRUNC(POWER((C29-$K$2),2)*(D29-$K$3)/16000000,3)*B29,0)</f>
        <v>0</v>
      </c>
      <c r="I29" s="3" t="str">
        <f>IF(D29&lt;330, "Shorts" ,IF(D29&gt;=600, "Longs", "Semi Longs"))</f>
        <v>0</v>
      </c>
    </row>
    <row r="30" spans="1:23">
      <c r="A30" s="3">
        <v>0</v>
      </c>
      <c r="B30" s="3">
        <v>1</v>
      </c>
      <c r="C30" s="3">
        <v>73</v>
      </c>
      <c r="D30" s="3">
        <v>530</v>
      </c>
      <c r="E30" s="16" t="str">
        <f>IFERROR(TRUNC(POWER(C30,2)*D30/16000000,3)*A30,0)</f>
        <v>0</v>
      </c>
      <c r="F30" s="16" t="str">
        <f>IFERROR(TRUNC(POWER(C30-$K$2,2)*(D30-$K$3)/16000000,3)*A30,0)</f>
        <v>0</v>
      </c>
      <c r="G30" s="16" t="str">
        <f>IFERROR(TRUNC(POWER((C30),2)*(D30)/16000000,3)*B30,0)</f>
        <v>0</v>
      </c>
      <c r="H30" s="16" t="str">
        <f>IFERROR(TRUNC(POWER((C30-$K$2),2)*(D30-$K$3)/16000000,3)*B30,0)</f>
        <v>0</v>
      </c>
      <c r="I30" s="3" t="str">
        <f>IF(D30&lt;330, "Shorts" ,IF(D30&gt;=600, "Longs", "Semi Longs"))</f>
        <v>0</v>
      </c>
    </row>
    <row r="31" spans="1:23">
      <c r="A31" s="3">
        <v>0</v>
      </c>
      <c r="B31" s="3">
        <v>1</v>
      </c>
      <c r="C31" s="3">
        <v>73</v>
      </c>
      <c r="D31" s="3">
        <v>1140</v>
      </c>
      <c r="E31" s="16" t="str">
        <f>IFERROR(TRUNC(POWER(C31,2)*D31/16000000,3)*A31,0)</f>
        <v>0</v>
      </c>
      <c r="F31" s="16" t="str">
        <f>IFERROR(TRUNC(POWER(C31-$K$2,2)*(D31-$K$3)/16000000,3)*A31,0)</f>
        <v>0</v>
      </c>
      <c r="G31" s="16" t="str">
        <f>IFERROR(TRUNC(POWER((C31),2)*(D31)/16000000,3)*B31,0)</f>
        <v>0</v>
      </c>
      <c r="H31" s="16" t="str">
        <f>IFERROR(TRUNC(POWER((C31-$K$2),2)*(D31-$K$3)/16000000,3)*B31,0)</f>
        <v>0</v>
      </c>
      <c r="I31" s="3" t="str">
        <f>IF(D31&lt;330, "Shorts" ,IF(D31&gt;=600, "Longs", "Semi Longs"))</f>
        <v>0</v>
      </c>
    </row>
    <row r="32" spans="1:23">
      <c r="A32" s="3">
        <v>0</v>
      </c>
      <c r="B32" s="3">
        <v>1</v>
      </c>
      <c r="C32" s="3">
        <v>74</v>
      </c>
      <c r="D32" s="3">
        <v>225</v>
      </c>
      <c r="E32" s="16" t="str">
        <f>IFERROR(TRUNC(POWER(C32,2)*D32/16000000,3)*A32,0)</f>
        <v>0</v>
      </c>
      <c r="F32" s="16" t="str">
        <f>IFERROR(TRUNC(POWER(C32-$K$2,2)*(D32-$K$3)/16000000,3)*A32,0)</f>
        <v>0</v>
      </c>
      <c r="G32" s="16" t="str">
        <f>IFERROR(TRUNC(POWER((C32),2)*(D32)/16000000,3)*B32,0)</f>
        <v>0</v>
      </c>
      <c r="H32" s="16" t="str">
        <f>IFERROR(TRUNC(POWER((C32-$K$2),2)*(D32-$K$3)/16000000,3)*B32,0)</f>
        <v>0</v>
      </c>
      <c r="I32" s="3" t="str">
        <f>IF(D32&lt;330, "Shorts" ,IF(D32&gt;=600, "Longs", "Semi Longs"))</f>
        <v>0</v>
      </c>
    </row>
    <row r="33" spans="1:23">
      <c r="A33" s="3">
        <v>0</v>
      </c>
      <c r="B33" s="3">
        <v>1</v>
      </c>
      <c r="C33" s="3">
        <v>75</v>
      </c>
      <c r="D33" s="3">
        <v>440</v>
      </c>
      <c r="E33" s="16" t="str">
        <f>IFERROR(TRUNC(POWER(C33,2)*D33/16000000,3)*A33,0)</f>
        <v>0</v>
      </c>
      <c r="F33" s="16" t="str">
        <f>IFERROR(TRUNC(POWER(C33-$K$2,2)*(D33-$K$3)/16000000,3)*A33,0)</f>
        <v>0</v>
      </c>
      <c r="G33" s="16" t="str">
        <f>IFERROR(TRUNC(POWER((C33),2)*(D33)/16000000,3)*B33,0)</f>
        <v>0</v>
      </c>
      <c r="H33" s="16" t="str">
        <f>IFERROR(TRUNC(POWER((C33-$K$2),2)*(D33-$K$3)/16000000,3)*B33,0)</f>
        <v>0</v>
      </c>
      <c r="I33" s="3" t="str">
        <f>IF(D33&lt;330, "Shorts" ,IF(D33&gt;=600, "Longs", "Semi Longs"))</f>
        <v>0</v>
      </c>
    </row>
    <row r="34" spans="1:23">
      <c r="A34" s="3">
        <v>0</v>
      </c>
      <c r="B34" s="3">
        <v>1</v>
      </c>
      <c r="C34" s="3">
        <v>76</v>
      </c>
      <c r="D34" s="3">
        <v>450</v>
      </c>
      <c r="E34" s="16" t="str">
        <f>IFERROR(TRUNC(POWER(C34,2)*D34/16000000,3)*A34,0)</f>
        <v>0</v>
      </c>
      <c r="F34" s="16" t="str">
        <f>IFERROR(TRUNC(POWER(C34-$K$2,2)*(D34-$K$3)/16000000,3)*A34,0)</f>
        <v>0</v>
      </c>
      <c r="G34" s="16" t="str">
        <f>IFERROR(TRUNC(POWER((C34),2)*(D34)/16000000,3)*B34,0)</f>
        <v>0</v>
      </c>
      <c r="H34" s="16" t="str">
        <f>IFERROR(TRUNC(POWER((C34-$K$2),2)*(D34-$K$3)/16000000,3)*B34,0)</f>
        <v>0</v>
      </c>
      <c r="I34" s="3" t="str">
        <f>IF(D34&lt;330, "Shorts" ,IF(D34&gt;=600, "Longs", "Semi Longs"))</f>
        <v>0</v>
      </c>
    </row>
    <row r="35" spans="1:23">
      <c r="A35" s="3">
        <v>0</v>
      </c>
      <c r="B35" s="3">
        <v>1</v>
      </c>
      <c r="C35" s="3">
        <v>81</v>
      </c>
      <c r="D35" s="3">
        <v>660</v>
      </c>
      <c r="E35" s="16" t="str">
        <f>IFERROR(TRUNC(POWER(C35,2)*D35/16000000,3)*A35,0)</f>
        <v>0</v>
      </c>
      <c r="F35" s="16" t="str">
        <f>IFERROR(TRUNC(POWER(C35-$K$2,2)*(D35-$K$3)/16000000,3)*A35,0)</f>
        <v>0</v>
      </c>
      <c r="G35" s="16" t="str">
        <f>IFERROR(TRUNC(POWER((C35),2)*(D35)/16000000,3)*B35,0)</f>
        <v>0</v>
      </c>
      <c r="H35" s="16" t="str">
        <f>IFERROR(TRUNC(POWER((C35-$K$2),2)*(D35-$K$3)/16000000,3)*B35,0)</f>
        <v>0</v>
      </c>
      <c r="I35" s="3" t="str">
        <f>IF(D35&lt;330, "Shorts" ,IF(D35&gt;=600, "Longs", "Semi Longs"))</f>
        <v>0</v>
      </c>
    </row>
    <row r="36" spans="1:23">
      <c r="A36" s="3">
        <v>0</v>
      </c>
      <c r="B36" s="3">
        <v>2</v>
      </c>
      <c r="C36" s="3">
        <v>82</v>
      </c>
      <c r="D36" s="3">
        <v>225</v>
      </c>
      <c r="E36" s="16" t="str">
        <f>IFERROR(TRUNC(POWER(C36,2)*D36/16000000,3)*A36,0)</f>
        <v>0</v>
      </c>
      <c r="F36" s="16" t="str">
        <f>IFERROR(TRUNC(POWER(C36-$K$2,2)*(D36-$K$3)/16000000,3)*A36,0)</f>
        <v>0</v>
      </c>
      <c r="G36" s="16" t="str">
        <f>IFERROR(TRUNC(POWER((C36),2)*(D36)/16000000,3)*B36,0)</f>
        <v>0</v>
      </c>
      <c r="H36" s="16" t="str">
        <f>IFERROR(TRUNC(POWER((C36-$K$2),2)*(D36-$K$3)/16000000,3)*B36,0)</f>
        <v>0</v>
      </c>
      <c r="I36" s="3" t="str">
        <f>IF(D36&lt;330, "Shorts" ,IF(D36&gt;=600, "Longs", "Semi Longs"))</f>
        <v>0</v>
      </c>
    </row>
    <row r="37" spans="1:23">
      <c r="A37" s="3">
        <v>0</v>
      </c>
      <c r="B37" s="3">
        <v>1</v>
      </c>
      <c r="C37" s="3">
        <v>82</v>
      </c>
      <c r="D37" s="3">
        <v>440</v>
      </c>
      <c r="E37" s="16" t="str">
        <f>IFERROR(TRUNC(POWER(C37,2)*D37/16000000,3)*A37,0)</f>
        <v>0</v>
      </c>
      <c r="F37" s="16" t="str">
        <f>IFERROR(TRUNC(POWER(C37-$K$2,2)*(D37-$K$3)/16000000,3)*A37,0)</f>
        <v>0</v>
      </c>
      <c r="G37" s="16" t="str">
        <f>IFERROR(TRUNC(POWER((C37),2)*(D37)/16000000,3)*B37,0)</f>
        <v>0</v>
      </c>
      <c r="H37" s="16" t="str">
        <f>IFERROR(TRUNC(POWER((C37-$K$2),2)*(D37-$K$3)/16000000,3)*B37,0)</f>
        <v>0</v>
      </c>
      <c r="I37" s="3" t="str">
        <f>IF(D37&lt;330, "Shorts" ,IF(D37&gt;=600, "Longs", "Semi Longs"))</f>
        <v>0</v>
      </c>
    </row>
    <row r="38" spans="1:23">
      <c r="A38" s="3">
        <v>0</v>
      </c>
      <c r="B38" s="3">
        <v>1</v>
      </c>
      <c r="C38" s="3">
        <v>83</v>
      </c>
      <c r="D38" s="3">
        <v>480</v>
      </c>
      <c r="E38" s="16" t="str">
        <f>IFERROR(TRUNC(POWER(C38,2)*D38/16000000,3)*A38,0)</f>
        <v>0</v>
      </c>
      <c r="F38" s="16" t="str">
        <f>IFERROR(TRUNC(POWER(C38-$K$2,2)*(D38-$K$3)/16000000,3)*A38,0)</f>
        <v>0</v>
      </c>
      <c r="G38" s="16" t="str">
        <f>IFERROR(TRUNC(POWER((C38),2)*(D38)/16000000,3)*B38,0)</f>
        <v>0</v>
      </c>
      <c r="H38" s="16" t="str">
        <f>IFERROR(TRUNC(POWER((C38-$K$2),2)*(D38-$K$3)/16000000,3)*B38,0)</f>
        <v>0</v>
      </c>
      <c r="I38" s="3" t="str">
        <f>IF(D38&lt;330, "Shorts" ,IF(D38&gt;=600, "Longs", "Semi Longs"))</f>
        <v>0</v>
      </c>
    </row>
    <row r="39" spans="1:23">
      <c r="A39" s="3">
        <v>0</v>
      </c>
      <c r="B39" s="3">
        <v>1</v>
      </c>
      <c r="C39" s="3">
        <v>85</v>
      </c>
      <c r="D39" s="3">
        <v>460</v>
      </c>
      <c r="E39" s="16" t="str">
        <f>IFERROR(TRUNC(POWER(C39,2)*D39/16000000,3)*A39,0)</f>
        <v>0</v>
      </c>
      <c r="F39" s="16" t="str">
        <f>IFERROR(TRUNC(POWER(C39-$K$2,2)*(D39-$K$3)/16000000,3)*A39,0)</f>
        <v>0</v>
      </c>
      <c r="G39" s="16" t="str">
        <f>IFERROR(TRUNC(POWER((C39),2)*(D39)/16000000,3)*B39,0)</f>
        <v>0</v>
      </c>
      <c r="H39" s="16" t="str">
        <f>IFERROR(TRUNC(POWER((C39-$K$2),2)*(D39-$K$3)/16000000,3)*B39,0)</f>
        <v>0</v>
      </c>
      <c r="I39" s="3" t="str">
        <f>IF(D39&lt;330, "Shorts" ,IF(D39&gt;=600, "Longs", "Semi Longs"))</f>
        <v>0</v>
      </c>
    </row>
    <row r="40" spans="1:23">
      <c r="A40" s="3">
        <v>0</v>
      </c>
      <c r="B40" s="3">
        <v>1</v>
      </c>
      <c r="C40" s="3">
        <v>87</v>
      </c>
      <c r="D40" s="3">
        <v>580</v>
      </c>
      <c r="E40" s="16" t="str">
        <f>IFERROR(TRUNC(POWER(C40,2)*D40/16000000,3)*A40,0)</f>
        <v>0</v>
      </c>
      <c r="F40" s="16" t="str">
        <f>IFERROR(TRUNC(POWER(C40-$K$2,2)*(D40-$K$3)/16000000,3)*A40,0)</f>
        <v>0</v>
      </c>
      <c r="G40" s="16" t="str">
        <f>IFERROR(TRUNC(POWER((C40),2)*(D40)/16000000,3)*B40,0)</f>
        <v>0</v>
      </c>
      <c r="H40" s="16" t="str">
        <f>IFERROR(TRUNC(POWER((C40-$K$2),2)*(D40-$K$3)/16000000,3)*B40,0)</f>
        <v>0</v>
      </c>
      <c r="I40" s="3" t="str">
        <f>IF(D40&lt;330, "Shorts" ,IF(D40&gt;=600, "Longs", "Semi Longs"))</f>
        <v>0</v>
      </c>
    </row>
    <row r="41" spans="1:23">
      <c r="A41" s="3">
        <v>0</v>
      </c>
      <c r="B41" s="3">
        <v>1</v>
      </c>
      <c r="C41" s="3">
        <v>89</v>
      </c>
      <c r="D41" s="3">
        <v>530</v>
      </c>
      <c r="E41" s="16" t="str">
        <f>IFERROR(TRUNC(POWER(C41,2)*D41/16000000,3)*A41,0)</f>
        <v>0</v>
      </c>
      <c r="F41" s="16" t="str">
        <f>IFERROR(TRUNC(POWER(C41-$K$2,2)*(D41-$K$3)/16000000,3)*A41,0)</f>
        <v>0</v>
      </c>
      <c r="G41" s="16" t="str">
        <f>IFERROR(TRUNC(POWER((C41),2)*(D41)/16000000,3)*B41,0)</f>
        <v>0</v>
      </c>
      <c r="H41" s="16" t="str">
        <f>IFERROR(TRUNC(POWER((C41-$K$2),2)*(D41-$K$3)/16000000,3)*B41,0)</f>
        <v>0</v>
      </c>
      <c r="I41" s="3" t="str">
        <f>IF(D41&lt;330, "Shorts" ,IF(D41&gt;=600, "Longs", "Semi Longs"))</f>
        <v>0</v>
      </c>
    </row>
    <row r="42" spans="1:23">
      <c r="A42" s="3">
        <v>0</v>
      </c>
      <c r="B42" s="3">
        <v>1</v>
      </c>
      <c r="C42" s="3">
        <v>90</v>
      </c>
      <c r="D42" s="3">
        <v>550</v>
      </c>
      <c r="E42" s="16" t="str">
        <f>IFERROR(TRUNC(POWER(C42,2)*D42/16000000,3)*A42,0)</f>
        <v>0</v>
      </c>
      <c r="F42" s="16" t="str">
        <f>IFERROR(TRUNC(POWER(C42-$K$2,2)*(D42-$K$3)/16000000,3)*A42,0)</f>
        <v>0</v>
      </c>
      <c r="G42" s="16" t="str">
        <f>IFERROR(TRUNC(POWER((C42),2)*(D42)/16000000,3)*B42,0)</f>
        <v>0</v>
      </c>
      <c r="H42" s="16" t="str">
        <f>IFERROR(TRUNC(POWER((C42-$K$2),2)*(D42-$K$3)/16000000,3)*B42,0)</f>
        <v>0</v>
      </c>
      <c r="I42" s="3" t="str">
        <f>IF(D42&lt;330, "Shorts" ,IF(D42&gt;=600, "Longs", "Semi Longs"))</f>
        <v>0</v>
      </c>
    </row>
    <row r="43" spans="1:23">
      <c r="A43" s="3">
        <v>0</v>
      </c>
      <c r="B43" s="3">
        <v>1</v>
      </c>
      <c r="C43" s="3">
        <v>91</v>
      </c>
      <c r="D43" s="3">
        <v>500</v>
      </c>
      <c r="E43" s="16" t="str">
        <f>IFERROR(TRUNC(POWER(C43,2)*D43/16000000,3)*A43,0)</f>
        <v>0</v>
      </c>
      <c r="F43" s="16" t="str">
        <f>IFERROR(TRUNC(POWER(C43-$K$2,2)*(D43-$K$3)/16000000,3)*A43,0)</f>
        <v>0</v>
      </c>
      <c r="G43" s="16" t="str">
        <f>IFERROR(TRUNC(POWER((C43),2)*(D43)/16000000,3)*B43,0)</f>
        <v>0</v>
      </c>
      <c r="H43" s="16" t="str">
        <f>IFERROR(TRUNC(POWER((C43-$K$2),2)*(D43-$K$3)/16000000,3)*B43,0)</f>
        <v>0</v>
      </c>
      <c r="I43" s="3" t="str">
        <f>IF(D43&lt;330, "Shorts" ,IF(D43&gt;=600, "Longs", "Semi Longs"))</f>
        <v>0</v>
      </c>
    </row>
    <row r="44" spans="1:23">
      <c r="A44" s="3">
        <v>0</v>
      </c>
      <c r="B44" s="3">
        <v>1</v>
      </c>
      <c r="C44" s="3">
        <v>91</v>
      </c>
      <c r="D44" s="3">
        <v>570</v>
      </c>
      <c r="E44" s="16" t="str">
        <f>IFERROR(TRUNC(POWER(C44,2)*D44/16000000,3)*A44,0)</f>
        <v>0</v>
      </c>
      <c r="F44" s="16" t="str">
        <f>IFERROR(TRUNC(POWER(C44-$K$2,2)*(D44-$K$3)/16000000,3)*A44,0)</f>
        <v>0</v>
      </c>
      <c r="G44" s="16" t="str">
        <f>IFERROR(TRUNC(POWER((C44),2)*(D44)/16000000,3)*B44,0)</f>
        <v>0</v>
      </c>
      <c r="H44" s="16" t="str">
        <f>IFERROR(TRUNC(POWER((C44-$K$2),2)*(D44-$K$3)/16000000,3)*B44,0)</f>
        <v>0</v>
      </c>
      <c r="I44" s="3" t="str">
        <f>IF(D44&lt;330, "Shorts" ,IF(D44&gt;=600, "Longs", "Semi Longs"))</f>
        <v>0</v>
      </c>
    </row>
    <row r="45" spans="1:23">
      <c r="A45" s="3">
        <v>0</v>
      </c>
      <c r="B45" s="3">
        <v>1</v>
      </c>
      <c r="C45" s="3">
        <v>91</v>
      </c>
      <c r="D45" s="3">
        <v>900</v>
      </c>
      <c r="E45" s="16" t="str">
        <f>IFERROR(TRUNC(POWER(C45,2)*D45/16000000,3)*A45,0)</f>
        <v>0</v>
      </c>
      <c r="F45" s="16" t="str">
        <f>IFERROR(TRUNC(POWER(C45-$K$2,2)*(D45-$K$3)/16000000,3)*A45,0)</f>
        <v>0</v>
      </c>
      <c r="G45" s="16" t="str">
        <f>IFERROR(TRUNC(POWER((C45),2)*(D45)/16000000,3)*B45,0)</f>
        <v>0</v>
      </c>
      <c r="H45" s="16" t="str">
        <f>IFERROR(TRUNC(POWER((C45-$K$2),2)*(D45-$K$3)/16000000,3)*B45,0)</f>
        <v>0</v>
      </c>
      <c r="I45" s="3" t="str">
        <f>IF(D45&lt;330, "Shorts" ,IF(D45&gt;=600, "Longs", "Semi Longs"))</f>
        <v>0</v>
      </c>
    </row>
    <row r="46" spans="1:23">
      <c r="A46" s="3">
        <v>0</v>
      </c>
      <c r="B46" s="3">
        <v>1</v>
      </c>
      <c r="C46" s="3">
        <v>91</v>
      </c>
      <c r="D46" s="3">
        <v>980</v>
      </c>
      <c r="E46" s="16" t="str">
        <f>IFERROR(TRUNC(POWER(C46,2)*D46/16000000,3)*A46,0)</f>
        <v>0</v>
      </c>
      <c r="F46" s="16" t="str">
        <f>IFERROR(TRUNC(POWER(C46-$K$2,2)*(D46-$K$3)/16000000,3)*A46,0)</f>
        <v>0</v>
      </c>
      <c r="G46" s="16" t="str">
        <f>IFERROR(TRUNC(POWER((C46),2)*(D46)/16000000,3)*B46,0)</f>
        <v>0</v>
      </c>
      <c r="H46" s="16" t="str">
        <f>IFERROR(TRUNC(POWER((C46-$K$2),2)*(D46-$K$3)/16000000,3)*B46,0)</f>
        <v>0</v>
      </c>
      <c r="I46" s="3" t="str">
        <f>IF(D46&lt;330, "Shorts" ,IF(D46&gt;=600, "Longs", "Semi Longs"))</f>
        <v>0</v>
      </c>
    </row>
    <row r="47" spans="1:23">
      <c r="A47" s="3">
        <v>0</v>
      </c>
      <c r="B47" s="3">
        <v>1</v>
      </c>
      <c r="C47" s="3">
        <v>93</v>
      </c>
      <c r="D47" s="3">
        <v>650</v>
      </c>
      <c r="E47" s="16" t="str">
        <f>IFERROR(TRUNC(POWER(C47,2)*D47/16000000,3)*A47,0)</f>
        <v>0</v>
      </c>
      <c r="F47" s="16" t="str">
        <f>IFERROR(TRUNC(POWER(C47-$K$2,2)*(D47-$K$3)/16000000,3)*A47,0)</f>
        <v>0</v>
      </c>
      <c r="G47" s="16" t="str">
        <f>IFERROR(TRUNC(POWER((C47),2)*(D47)/16000000,3)*B47,0)</f>
        <v>0</v>
      </c>
      <c r="H47" s="16" t="str">
        <f>IFERROR(TRUNC(POWER((C47-$K$2),2)*(D47-$K$3)/16000000,3)*B47,0)</f>
        <v>0</v>
      </c>
      <c r="I47" s="3" t="str">
        <f>IF(D47&lt;330, "Shorts" ,IF(D47&gt;=600, "Longs", "Semi Longs"))</f>
        <v>0</v>
      </c>
    </row>
    <row r="48" spans="1:23">
      <c r="A48" s="3">
        <v>0</v>
      </c>
      <c r="B48" s="3">
        <v>1</v>
      </c>
      <c r="C48" s="3">
        <v>95</v>
      </c>
      <c r="D48" s="3">
        <v>470</v>
      </c>
      <c r="E48" s="16" t="str">
        <f>IFERROR(TRUNC(POWER(C48,2)*D48/16000000,3)*A48,0)</f>
        <v>0</v>
      </c>
      <c r="F48" s="16" t="str">
        <f>IFERROR(TRUNC(POWER(C48-$K$2,2)*(D48-$K$3)/16000000,3)*A48,0)</f>
        <v>0</v>
      </c>
      <c r="G48" s="16" t="str">
        <f>IFERROR(TRUNC(POWER((C48),2)*(D48)/16000000,3)*B48,0)</f>
        <v>0</v>
      </c>
      <c r="H48" s="16" t="str">
        <f>IFERROR(TRUNC(POWER((C48-$K$2),2)*(D48-$K$3)/16000000,3)*B48,0)</f>
        <v>0</v>
      </c>
      <c r="I48" s="3" t="str">
        <f>IF(D48&lt;330, "Shorts" ,IF(D48&gt;=600, "Longs", "Semi Longs"))</f>
        <v>0</v>
      </c>
    </row>
    <row r="49" spans="1:23">
      <c r="A49" s="3">
        <v>0</v>
      </c>
      <c r="B49" s="3">
        <v>1</v>
      </c>
      <c r="C49" s="3">
        <v>95</v>
      </c>
      <c r="D49" s="3">
        <v>970</v>
      </c>
      <c r="E49" s="16" t="str">
        <f>IFERROR(TRUNC(POWER(C49,2)*D49/16000000,3)*A49,0)</f>
        <v>0</v>
      </c>
      <c r="F49" s="16" t="str">
        <f>IFERROR(TRUNC(POWER(C49-$K$2,2)*(D49-$K$3)/16000000,3)*A49,0)</f>
        <v>0</v>
      </c>
      <c r="G49" s="16" t="str">
        <f>IFERROR(TRUNC(POWER((C49),2)*(D49)/16000000,3)*B49,0)</f>
        <v>0</v>
      </c>
      <c r="H49" s="16" t="str">
        <f>IFERROR(TRUNC(POWER((C49-$K$2),2)*(D49-$K$3)/16000000,3)*B49,0)</f>
        <v>0</v>
      </c>
      <c r="I49" s="3" t="str">
        <f>IF(D49&lt;330, "Shorts" ,IF(D49&gt;=600, "Longs", "Semi Longs"))</f>
        <v>0</v>
      </c>
    </row>
    <row r="50" spans="1:23">
      <c r="A50" s="3">
        <v>0</v>
      </c>
      <c r="B50" s="3">
        <v>1</v>
      </c>
      <c r="C50" s="3">
        <v>97</v>
      </c>
      <c r="D50" s="3">
        <v>460</v>
      </c>
      <c r="E50" s="16" t="str">
        <f>IFERROR(TRUNC(POWER(C50,2)*D50/16000000,3)*A50,0)</f>
        <v>0</v>
      </c>
      <c r="F50" s="16" t="str">
        <f>IFERROR(TRUNC(POWER(C50-$K$2,2)*(D50-$K$3)/16000000,3)*A50,0)</f>
        <v>0</v>
      </c>
      <c r="G50" s="16" t="str">
        <f>IFERROR(TRUNC(POWER((C50),2)*(D50)/16000000,3)*B50,0)</f>
        <v>0</v>
      </c>
      <c r="H50" s="16" t="str">
        <f>IFERROR(TRUNC(POWER((C50-$K$2),2)*(D50-$K$3)/16000000,3)*B50,0)</f>
        <v>0</v>
      </c>
      <c r="I50" s="3" t="str">
        <f>IF(D50&lt;330, "Shorts" ,IF(D50&gt;=600, "Longs", "Semi Longs"))</f>
        <v>0</v>
      </c>
    </row>
    <row r="51" spans="1:23">
      <c r="A51" s="3">
        <v>0</v>
      </c>
      <c r="B51" s="3">
        <v>1</v>
      </c>
      <c r="C51" s="3">
        <v>99</v>
      </c>
      <c r="D51" s="3">
        <v>830</v>
      </c>
      <c r="E51" s="16" t="str">
        <f>IFERROR(TRUNC(POWER(C51,2)*D51/16000000,3)*A51,0)</f>
        <v>0</v>
      </c>
      <c r="F51" s="16" t="str">
        <f>IFERROR(TRUNC(POWER(C51-$K$2,2)*(D51-$K$3)/16000000,3)*A51,0)</f>
        <v>0</v>
      </c>
      <c r="G51" s="16" t="str">
        <f>IFERROR(TRUNC(POWER((C51),2)*(D51)/16000000,3)*B51,0)</f>
        <v>0</v>
      </c>
      <c r="H51" s="16" t="str">
        <f>IFERROR(TRUNC(POWER((C51-$K$2),2)*(D51-$K$3)/16000000,3)*B51,0)</f>
        <v>0</v>
      </c>
      <c r="I51" s="3" t="str">
        <f>IF(D51&lt;330, "Shorts" ,IF(D51&gt;=600, "Longs", "Semi Longs"))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K10:L10"/>
    <mergeCell ref="R9:T9"/>
    <mergeCell ref="U9:W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51"/>
  <sheetViews>
    <sheetView tabSelected="0" workbookViewId="0" showGridLines="true" showRowColHeaders="1">
      <selection activeCell="W9" sqref="W9"/>
    </sheetView>
  </sheetViews>
  <sheetFormatPr defaultRowHeight="14.4" outlineLevelRow="0" outlineLevelCol="0"/>
  <cols>
    <col min="1" max="1" width="12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4.6" customWidth="true" style="0"/>
    <col min="8" max="8" width="14.6" customWidth="true" style="0"/>
    <col min="9" max="9" width="12" customWidth="true" style="0"/>
    <col min="11" max="11" width="15" customWidth="true" style="0"/>
    <col min="12" max="12" width="15" customWidth="true" style="0"/>
    <col min="13" max="13" width="15" customWidth="true" style="0"/>
    <col min="14" max="14" width="13" customWidth="true" style="0"/>
    <col min="15" max="15" width="15" customWidth="true" style="0"/>
    <col min="16" max="16" width="17" customWidth="true" style="0"/>
    <col min="17" max="17" width="17" customWidth="true" style="0"/>
  </cols>
  <sheetData>
    <row r="2" spans="1:23">
      <c r="A2" s="10" t="s">
        <v>1</v>
      </c>
      <c r="B2" s="11" t="s">
        <v>18</v>
      </c>
      <c r="D2" s="10" t="s">
        <v>37</v>
      </c>
      <c r="E2" s="12" t="s">
        <v>86</v>
      </c>
      <c r="G2" s="10" t="s">
        <v>57</v>
      </c>
      <c r="H2" s="3" t="str">
        <f>E9</f>
        <v>0</v>
      </c>
      <c r="J2" s="10" t="s">
        <v>58</v>
      </c>
      <c r="K2" s="11">
        <v>3</v>
      </c>
      <c r="P2" s="3" t="s">
        <v>59</v>
      </c>
      <c r="Q2" s="4" t="str">
        <f>SUM(Q3:Q9)</f>
        <v>0</v>
      </c>
    </row>
    <row r="3" spans="1:23">
      <c r="J3" s="10" t="s">
        <v>60</v>
      </c>
      <c r="K3" s="11">
        <v>5</v>
      </c>
      <c r="P3" s="3" t="s">
        <v>61</v>
      </c>
      <c r="Q3" s="4">
        <v>0</v>
      </c>
    </row>
    <row r="4" spans="1:23">
      <c r="A4" s="10" t="s">
        <v>62</v>
      </c>
      <c r="B4" s="11" t="s">
        <v>63</v>
      </c>
      <c r="G4" s="10" t="s">
        <v>64</v>
      </c>
      <c r="H4" s="3" t="str">
        <f>F9</f>
        <v>0</v>
      </c>
      <c r="P4" s="3" t="s">
        <v>65</v>
      </c>
      <c r="Q4" s="4" t="str">
        <f>SUM(Q9*5%)</f>
        <v>0</v>
      </c>
    </row>
    <row r="5" spans="1:23">
      <c r="P5" s="14" t="s">
        <v>66</v>
      </c>
      <c r="Q5" s="4" t="str">
        <f>SUM(Q9*-1.5%)</f>
        <v>0</v>
      </c>
    </row>
    <row r="6" spans="1:23">
      <c r="A6" s="10" t="s">
        <v>67</v>
      </c>
      <c r="B6" s="11" t="s">
        <v>7</v>
      </c>
      <c r="G6" s="10" t="s">
        <v>68</v>
      </c>
      <c r="H6" s="3" t="str">
        <f>IFERROR(ROUND(H2/A9*35.315,2),0)</f>
        <v>0</v>
      </c>
      <c r="J6" s="10" t="s">
        <v>69</v>
      </c>
      <c r="K6" s="13">
        <v>4274.03</v>
      </c>
      <c r="P6" s="14" t="s">
        <v>70</v>
      </c>
      <c r="Q6" s="4"/>
    </row>
    <row r="7" spans="1:23">
      <c r="P7" s="3" t="s">
        <v>71</v>
      </c>
      <c r="Q7" s="4">
        <v>0</v>
      </c>
    </row>
    <row r="8" spans="1:23">
      <c r="P8" s="3" t="s">
        <v>72</v>
      </c>
      <c r="Q8" s="4">
        <v>0</v>
      </c>
    </row>
    <row r="9" spans="1:23">
      <c r="A9" s="3" t="str">
        <f>SUM(A11:A51)</f>
        <v>0</v>
      </c>
      <c r="B9" s="3" t="str">
        <f>SUM(B11:B51)</f>
        <v>0</v>
      </c>
      <c r="C9" s="3" t="str">
        <f>IFERROR(TRUNC(SUMPRODUCT(C11:C51,A11:A51)/A9,0), 0)</f>
        <v>0</v>
      </c>
      <c r="D9" s="3" t="str">
        <f>IFERROR(TRUNC(SUMPRODUCT(D11:D51,A11:A51)/A9,0)/100 , 0)</f>
        <v>0</v>
      </c>
      <c r="E9" s="16" t="str">
        <f>SUM(E11:E51)</f>
        <v>0</v>
      </c>
      <c r="F9" s="16" t="str">
        <f>SUM(F11:F51)</f>
        <v>0</v>
      </c>
      <c r="G9" s="16" t="str">
        <f>SUM(G11:G51)</f>
        <v>0</v>
      </c>
      <c r="H9" s="16" t="str">
        <f>SUM(H11:H51)</f>
        <v>0</v>
      </c>
      <c r="I9" s="3"/>
      <c r="P9" s="4" t="str">
        <f>SUM(P11:P20)*K6</f>
        <v>0</v>
      </c>
      <c r="Q9" s="4" t="str">
        <f>SUM(Q11:Q20)*K6</f>
        <v>0</v>
      </c>
      <c r="R9" s="17" t="s">
        <v>53</v>
      </c>
      <c r="S9" s="17"/>
      <c r="T9" s="17"/>
      <c r="U9" s="17" t="s">
        <v>54</v>
      </c>
      <c r="V9" s="17"/>
      <c r="W9" s="17"/>
    </row>
    <row r="10" spans="1:23">
      <c r="A10" s="15" t="s">
        <v>53</v>
      </c>
      <c r="B10" s="15" t="s">
        <v>54</v>
      </c>
      <c r="C10" s="15" t="s">
        <v>73</v>
      </c>
      <c r="D10" s="15" t="s">
        <v>39</v>
      </c>
      <c r="E10" s="15" t="s">
        <v>74</v>
      </c>
      <c r="F10" s="15" t="s">
        <v>75</v>
      </c>
      <c r="G10" s="15" t="s">
        <v>76</v>
      </c>
      <c r="H10" s="15" t="s">
        <v>77</v>
      </c>
      <c r="I10" s="15" t="s">
        <v>78</v>
      </c>
      <c r="K10" s="15" t="s">
        <v>79</v>
      </c>
      <c r="L10" s="15"/>
      <c r="M10" s="15" t="s">
        <v>80</v>
      </c>
      <c r="N10" s="15" t="s">
        <v>81</v>
      </c>
      <c r="O10" s="15" t="s">
        <v>82</v>
      </c>
      <c r="P10" s="15" t="s">
        <v>83</v>
      </c>
      <c r="Q10" s="15" t="s">
        <v>84</v>
      </c>
      <c r="R10" s="15" t="s">
        <v>80</v>
      </c>
      <c r="S10" s="15" t="s">
        <v>81</v>
      </c>
      <c r="T10" s="15" t="s">
        <v>82</v>
      </c>
      <c r="U10" s="15" t="s">
        <v>80</v>
      </c>
      <c r="V10" s="15" t="s">
        <v>81</v>
      </c>
      <c r="W10" s="15" t="s">
        <v>82</v>
      </c>
    </row>
    <row r="11" spans="1:23">
      <c r="A11" s="3">
        <v>0</v>
      </c>
      <c r="B11" s="3">
        <v>1</v>
      </c>
      <c r="C11" s="3">
        <v>60</v>
      </c>
      <c r="D11" s="3">
        <v>225</v>
      </c>
      <c r="E11" s="16" t="str">
        <f>IFERROR(TRUNC(POWER(C11,2)*D11/16000000,3)*A11,0)</f>
        <v>0</v>
      </c>
      <c r="F11" s="16" t="str">
        <f>IFERROR(TRUNC(POWER(C11-$K$2,2)*(D11-$K$3)/16000000,3)*A11,0)</f>
        <v>0</v>
      </c>
      <c r="G11" s="16" t="str">
        <f>IFERROR(TRUNC(POWER((C11),2)*(D11)/16000000,3)*B11,0)</f>
        <v>0</v>
      </c>
      <c r="H11" s="16" t="str">
        <f>IFERROR(TRUNC(POWER((C11-$K$2),2)*(D11-$K$3)/16000000,3)*B11,0)</f>
        <v>0</v>
      </c>
      <c r="I11" s="3" t="str">
        <f>IF(D11&lt;330, "Shorts" ,IF(D11&gt;=600, "Longs", "Semi Longs"))</f>
        <v>0</v>
      </c>
      <c r="K11" s="3">
        <v>40</v>
      </c>
      <c r="L11" s="3">
        <v>49</v>
      </c>
      <c r="M11" s="4">
        <v>26</v>
      </c>
      <c r="N11" s="4">
        <v>0</v>
      </c>
      <c r="O11" s="4">
        <v>0</v>
      </c>
      <c r="P11" s="4" t="str">
        <f>(M11*R11)+(N11*S11)+(O11*T11)</f>
        <v>0</v>
      </c>
      <c r="Q11" s="4" t="str">
        <f>(M11*U11)+(N11*V11)+(O11*W11)</f>
        <v>0</v>
      </c>
      <c r="R11" s="16" t="str">
        <f>SUMIFS($F$11:$F$51,$C$11:$C$51,"&gt;="&amp;$K$11,$C$11:$C$51,"&lt;="&amp;$L11, I11:I51,R10)</f>
        <v>0</v>
      </c>
      <c r="S11" s="16" t="str">
        <f>SUMIFS($F$11:$F$51,$C$11:$C$51,"&gt;="&amp;$K$11,$C$11:$C$51,"&lt;="&amp;$L11, I11:I51,S10)</f>
        <v>0</v>
      </c>
      <c r="T11" s="16" t="str">
        <f>SUMIFS($F$11:$F$51,$C$11:$C$51,"&gt;="&amp;$K$11,$C$11:$C$51,"&lt;="&amp;$L11, I11:I51,T10)</f>
        <v>0</v>
      </c>
      <c r="U11" s="16" t="str">
        <f>SUMIFS($H$11:$H$51,$C$11:$C$51,"&gt;="&amp;$K$11,$C$11:$C$51,"&lt;="&amp;$L11, I11:I51,U10)</f>
        <v>0</v>
      </c>
      <c r="V11" s="16" t="str">
        <f>SUMIFS($H$11:$H$51,$C$11:$C$51,"&gt;="&amp;$K$11,$C$11:$C$51,"&lt;="&amp;$L11, I11:I51,V10)</f>
        <v>0</v>
      </c>
      <c r="W11" s="16" t="str">
        <f>SUMIFS($H$11:$H$51,$C$11:$C$51,"&gt;="&amp;$K$11,$C$11:$C$51,"&lt;="&amp;$L11, I11:I51,W10)</f>
        <v>0</v>
      </c>
    </row>
    <row r="12" spans="1:23">
      <c r="A12" s="3">
        <v>0</v>
      </c>
      <c r="B12" s="3">
        <v>1</v>
      </c>
      <c r="C12" s="3">
        <v>61</v>
      </c>
      <c r="D12" s="3">
        <v>180</v>
      </c>
      <c r="E12" s="16" t="str">
        <f>IFERROR(TRUNC(POWER(C12,2)*D12/16000000,3)*A12,0)</f>
        <v>0</v>
      </c>
      <c r="F12" s="16" t="str">
        <f>IFERROR(TRUNC(POWER(C12-$K$2,2)*(D12-$K$3)/16000000,3)*A12,0)</f>
        <v>0</v>
      </c>
      <c r="G12" s="16" t="str">
        <f>IFERROR(TRUNC(POWER((C12),2)*(D12)/16000000,3)*B12,0)</f>
        <v>0</v>
      </c>
      <c r="H12" s="16" t="str">
        <f>IFERROR(TRUNC(POWER((C12-$K$2),2)*(D12-$K$3)/16000000,3)*B12,0)</f>
        <v>0</v>
      </c>
      <c r="I12" s="3" t="str">
        <f>IF(D12&lt;330, "Shorts" ,IF(D12&gt;=600, "Longs", "Semi Longs"))</f>
        <v>0</v>
      </c>
      <c r="K12" s="3">
        <v>50</v>
      </c>
      <c r="L12" s="3">
        <v>59</v>
      </c>
      <c r="M12" s="4">
        <v>31</v>
      </c>
      <c r="N12" s="4">
        <v>0</v>
      </c>
      <c r="O12" s="4">
        <v>0</v>
      </c>
      <c r="P12" s="4" t="str">
        <f>(M12*R12)+(N12*S12)+(O12*T12)</f>
        <v>0</v>
      </c>
      <c r="Q12" s="4" t="str">
        <f>(M12*U12)+(N12*V12)+(O12*W12)</f>
        <v>0</v>
      </c>
      <c r="R12" s="16" t="str">
        <f>SUMIFS($F$11:$F$51,$C$11:$C$51,"&gt;="&amp;$K$12,$C$11:$C$51,"&lt;="&amp;$L12, I11:I51,R10)</f>
        <v>0</v>
      </c>
      <c r="S12" s="16" t="str">
        <f>SUMIFS($F$11:$F$51,$C$11:$C$51,"&gt;="&amp;$K$12,$C$11:$C$51,"&lt;="&amp;$L12, I11:I51,S10)</f>
        <v>0</v>
      </c>
      <c r="T12" s="16" t="str">
        <f>SUMIFS($F$11:$F$51,$C$11:$C$51,"&gt;="&amp;$K$12,$C$11:$C$51,"&lt;="&amp;$L12, I11:I51,T10)</f>
        <v>0</v>
      </c>
      <c r="U12" s="16" t="str">
        <f>SUMIFS($H$11:$H$51,$C$11:$C$51,"&gt;="&amp;$K$12,$C$11:$C$51,"&lt;="&amp;$L12, I11:I51,U10)</f>
        <v>0</v>
      </c>
      <c r="V12" s="16" t="str">
        <f>SUMIFS($H$11:$H$51,$C$11:$C$51,"&gt;="&amp;$K$12,$C$11:$C$51,"&lt;="&amp;$L12, I11:I51,V10)</f>
        <v>0</v>
      </c>
      <c r="W12" s="16" t="str">
        <f>SUMIFS($H$11:$H$51,$C$11:$C$51,"&gt;="&amp;$K$12,$C$11:$C$51,"&lt;="&amp;$L12, I11:I51,W10)</f>
        <v>0</v>
      </c>
    </row>
    <row r="13" spans="1:23">
      <c r="A13" s="3">
        <v>0</v>
      </c>
      <c r="B13" s="3">
        <v>2</v>
      </c>
      <c r="C13" s="3">
        <v>61</v>
      </c>
      <c r="D13" s="3">
        <v>225</v>
      </c>
      <c r="E13" s="16" t="str">
        <f>IFERROR(TRUNC(POWER(C13,2)*D13/16000000,3)*A13,0)</f>
        <v>0</v>
      </c>
      <c r="F13" s="16" t="str">
        <f>IFERROR(TRUNC(POWER(C13-$K$2,2)*(D13-$K$3)/16000000,3)*A13,0)</f>
        <v>0</v>
      </c>
      <c r="G13" s="16" t="str">
        <f>IFERROR(TRUNC(POWER((C13),2)*(D13)/16000000,3)*B13,0)</f>
        <v>0</v>
      </c>
      <c r="H13" s="16" t="str">
        <f>IFERROR(TRUNC(POWER((C13-$K$2),2)*(D13-$K$3)/16000000,3)*B13,0)</f>
        <v>0</v>
      </c>
      <c r="I13" s="3" t="str">
        <f>IF(D13&lt;330, "Shorts" ,IF(D13&gt;=600, "Longs", "Semi Longs"))</f>
        <v>0</v>
      </c>
      <c r="K13" s="3">
        <v>60</v>
      </c>
      <c r="L13" s="3">
        <v>69</v>
      </c>
      <c r="M13" s="4">
        <v>71</v>
      </c>
      <c r="N13" s="4">
        <v>119</v>
      </c>
      <c r="O13" s="4">
        <v>146</v>
      </c>
      <c r="P13" s="4" t="str">
        <f>(M13*R13)+(N13*S13)+(O13*T13)</f>
        <v>0</v>
      </c>
      <c r="Q13" s="4" t="str">
        <f>(M13*U13)+(N13*V13)+(O13*W13)</f>
        <v>0</v>
      </c>
      <c r="R13" s="16" t="str">
        <f>SUMIFS($F$11:$F$51,$C$11:$C$51,"&gt;="&amp;$K$13,$C$11:$C$51,"&lt;="&amp;$L13, I11:I51,R10)</f>
        <v>0</v>
      </c>
      <c r="S13" s="16" t="str">
        <f>SUMIFS($F$11:$F$51,$C$11:$C$51,"&gt;="&amp;$K$13,$C$11:$C$51,"&lt;="&amp;$L13, I11:I51,S10)</f>
        <v>0</v>
      </c>
      <c r="T13" s="16" t="str">
        <f>SUMIFS($F$11:$F$51,$C$11:$C$51,"&gt;="&amp;$K$13,$C$11:$C$51,"&lt;="&amp;$L13, I11:I51,T10)</f>
        <v>0</v>
      </c>
      <c r="U13" s="16" t="str">
        <f>SUMIFS($H$11:$H$51,$C$11:$C$51,"&gt;="&amp;$K$13,$C$11:$C$51,"&lt;="&amp;$L13, I11:I51,U10)</f>
        <v>0</v>
      </c>
      <c r="V13" s="16" t="str">
        <f>SUMIFS($H$11:$H$51,$C$11:$C$51,"&gt;="&amp;$K$13,$C$11:$C$51,"&lt;="&amp;$L13, I11:I51,V10)</f>
        <v>0</v>
      </c>
      <c r="W13" s="16" t="str">
        <f>SUMIFS($H$11:$H$51,$C$11:$C$51,"&gt;="&amp;$K$13,$C$11:$C$51,"&lt;="&amp;$L13, I11:I51,W10)</f>
        <v>0</v>
      </c>
    </row>
    <row r="14" spans="1:23">
      <c r="A14" s="3">
        <v>0</v>
      </c>
      <c r="B14" s="3">
        <v>1</v>
      </c>
      <c r="C14" s="3">
        <v>62</v>
      </c>
      <c r="D14" s="3">
        <v>225</v>
      </c>
      <c r="E14" s="16" t="str">
        <f>IFERROR(TRUNC(POWER(C14,2)*D14/16000000,3)*A14,0)</f>
        <v>0</v>
      </c>
      <c r="F14" s="16" t="str">
        <f>IFERROR(TRUNC(POWER(C14-$K$2,2)*(D14-$K$3)/16000000,3)*A14,0)</f>
        <v>0</v>
      </c>
      <c r="G14" s="16" t="str">
        <f>IFERROR(TRUNC(POWER((C14),2)*(D14)/16000000,3)*B14,0)</f>
        <v>0</v>
      </c>
      <c r="H14" s="16" t="str">
        <f>IFERROR(TRUNC(POWER((C14-$K$2),2)*(D14-$K$3)/16000000,3)*B14,0)</f>
        <v>0</v>
      </c>
      <c r="I14" s="3" t="str">
        <f>IF(D14&lt;330, "Shorts" ,IF(D14&gt;=600, "Longs", "Semi Longs"))</f>
        <v>0</v>
      </c>
      <c r="K14" s="3">
        <v>70</v>
      </c>
      <c r="L14" s="3">
        <v>79</v>
      </c>
      <c r="M14" s="4">
        <v>110</v>
      </c>
      <c r="N14" s="4">
        <v>180</v>
      </c>
      <c r="O14" s="4">
        <v>200</v>
      </c>
      <c r="P14" s="4" t="str">
        <f>(M14*R14)+(N14*S14)+(O14*T14)</f>
        <v>0</v>
      </c>
      <c r="Q14" s="4" t="str">
        <f>(M14*U14)+(N14*V14)+(O14*W14)</f>
        <v>0</v>
      </c>
      <c r="R14" s="16" t="str">
        <f>SUMIFS($F$11:$F$51,$C$11:$C$51,"&gt;="&amp;$K$14,$C$11:$C$51,"&lt;="&amp;$L14, I11:I51,R10)</f>
        <v>0</v>
      </c>
      <c r="S14" s="16" t="str">
        <f>SUMIFS($F$11:$F$51,$C$11:$C$51,"&gt;="&amp;$K$14,$C$11:$C$51,"&lt;="&amp;$L14, I11:I51,S10)</f>
        <v>0</v>
      </c>
      <c r="T14" s="16" t="str">
        <f>SUMIFS($F$11:$F$51,$C$11:$C$51,"&gt;="&amp;$K$14,$C$11:$C$51,"&lt;="&amp;$L14, I11:I51,T10)</f>
        <v>0</v>
      </c>
      <c r="U14" s="16" t="str">
        <f>SUMIFS($H$11:$H$51,$C$11:$C$51,"&gt;="&amp;$K$14,$C$11:$C$51,"&lt;="&amp;$L14, I11:I51,U10)</f>
        <v>0</v>
      </c>
      <c r="V14" s="16" t="str">
        <f>SUMIFS($H$11:$H$51,$C$11:$C$51,"&gt;="&amp;$K$14,$C$11:$C$51,"&lt;="&amp;$L14, I11:I51,V10)</f>
        <v>0</v>
      </c>
      <c r="W14" s="16" t="str">
        <f>SUMIFS($H$11:$H$51,$C$11:$C$51,"&gt;="&amp;$K$14,$C$11:$C$51,"&lt;="&amp;$L14, I11:I51,W10)</f>
        <v>0</v>
      </c>
    </row>
    <row r="15" spans="1:23">
      <c r="A15" s="3">
        <v>0</v>
      </c>
      <c r="B15" s="3">
        <v>1</v>
      </c>
      <c r="C15" s="3">
        <v>63</v>
      </c>
      <c r="D15" s="3">
        <v>225</v>
      </c>
      <c r="E15" s="16" t="str">
        <f>IFERROR(TRUNC(POWER(C15,2)*D15/16000000,3)*A15,0)</f>
        <v>0</v>
      </c>
      <c r="F15" s="16" t="str">
        <f>IFERROR(TRUNC(POWER(C15-$K$2,2)*(D15-$K$3)/16000000,3)*A15,0)</f>
        <v>0</v>
      </c>
      <c r="G15" s="16" t="str">
        <f>IFERROR(TRUNC(POWER((C15),2)*(D15)/16000000,3)*B15,0)</f>
        <v>0</v>
      </c>
      <c r="H15" s="16" t="str">
        <f>IFERROR(TRUNC(POWER((C15-$K$2),2)*(D15-$K$3)/16000000,3)*B15,0)</f>
        <v>0</v>
      </c>
      <c r="I15" s="3" t="str">
        <f>IF(D15&lt;330, "Shorts" ,IF(D15&gt;=600, "Longs", "Semi Longs"))</f>
        <v>0</v>
      </c>
      <c r="K15" s="3">
        <v>80</v>
      </c>
      <c r="L15" s="3">
        <v>89</v>
      </c>
      <c r="M15" s="4">
        <v>158</v>
      </c>
      <c r="N15" s="4">
        <v>227</v>
      </c>
      <c r="O15" s="4">
        <v>254</v>
      </c>
      <c r="P15" s="4" t="str">
        <f>(M15*R15)+(N15*S15)+(O15*T15)</f>
        <v>0</v>
      </c>
      <c r="Q15" s="4" t="str">
        <f>(M15*U15)+(N15*V15)+(O15*W15)</f>
        <v>0</v>
      </c>
      <c r="R15" s="16" t="str">
        <f>SUMIFS($F$11:$F$51,$C$11:$C$51,"&gt;="&amp;$K$15,$C$11:$C$51,"&lt;="&amp;$L15, I11:I51,R10)</f>
        <v>0</v>
      </c>
      <c r="S15" s="16" t="str">
        <f>SUMIFS($F$11:$F$51,$C$11:$C$51,"&gt;="&amp;$K$15,$C$11:$C$51,"&lt;="&amp;$L15, I11:I51,S10)</f>
        <v>0</v>
      </c>
      <c r="T15" s="16" t="str">
        <f>SUMIFS($F$11:$F$51,$C$11:$C$51,"&gt;="&amp;$K$15,$C$11:$C$51,"&lt;="&amp;$L15, I11:I51,T10)</f>
        <v>0</v>
      </c>
      <c r="U15" s="16" t="str">
        <f>SUMIFS($H$11:$H$51,$C$11:$C$51,"&gt;="&amp;$K$15,$C$11:$C$51,"&lt;="&amp;$L15, I11:I51,U10)</f>
        <v>0</v>
      </c>
      <c r="V15" s="16" t="str">
        <f>SUMIFS($H$11:$H$51,$C$11:$C$51,"&gt;="&amp;$K$15,$C$11:$C$51,"&lt;="&amp;$L15, I11:I51,V10)</f>
        <v>0</v>
      </c>
      <c r="W15" s="16" t="str">
        <f>SUMIFS($H$11:$H$51,$C$11:$C$51,"&gt;="&amp;$K$15,$C$11:$C$51,"&lt;="&amp;$L15, I11:I51,W10)</f>
        <v>0</v>
      </c>
    </row>
    <row r="16" spans="1:23">
      <c r="A16" s="3">
        <v>0</v>
      </c>
      <c r="B16" s="3">
        <v>1</v>
      </c>
      <c r="C16" s="3">
        <v>63</v>
      </c>
      <c r="D16" s="3">
        <v>970</v>
      </c>
      <c r="E16" s="16" t="str">
        <f>IFERROR(TRUNC(POWER(C16,2)*D16/16000000,3)*A16,0)</f>
        <v>0</v>
      </c>
      <c r="F16" s="16" t="str">
        <f>IFERROR(TRUNC(POWER(C16-$K$2,2)*(D16-$K$3)/16000000,3)*A16,0)</f>
        <v>0</v>
      </c>
      <c r="G16" s="16" t="str">
        <f>IFERROR(TRUNC(POWER((C16),2)*(D16)/16000000,3)*B16,0)</f>
        <v>0</v>
      </c>
      <c r="H16" s="16" t="str">
        <f>IFERROR(TRUNC(POWER((C16-$K$2),2)*(D16-$K$3)/16000000,3)*B16,0)</f>
        <v>0</v>
      </c>
      <c r="I16" s="3" t="str">
        <f>IF(D16&lt;330, "Shorts" ,IF(D16&gt;=600, "Longs", "Semi Longs"))</f>
        <v>0</v>
      </c>
      <c r="K16" s="3">
        <v>90</v>
      </c>
      <c r="L16" s="3">
        <v>99</v>
      </c>
      <c r="M16" s="4">
        <v>202</v>
      </c>
      <c r="N16" s="4">
        <v>281</v>
      </c>
      <c r="O16" s="4">
        <v>308</v>
      </c>
      <c r="P16" s="4" t="str">
        <f>(M16*R16)+(N16*S16)+(O16*T16)</f>
        <v>0</v>
      </c>
      <c r="Q16" s="4" t="str">
        <f>(M16*U16)+(N16*V16)+(O16*W16)</f>
        <v>0</v>
      </c>
      <c r="R16" s="16" t="str">
        <f>SUMIFS($F$11:$F$51,$C$11:$C$51,"&gt;="&amp;$K$16,$C$11:$C$51,"&lt;="&amp;$L16, I11:I51,R10)</f>
        <v>0</v>
      </c>
      <c r="S16" s="16" t="str">
        <f>SUMIFS($F$11:$F$51,$C$11:$C$51,"&gt;="&amp;$K$16,$C$11:$C$51,"&lt;="&amp;$L16, I11:I51,S10)</f>
        <v>0</v>
      </c>
      <c r="T16" s="16" t="str">
        <f>SUMIFS($F$11:$F$51,$C$11:$C$51,"&gt;="&amp;$K$16,$C$11:$C$51,"&lt;="&amp;$L16, I11:I51,T10)</f>
        <v>0</v>
      </c>
      <c r="U16" s="16" t="str">
        <f>SUMIFS($H$11:$H$51,$C$11:$C$51,"&gt;="&amp;$K$16,$C$11:$C$51,"&lt;="&amp;$L16, I11:I51,U10)</f>
        <v>0</v>
      </c>
      <c r="V16" s="16" t="str">
        <f>SUMIFS($H$11:$H$51,$C$11:$C$51,"&gt;="&amp;$K$16,$C$11:$C$51,"&lt;="&amp;$L16, I11:I51,V10)</f>
        <v>0</v>
      </c>
      <c r="W16" s="16" t="str">
        <f>SUMIFS($H$11:$H$51,$C$11:$C$51,"&gt;="&amp;$K$16,$C$11:$C$51,"&lt;="&amp;$L16, I11:I51,W10)</f>
        <v>0</v>
      </c>
    </row>
    <row r="17" spans="1:23">
      <c r="A17" s="3">
        <v>0</v>
      </c>
      <c r="B17" s="3">
        <v>1</v>
      </c>
      <c r="C17" s="3">
        <v>63</v>
      </c>
      <c r="D17" s="3">
        <v>1160</v>
      </c>
      <c r="E17" s="16" t="str">
        <f>IFERROR(TRUNC(POWER(C17,2)*D17/16000000,3)*A17,0)</f>
        <v>0</v>
      </c>
      <c r="F17" s="16" t="str">
        <f>IFERROR(TRUNC(POWER(C17-$K$2,2)*(D17-$K$3)/16000000,3)*A17,0)</f>
        <v>0</v>
      </c>
      <c r="G17" s="16" t="str">
        <f>IFERROR(TRUNC(POWER((C17),2)*(D17)/16000000,3)*B17,0)</f>
        <v>0</v>
      </c>
      <c r="H17" s="16" t="str">
        <f>IFERROR(TRUNC(POWER((C17-$K$2),2)*(D17-$K$3)/16000000,3)*B17,0)</f>
        <v>0</v>
      </c>
      <c r="I17" s="3" t="str">
        <f>IF(D17&lt;330, "Shorts" ,IF(D17&gt;=600, "Longs", "Semi Longs"))</f>
        <v>0</v>
      </c>
      <c r="K17" s="3">
        <v>100</v>
      </c>
      <c r="L17" s="3">
        <v>109</v>
      </c>
      <c r="M17" s="4">
        <v>257</v>
      </c>
      <c r="N17" s="4">
        <v>335</v>
      </c>
      <c r="O17" s="4">
        <v>362</v>
      </c>
      <c r="P17" s="4" t="str">
        <f>(M17*R17)+(N17*S17)+(O17*T17)</f>
        <v>0</v>
      </c>
      <c r="Q17" s="4" t="str">
        <f>(M17*U17)+(N17*V17)+(O17*W17)</f>
        <v>0</v>
      </c>
      <c r="R17" s="16" t="str">
        <f>SUMIFS($F$11:$F$51,$C$11:$C$51,"&gt;="&amp;$K$17,$C$11:$C$51,"&lt;="&amp;$L17, I11:I51,R10)</f>
        <v>0</v>
      </c>
      <c r="S17" s="16" t="str">
        <f>SUMIFS($F$11:$F$51,$C$11:$C$51,"&gt;="&amp;$K$17,$C$11:$C$51,"&lt;="&amp;$L17, I11:I51,S10)</f>
        <v>0</v>
      </c>
      <c r="T17" s="16" t="str">
        <f>SUMIFS($F$11:$F$51,$C$11:$C$51,"&gt;="&amp;$K$17,$C$11:$C$51,"&lt;="&amp;$L17, I11:I51,T10)</f>
        <v>0</v>
      </c>
      <c r="U17" s="16" t="str">
        <f>SUMIFS($H$11:$H$51,$C$11:$C$51,"&gt;="&amp;$K$17,$C$11:$C$51,"&lt;="&amp;$L17, I11:I51,U10)</f>
        <v>0</v>
      </c>
      <c r="V17" s="16" t="str">
        <f>SUMIFS($H$11:$H$51,$C$11:$C$51,"&gt;="&amp;$K$17,$C$11:$C$51,"&lt;="&amp;$L17, I11:I51,V10)</f>
        <v>0</v>
      </c>
      <c r="W17" s="16" t="str">
        <f>SUMIFS($H$11:$H$51,$C$11:$C$51,"&gt;="&amp;$K$17,$C$11:$C$51,"&lt;="&amp;$L17, I11:I51,W10)</f>
        <v>0</v>
      </c>
    </row>
    <row r="18" spans="1:23">
      <c r="A18" s="3">
        <v>0</v>
      </c>
      <c r="B18" s="3">
        <v>1</v>
      </c>
      <c r="C18" s="3">
        <v>64</v>
      </c>
      <c r="D18" s="3">
        <v>225</v>
      </c>
      <c r="E18" s="16" t="str">
        <f>IFERROR(TRUNC(POWER(C18,2)*D18/16000000,3)*A18,0)</f>
        <v>0</v>
      </c>
      <c r="F18" s="16" t="str">
        <f>IFERROR(TRUNC(POWER(C18-$K$2,2)*(D18-$K$3)/16000000,3)*A18,0)</f>
        <v>0</v>
      </c>
      <c r="G18" s="16" t="str">
        <f>IFERROR(TRUNC(POWER((C18),2)*(D18)/16000000,3)*B18,0)</f>
        <v>0</v>
      </c>
      <c r="H18" s="16" t="str">
        <f>IFERROR(TRUNC(POWER((C18-$K$2),2)*(D18-$K$3)/16000000,3)*B18,0)</f>
        <v>0</v>
      </c>
      <c r="I18" s="3" t="str">
        <f>IF(D18&lt;330, "Shorts" ,IF(D18&gt;=600, "Longs", "Semi Longs"))</f>
        <v>0</v>
      </c>
      <c r="K18" s="3">
        <v>110</v>
      </c>
      <c r="L18" s="3">
        <v>119</v>
      </c>
      <c r="M18" s="4">
        <v>323</v>
      </c>
      <c r="N18" s="4">
        <v>389</v>
      </c>
      <c r="O18" s="4">
        <v>416</v>
      </c>
      <c r="P18" s="4" t="str">
        <f>(M18*R18)+(N18*S18)+(O18*T18)</f>
        <v>0</v>
      </c>
      <c r="Q18" s="4" t="str">
        <f>(M18*U18)+(N18*V18)+(O18*W18)</f>
        <v>0</v>
      </c>
      <c r="R18" s="16" t="str">
        <f>SUMIFS($F$11:$F$51,$C$11:$C$51,"&gt;="&amp;$K$18,$C$11:$C$51,"&lt;="&amp;$L18, I11:I51,R10)</f>
        <v>0</v>
      </c>
      <c r="S18" s="16" t="str">
        <f>SUMIFS($F$11:$F$51,$C$11:$C$51,"&gt;="&amp;$K$18,$C$11:$C$51,"&lt;="&amp;$L18, I11:I51,S10)</f>
        <v>0</v>
      </c>
      <c r="T18" s="16" t="str">
        <f>SUMIFS($F$11:$F$51,$C$11:$C$51,"&gt;="&amp;$K$18,$C$11:$C$51,"&lt;="&amp;$L18, I11:I51,T10)</f>
        <v>0</v>
      </c>
      <c r="U18" s="16" t="str">
        <f>SUMIFS($H$11:$H$51,$C$11:$C$51,"&gt;="&amp;$K$18,$C$11:$C$51,"&lt;="&amp;$L18, I11:I51,U10)</f>
        <v>0</v>
      </c>
      <c r="V18" s="16" t="str">
        <f>SUMIFS($H$11:$H$51,$C$11:$C$51,"&gt;="&amp;$K$18,$C$11:$C$51,"&lt;="&amp;$L18, I11:I51,V10)</f>
        <v>0</v>
      </c>
      <c r="W18" s="16" t="str">
        <f>SUMIFS($H$11:$H$51,$C$11:$C$51,"&gt;="&amp;$K$18,$C$11:$C$51,"&lt;="&amp;$L18, I11:I51,W10)</f>
        <v>0</v>
      </c>
    </row>
    <row r="19" spans="1:23">
      <c r="A19" s="3">
        <v>0</v>
      </c>
      <c r="B19" s="3">
        <v>1</v>
      </c>
      <c r="C19" s="3">
        <v>64</v>
      </c>
      <c r="D19" s="3">
        <v>1030</v>
      </c>
      <c r="E19" s="16" t="str">
        <f>IFERROR(TRUNC(POWER(C19,2)*D19/16000000,3)*A19,0)</f>
        <v>0</v>
      </c>
      <c r="F19" s="16" t="str">
        <f>IFERROR(TRUNC(POWER(C19-$K$2,2)*(D19-$K$3)/16000000,3)*A19,0)</f>
        <v>0</v>
      </c>
      <c r="G19" s="16" t="str">
        <f>IFERROR(TRUNC(POWER((C19),2)*(D19)/16000000,3)*B19,0)</f>
        <v>0</v>
      </c>
      <c r="H19" s="16" t="str">
        <f>IFERROR(TRUNC(POWER((C19-$K$2),2)*(D19-$K$3)/16000000,3)*B19,0)</f>
        <v>0</v>
      </c>
      <c r="I19" s="3" t="str">
        <f>IF(D19&lt;330, "Shorts" ,IF(D19&gt;=600, "Longs", "Semi Longs"))</f>
        <v>0</v>
      </c>
      <c r="K19" s="3">
        <v>120</v>
      </c>
      <c r="L19" s="3">
        <v>129</v>
      </c>
      <c r="M19" s="4">
        <v>363</v>
      </c>
      <c r="N19" s="4">
        <v>443</v>
      </c>
      <c r="O19" s="4">
        <v>470</v>
      </c>
      <c r="P19" s="4" t="str">
        <f>(M19*R19)+(N19*S19)+(O19*T19)</f>
        <v>0</v>
      </c>
      <c r="Q19" s="4" t="str">
        <f>(M19*U19)+(N19*V19)+(O19*W19)</f>
        <v>0</v>
      </c>
      <c r="R19" s="16" t="str">
        <f>SUMIFS($F$11:$F$51,$C$11:$C$51,"&gt;="&amp;$K$19,$C$11:$C$51,"&lt;="&amp;$L19, I11:I51,R10)</f>
        <v>0</v>
      </c>
      <c r="S19" s="16" t="str">
        <f>SUMIFS($F$11:$F$51,$C$11:$C$51,"&gt;="&amp;$K$19,$C$11:$C$51,"&lt;="&amp;$L19, I11:I51,S10)</f>
        <v>0</v>
      </c>
      <c r="T19" s="16" t="str">
        <f>SUMIFS($F$11:$F$51,$C$11:$C$51,"&gt;="&amp;$K$19,$C$11:$C$51,"&lt;="&amp;$L19, I11:I51,T10)</f>
        <v>0</v>
      </c>
      <c r="U19" s="16" t="str">
        <f>SUMIFS($H$11:$H$51,$C$11:$C$51,"&gt;="&amp;$K$19,$C$11:$C$51,"&lt;="&amp;$L19, I11:I51,U10)</f>
        <v>0</v>
      </c>
      <c r="V19" s="16" t="str">
        <f>SUMIFS($H$11:$H$51,$C$11:$C$51,"&gt;="&amp;$K$19,$C$11:$C$51,"&lt;="&amp;$L19, I11:I51,V10)</f>
        <v>0</v>
      </c>
      <c r="W19" s="16" t="str">
        <f>SUMIFS($H$11:$H$51,$C$11:$C$51,"&gt;="&amp;$K$19,$C$11:$C$51,"&lt;="&amp;$L19, I11:I51,W10)</f>
        <v>0</v>
      </c>
    </row>
    <row r="20" spans="1:23">
      <c r="A20" s="3">
        <v>0</v>
      </c>
      <c r="B20" s="3">
        <v>1</v>
      </c>
      <c r="C20" s="3">
        <v>65</v>
      </c>
      <c r="D20" s="3">
        <v>225</v>
      </c>
      <c r="E20" s="16" t="str">
        <f>IFERROR(TRUNC(POWER(C20,2)*D20/16000000,3)*A20,0)</f>
        <v>0</v>
      </c>
      <c r="F20" s="16" t="str">
        <f>IFERROR(TRUNC(POWER(C20-$K$2,2)*(D20-$K$3)/16000000,3)*A20,0)</f>
        <v>0</v>
      </c>
      <c r="G20" s="16" t="str">
        <f>IFERROR(TRUNC(POWER((C20),2)*(D20)/16000000,3)*B20,0)</f>
        <v>0</v>
      </c>
      <c r="H20" s="16" t="str">
        <f>IFERROR(TRUNC(POWER((C20-$K$2),2)*(D20-$K$3)/16000000,3)*B20,0)</f>
        <v>0</v>
      </c>
      <c r="I20" s="3" t="str">
        <f>IF(D20&lt;330, "Shorts" ,IF(D20&gt;=600, "Longs", "Semi Longs"))</f>
        <v>0</v>
      </c>
      <c r="K20" s="3">
        <v>130</v>
      </c>
      <c r="L20" s="3">
        <v>139</v>
      </c>
      <c r="M20" s="4">
        <v>363</v>
      </c>
      <c r="N20" s="4">
        <v>497</v>
      </c>
      <c r="O20" s="4">
        <v>524</v>
      </c>
      <c r="P20" s="4" t="str">
        <f>(M20*R20)+(N20*S20)+(O20*T20)</f>
        <v>0</v>
      </c>
      <c r="Q20" s="4" t="str">
        <f>(M20*U20)+(N20*V20)+(O20*W20)</f>
        <v>0</v>
      </c>
      <c r="R20" s="16" t="str">
        <f>SUMIFS($F$11:$F$51,$C$11:$C$51,"&gt;="&amp;$K$20,$C$11:$C$51,"&lt;="&amp;$L20, I11:I51,R10)</f>
        <v>0</v>
      </c>
      <c r="S20" s="16" t="str">
        <f>SUMIFS($F$11:$F$51,$C$11:$C$51,"&gt;="&amp;$K$20,$C$11:$C$51,"&lt;="&amp;$L20, I11:I51,S10)</f>
        <v>0</v>
      </c>
      <c r="T20" s="16" t="str">
        <f>SUMIFS($F$11:$F$51,$C$11:$C$51,"&gt;="&amp;$K$20,$C$11:$C$51,"&lt;="&amp;$L20, I11:I51,T10)</f>
        <v>0</v>
      </c>
      <c r="U20" s="16" t="str">
        <f>SUMIFS($H$11:$H$51,$C$11:$C$51,"&gt;="&amp;$K$20,$C$11:$C$51,"&lt;="&amp;$L20, I11:I51,U10)</f>
        <v>0</v>
      </c>
      <c r="V20" s="16" t="str">
        <f>SUMIFS($H$11:$H$51,$C$11:$C$51,"&gt;="&amp;$K$20,$C$11:$C$51,"&lt;="&amp;$L20, I11:I51,V10)</f>
        <v>0</v>
      </c>
      <c r="W20" s="16" t="str">
        <f>SUMIFS($H$11:$H$51,$C$11:$C$51,"&gt;="&amp;$K$20,$C$11:$C$51,"&lt;="&amp;$L20, I11:I51,W10)</f>
        <v>0</v>
      </c>
    </row>
    <row r="21" spans="1:23">
      <c r="A21" s="3">
        <v>0</v>
      </c>
      <c r="B21" s="3">
        <v>1</v>
      </c>
      <c r="C21" s="3">
        <v>65</v>
      </c>
      <c r="D21" s="3">
        <v>570</v>
      </c>
      <c r="E21" s="16" t="str">
        <f>IFERROR(TRUNC(POWER(C21,2)*D21/16000000,3)*A21,0)</f>
        <v>0</v>
      </c>
      <c r="F21" s="16" t="str">
        <f>IFERROR(TRUNC(POWER(C21-$K$2,2)*(D21-$K$3)/16000000,3)*A21,0)</f>
        <v>0</v>
      </c>
      <c r="G21" s="16" t="str">
        <f>IFERROR(TRUNC(POWER((C21),2)*(D21)/16000000,3)*B21,0)</f>
        <v>0</v>
      </c>
      <c r="H21" s="16" t="str">
        <f>IFERROR(TRUNC(POWER((C21-$K$2),2)*(D21-$K$3)/16000000,3)*B21,0)</f>
        <v>0</v>
      </c>
      <c r="I21" s="3" t="str">
        <f>IF(D21&lt;330, "Shorts" ,IF(D21&gt;=600, "Longs", "Semi Longs"))</f>
        <v>0</v>
      </c>
    </row>
    <row r="22" spans="1:23">
      <c r="A22" s="3">
        <v>0</v>
      </c>
      <c r="B22" s="3">
        <v>1</v>
      </c>
      <c r="C22" s="3">
        <v>66</v>
      </c>
      <c r="D22" s="3">
        <v>780</v>
      </c>
      <c r="E22" s="16" t="str">
        <f>IFERROR(TRUNC(POWER(C22,2)*D22/16000000,3)*A22,0)</f>
        <v>0</v>
      </c>
      <c r="F22" s="16" t="str">
        <f>IFERROR(TRUNC(POWER(C22-$K$2,2)*(D22-$K$3)/16000000,3)*A22,0)</f>
        <v>0</v>
      </c>
      <c r="G22" s="16" t="str">
        <f>IFERROR(TRUNC(POWER((C22),2)*(D22)/16000000,3)*B22,0)</f>
        <v>0</v>
      </c>
      <c r="H22" s="16" t="str">
        <f>IFERROR(TRUNC(POWER((C22-$K$2),2)*(D22-$K$3)/16000000,3)*B22,0)</f>
        <v>0</v>
      </c>
      <c r="I22" s="3" t="str">
        <f>IF(D22&lt;330, "Shorts" ,IF(D22&gt;=600, "Longs", "Semi Longs"))</f>
        <v>0</v>
      </c>
    </row>
    <row r="23" spans="1:23">
      <c r="A23" s="3">
        <v>0</v>
      </c>
      <c r="B23" s="3">
        <v>1</v>
      </c>
      <c r="C23" s="3">
        <v>66</v>
      </c>
      <c r="D23" s="3">
        <v>1040</v>
      </c>
      <c r="E23" s="16" t="str">
        <f>IFERROR(TRUNC(POWER(C23,2)*D23/16000000,3)*A23,0)</f>
        <v>0</v>
      </c>
      <c r="F23" s="16" t="str">
        <f>IFERROR(TRUNC(POWER(C23-$K$2,2)*(D23-$K$3)/16000000,3)*A23,0)</f>
        <v>0</v>
      </c>
      <c r="G23" s="16" t="str">
        <f>IFERROR(TRUNC(POWER((C23),2)*(D23)/16000000,3)*B23,0)</f>
        <v>0</v>
      </c>
      <c r="H23" s="16" t="str">
        <f>IFERROR(TRUNC(POWER((C23-$K$2),2)*(D23-$K$3)/16000000,3)*B23,0)</f>
        <v>0</v>
      </c>
      <c r="I23" s="3" t="str">
        <f>IF(D23&lt;330, "Shorts" ,IF(D23&gt;=600, "Longs", "Semi Longs"))</f>
        <v>0</v>
      </c>
    </row>
    <row r="24" spans="1:23">
      <c r="A24" s="3">
        <v>0</v>
      </c>
      <c r="B24" s="3">
        <v>1</v>
      </c>
      <c r="C24" s="3">
        <v>68</v>
      </c>
      <c r="D24" s="3">
        <v>470</v>
      </c>
      <c r="E24" s="16" t="str">
        <f>IFERROR(TRUNC(POWER(C24,2)*D24/16000000,3)*A24,0)</f>
        <v>0</v>
      </c>
      <c r="F24" s="16" t="str">
        <f>IFERROR(TRUNC(POWER(C24-$K$2,2)*(D24-$K$3)/16000000,3)*A24,0)</f>
        <v>0</v>
      </c>
      <c r="G24" s="16" t="str">
        <f>IFERROR(TRUNC(POWER((C24),2)*(D24)/16000000,3)*B24,0)</f>
        <v>0</v>
      </c>
      <c r="H24" s="16" t="str">
        <f>IFERROR(TRUNC(POWER((C24-$K$2),2)*(D24-$K$3)/16000000,3)*B24,0)</f>
        <v>0</v>
      </c>
      <c r="I24" s="3" t="str">
        <f>IF(D24&lt;330, "Shorts" ,IF(D24&gt;=600, "Longs", "Semi Longs"))</f>
        <v>0</v>
      </c>
    </row>
    <row r="25" spans="1:23">
      <c r="A25" s="3">
        <v>0</v>
      </c>
      <c r="B25" s="3">
        <v>1</v>
      </c>
      <c r="C25" s="3">
        <v>68</v>
      </c>
      <c r="D25" s="3">
        <v>580</v>
      </c>
      <c r="E25" s="16" t="str">
        <f>IFERROR(TRUNC(POWER(C25,2)*D25/16000000,3)*A25,0)</f>
        <v>0</v>
      </c>
      <c r="F25" s="16" t="str">
        <f>IFERROR(TRUNC(POWER(C25-$K$2,2)*(D25-$K$3)/16000000,3)*A25,0)</f>
        <v>0</v>
      </c>
      <c r="G25" s="16" t="str">
        <f>IFERROR(TRUNC(POWER((C25),2)*(D25)/16000000,3)*B25,0)</f>
        <v>0</v>
      </c>
      <c r="H25" s="16" t="str">
        <f>IFERROR(TRUNC(POWER((C25-$K$2),2)*(D25-$K$3)/16000000,3)*B25,0)</f>
        <v>0</v>
      </c>
      <c r="I25" s="3" t="str">
        <f>IF(D25&lt;330, "Shorts" ,IF(D25&gt;=600, "Longs", "Semi Longs"))</f>
        <v>0</v>
      </c>
    </row>
    <row r="26" spans="1:23">
      <c r="A26" s="3">
        <v>0</v>
      </c>
      <c r="B26" s="3">
        <v>1</v>
      </c>
      <c r="C26" s="3">
        <v>70</v>
      </c>
      <c r="D26" s="3">
        <v>940</v>
      </c>
      <c r="E26" s="16" t="str">
        <f>IFERROR(TRUNC(POWER(C26,2)*D26/16000000,3)*A26,0)</f>
        <v>0</v>
      </c>
      <c r="F26" s="16" t="str">
        <f>IFERROR(TRUNC(POWER(C26-$K$2,2)*(D26-$K$3)/16000000,3)*A26,0)</f>
        <v>0</v>
      </c>
      <c r="G26" s="16" t="str">
        <f>IFERROR(TRUNC(POWER((C26),2)*(D26)/16000000,3)*B26,0)</f>
        <v>0</v>
      </c>
      <c r="H26" s="16" t="str">
        <f>IFERROR(TRUNC(POWER((C26-$K$2),2)*(D26-$K$3)/16000000,3)*B26,0)</f>
        <v>0</v>
      </c>
      <c r="I26" s="3" t="str">
        <f>IF(D26&lt;330, "Shorts" ,IF(D26&gt;=600, "Longs", "Semi Longs"))</f>
        <v>0</v>
      </c>
    </row>
    <row r="27" spans="1:23">
      <c r="A27" s="3">
        <v>0</v>
      </c>
      <c r="B27" s="3">
        <v>1</v>
      </c>
      <c r="C27" s="3">
        <v>71</v>
      </c>
      <c r="D27" s="3">
        <v>1140</v>
      </c>
      <c r="E27" s="16" t="str">
        <f>IFERROR(TRUNC(POWER(C27,2)*D27/16000000,3)*A27,0)</f>
        <v>0</v>
      </c>
      <c r="F27" s="16" t="str">
        <f>IFERROR(TRUNC(POWER(C27-$K$2,2)*(D27-$K$3)/16000000,3)*A27,0)</f>
        <v>0</v>
      </c>
      <c r="G27" s="16" t="str">
        <f>IFERROR(TRUNC(POWER((C27),2)*(D27)/16000000,3)*B27,0)</f>
        <v>0</v>
      </c>
      <c r="H27" s="16" t="str">
        <f>IFERROR(TRUNC(POWER((C27-$K$2),2)*(D27-$K$3)/16000000,3)*B27,0)</f>
        <v>0</v>
      </c>
      <c r="I27" s="3" t="str">
        <f>IF(D27&lt;330, "Shorts" ,IF(D27&gt;=600, "Longs", "Semi Longs"))</f>
        <v>0</v>
      </c>
    </row>
    <row r="28" spans="1:23">
      <c r="A28" s="3">
        <v>0</v>
      </c>
      <c r="B28" s="3">
        <v>1</v>
      </c>
      <c r="C28" s="3">
        <v>72</v>
      </c>
      <c r="D28" s="3">
        <v>520</v>
      </c>
      <c r="E28" s="16" t="str">
        <f>IFERROR(TRUNC(POWER(C28,2)*D28/16000000,3)*A28,0)</f>
        <v>0</v>
      </c>
      <c r="F28" s="16" t="str">
        <f>IFERROR(TRUNC(POWER(C28-$K$2,2)*(D28-$K$3)/16000000,3)*A28,0)</f>
        <v>0</v>
      </c>
      <c r="G28" s="16" t="str">
        <f>IFERROR(TRUNC(POWER((C28),2)*(D28)/16000000,3)*B28,0)</f>
        <v>0</v>
      </c>
      <c r="H28" s="16" t="str">
        <f>IFERROR(TRUNC(POWER((C28-$K$2),2)*(D28-$K$3)/16000000,3)*B28,0)</f>
        <v>0</v>
      </c>
      <c r="I28" s="3" t="str">
        <f>IF(D28&lt;330, "Shorts" ,IF(D28&gt;=600, "Longs", "Semi Longs"))</f>
        <v>0</v>
      </c>
    </row>
    <row r="29" spans="1:23">
      <c r="A29" s="3">
        <v>0</v>
      </c>
      <c r="B29" s="3">
        <v>1</v>
      </c>
      <c r="C29" s="3">
        <v>72</v>
      </c>
      <c r="D29" s="3">
        <v>840</v>
      </c>
      <c r="E29" s="16" t="str">
        <f>IFERROR(TRUNC(POWER(C29,2)*D29/16000000,3)*A29,0)</f>
        <v>0</v>
      </c>
      <c r="F29" s="16" t="str">
        <f>IFERROR(TRUNC(POWER(C29-$K$2,2)*(D29-$K$3)/16000000,3)*A29,0)</f>
        <v>0</v>
      </c>
      <c r="G29" s="16" t="str">
        <f>IFERROR(TRUNC(POWER((C29),2)*(D29)/16000000,3)*B29,0)</f>
        <v>0</v>
      </c>
      <c r="H29" s="16" t="str">
        <f>IFERROR(TRUNC(POWER((C29-$K$2),2)*(D29-$K$3)/16000000,3)*B29,0)</f>
        <v>0</v>
      </c>
      <c r="I29" s="3" t="str">
        <f>IF(D29&lt;330, "Shorts" ,IF(D29&gt;=600, "Longs", "Semi Longs"))</f>
        <v>0</v>
      </c>
    </row>
    <row r="30" spans="1:23">
      <c r="A30" s="3">
        <v>0</v>
      </c>
      <c r="B30" s="3">
        <v>1</v>
      </c>
      <c r="C30" s="3">
        <v>73</v>
      </c>
      <c r="D30" s="3">
        <v>530</v>
      </c>
      <c r="E30" s="16" t="str">
        <f>IFERROR(TRUNC(POWER(C30,2)*D30/16000000,3)*A30,0)</f>
        <v>0</v>
      </c>
      <c r="F30" s="16" t="str">
        <f>IFERROR(TRUNC(POWER(C30-$K$2,2)*(D30-$K$3)/16000000,3)*A30,0)</f>
        <v>0</v>
      </c>
      <c r="G30" s="16" t="str">
        <f>IFERROR(TRUNC(POWER((C30),2)*(D30)/16000000,3)*B30,0)</f>
        <v>0</v>
      </c>
      <c r="H30" s="16" t="str">
        <f>IFERROR(TRUNC(POWER((C30-$K$2),2)*(D30-$K$3)/16000000,3)*B30,0)</f>
        <v>0</v>
      </c>
      <c r="I30" s="3" t="str">
        <f>IF(D30&lt;330, "Shorts" ,IF(D30&gt;=600, "Longs", "Semi Longs"))</f>
        <v>0</v>
      </c>
    </row>
    <row r="31" spans="1:23">
      <c r="A31" s="3">
        <v>0</v>
      </c>
      <c r="B31" s="3">
        <v>1</v>
      </c>
      <c r="C31" s="3">
        <v>73</v>
      </c>
      <c r="D31" s="3">
        <v>1140</v>
      </c>
      <c r="E31" s="16" t="str">
        <f>IFERROR(TRUNC(POWER(C31,2)*D31/16000000,3)*A31,0)</f>
        <v>0</v>
      </c>
      <c r="F31" s="16" t="str">
        <f>IFERROR(TRUNC(POWER(C31-$K$2,2)*(D31-$K$3)/16000000,3)*A31,0)</f>
        <v>0</v>
      </c>
      <c r="G31" s="16" t="str">
        <f>IFERROR(TRUNC(POWER((C31),2)*(D31)/16000000,3)*B31,0)</f>
        <v>0</v>
      </c>
      <c r="H31" s="16" t="str">
        <f>IFERROR(TRUNC(POWER((C31-$K$2),2)*(D31-$K$3)/16000000,3)*B31,0)</f>
        <v>0</v>
      </c>
      <c r="I31" s="3" t="str">
        <f>IF(D31&lt;330, "Shorts" ,IF(D31&gt;=600, "Longs", "Semi Longs"))</f>
        <v>0</v>
      </c>
    </row>
    <row r="32" spans="1:23">
      <c r="A32" s="3">
        <v>0</v>
      </c>
      <c r="B32" s="3">
        <v>1</v>
      </c>
      <c r="C32" s="3">
        <v>74</v>
      </c>
      <c r="D32" s="3">
        <v>225</v>
      </c>
      <c r="E32" s="16" t="str">
        <f>IFERROR(TRUNC(POWER(C32,2)*D32/16000000,3)*A32,0)</f>
        <v>0</v>
      </c>
      <c r="F32" s="16" t="str">
        <f>IFERROR(TRUNC(POWER(C32-$K$2,2)*(D32-$K$3)/16000000,3)*A32,0)</f>
        <v>0</v>
      </c>
      <c r="G32" s="16" t="str">
        <f>IFERROR(TRUNC(POWER((C32),2)*(D32)/16000000,3)*B32,0)</f>
        <v>0</v>
      </c>
      <c r="H32" s="16" t="str">
        <f>IFERROR(TRUNC(POWER((C32-$K$2),2)*(D32-$K$3)/16000000,3)*B32,0)</f>
        <v>0</v>
      </c>
      <c r="I32" s="3" t="str">
        <f>IF(D32&lt;330, "Shorts" ,IF(D32&gt;=600, "Longs", "Semi Longs"))</f>
        <v>0</v>
      </c>
    </row>
    <row r="33" spans="1:23">
      <c r="A33" s="3">
        <v>0</v>
      </c>
      <c r="B33" s="3">
        <v>1</v>
      </c>
      <c r="C33" s="3">
        <v>75</v>
      </c>
      <c r="D33" s="3">
        <v>440</v>
      </c>
      <c r="E33" s="16" t="str">
        <f>IFERROR(TRUNC(POWER(C33,2)*D33/16000000,3)*A33,0)</f>
        <v>0</v>
      </c>
      <c r="F33" s="16" t="str">
        <f>IFERROR(TRUNC(POWER(C33-$K$2,2)*(D33-$K$3)/16000000,3)*A33,0)</f>
        <v>0</v>
      </c>
      <c r="G33" s="16" t="str">
        <f>IFERROR(TRUNC(POWER((C33),2)*(D33)/16000000,3)*B33,0)</f>
        <v>0</v>
      </c>
      <c r="H33" s="16" t="str">
        <f>IFERROR(TRUNC(POWER((C33-$K$2),2)*(D33-$K$3)/16000000,3)*B33,0)</f>
        <v>0</v>
      </c>
      <c r="I33" s="3" t="str">
        <f>IF(D33&lt;330, "Shorts" ,IF(D33&gt;=600, "Longs", "Semi Longs"))</f>
        <v>0</v>
      </c>
    </row>
    <row r="34" spans="1:23">
      <c r="A34" s="3">
        <v>0</v>
      </c>
      <c r="B34" s="3">
        <v>1</v>
      </c>
      <c r="C34" s="3">
        <v>76</v>
      </c>
      <c r="D34" s="3">
        <v>450</v>
      </c>
      <c r="E34" s="16" t="str">
        <f>IFERROR(TRUNC(POWER(C34,2)*D34/16000000,3)*A34,0)</f>
        <v>0</v>
      </c>
      <c r="F34" s="16" t="str">
        <f>IFERROR(TRUNC(POWER(C34-$K$2,2)*(D34-$K$3)/16000000,3)*A34,0)</f>
        <v>0</v>
      </c>
      <c r="G34" s="16" t="str">
        <f>IFERROR(TRUNC(POWER((C34),2)*(D34)/16000000,3)*B34,0)</f>
        <v>0</v>
      </c>
      <c r="H34" s="16" t="str">
        <f>IFERROR(TRUNC(POWER((C34-$K$2),2)*(D34-$K$3)/16000000,3)*B34,0)</f>
        <v>0</v>
      </c>
      <c r="I34" s="3" t="str">
        <f>IF(D34&lt;330, "Shorts" ,IF(D34&gt;=600, "Longs", "Semi Longs"))</f>
        <v>0</v>
      </c>
    </row>
    <row r="35" spans="1:23">
      <c r="A35" s="3">
        <v>0</v>
      </c>
      <c r="B35" s="3">
        <v>1</v>
      </c>
      <c r="C35" s="3">
        <v>81</v>
      </c>
      <c r="D35" s="3">
        <v>660</v>
      </c>
      <c r="E35" s="16" t="str">
        <f>IFERROR(TRUNC(POWER(C35,2)*D35/16000000,3)*A35,0)</f>
        <v>0</v>
      </c>
      <c r="F35" s="16" t="str">
        <f>IFERROR(TRUNC(POWER(C35-$K$2,2)*(D35-$K$3)/16000000,3)*A35,0)</f>
        <v>0</v>
      </c>
      <c r="G35" s="16" t="str">
        <f>IFERROR(TRUNC(POWER((C35),2)*(D35)/16000000,3)*B35,0)</f>
        <v>0</v>
      </c>
      <c r="H35" s="16" t="str">
        <f>IFERROR(TRUNC(POWER((C35-$K$2),2)*(D35-$K$3)/16000000,3)*B35,0)</f>
        <v>0</v>
      </c>
      <c r="I35" s="3" t="str">
        <f>IF(D35&lt;330, "Shorts" ,IF(D35&gt;=600, "Longs", "Semi Longs"))</f>
        <v>0</v>
      </c>
    </row>
    <row r="36" spans="1:23">
      <c r="A36" s="3">
        <v>0</v>
      </c>
      <c r="B36" s="3">
        <v>2</v>
      </c>
      <c r="C36" s="3">
        <v>82</v>
      </c>
      <c r="D36" s="3">
        <v>225</v>
      </c>
      <c r="E36" s="16" t="str">
        <f>IFERROR(TRUNC(POWER(C36,2)*D36/16000000,3)*A36,0)</f>
        <v>0</v>
      </c>
      <c r="F36" s="16" t="str">
        <f>IFERROR(TRUNC(POWER(C36-$K$2,2)*(D36-$K$3)/16000000,3)*A36,0)</f>
        <v>0</v>
      </c>
      <c r="G36" s="16" t="str">
        <f>IFERROR(TRUNC(POWER((C36),2)*(D36)/16000000,3)*B36,0)</f>
        <v>0</v>
      </c>
      <c r="H36" s="16" t="str">
        <f>IFERROR(TRUNC(POWER((C36-$K$2),2)*(D36-$K$3)/16000000,3)*B36,0)</f>
        <v>0</v>
      </c>
      <c r="I36" s="3" t="str">
        <f>IF(D36&lt;330, "Shorts" ,IF(D36&gt;=600, "Longs", "Semi Longs"))</f>
        <v>0</v>
      </c>
    </row>
    <row r="37" spans="1:23">
      <c r="A37" s="3">
        <v>0</v>
      </c>
      <c r="B37" s="3">
        <v>1</v>
      </c>
      <c r="C37" s="3">
        <v>82</v>
      </c>
      <c r="D37" s="3">
        <v>440</v>
      </c>
      <c r="E37" s="16" t="str">
        <f>IFERROR(TRUNC(POWER(C37,2)*D37/16000000,3)*A37,0)</f>
        <v>0</v>
      </c>
      <c r="F37" s="16" t="str">
        <f>IFERROR(TRUNC(POWER(C37-$K$2,2)*(D37-$K$3)/16000000,3)*A37,0)</f>
        <v>0</v>
      </c>
      <c r="G37" s="16" t="str">
        <f>IFERROR(TRUNC(POWER((C37),2)*(D37)/16000000,3)*B37,0)</f>
        <v>0</v>
      </c>
      <c r="H37" s="16" t="str">
        <f>IFERROR(TRUNC(POWER((C37-$K$2),2)*(D37-$K$3)/16000000,3)*B37,0)</f>
        <v>0</v>
      </c>
      <c r="I37" s="3" t="str">
        <f>IF(D37&lt;330, "Shorts" ,IF(D37&gt;=600, "Longs", "Semi Longs"))</f>
        <v>0</v>
      </c>
    </row>
    <row r="38" spans="1:23">
      <c r="A38" s="3">
        <v>0</v>
      </c>
      <c r="B38" s="3">
        <v>1</v>
      </c>
      <c r="C38" s="3">
        <v>83</v>
      </c>
      <c r="D38" s="3">
        <v>480</v>
      </c>
      <c r="E38" s="16" t="str">
        <f>IFERROR(TRUNC(POWER(C38,2)*D38/16000000,3)*A38,0)</f>
        <v>0</v>
      </c>
      <c r="F38" s="16" t="str">
        <f>IFERROR(TRUNC(POWER(C38-$K$2,2)*(D38-$K$3)/16000000,3)*A38,0)</f>
        <v>0</v>
      </c>
      <c r="G38" s="16" t="str">
        <f>IFERROR(TRUNC(POWER((C38),2)*(D38)/16000000,3)*B38,0)</f>
        <v>0</v>
      </c>
      <c r="H38" s="16" t="str">
        <f>IFERROR(TRUNC(POWER((C38-$K$2),2)*(D38-$K$3)/16000000,3)*B38,0)</f>
        <v>0</v>
      </c>
      <c r="I38" s="3" t="str">
        <f>IF(D38&lt;330, "Shorts" ,IF(D38&gt;=600, "Longs", "Semi Longs"))</f>
        <v>0</v>
      </c>
    </row>
    <row r="39" spans="1:23">
      <c r="A39" s="3">
        <v>0</v>
      </c>
      <c r="B39" s="3">
        <v>1</v>
      </c>
      <c r="C39" s="3">
        <v>85</v>
      </c>
      <c r="D39" s="3">
        <v>460</v>
      </c>
      <c r="E39" s="16" t="str">
        <f>IFERROR(TRUNC(POWER(C39,2)*D39/16000000,3)*A39,0)</f>
        <v>0</v>
      </c>
      <c r="F39" s="16" t="str">
        <f>IFERROR(TRUNC(POWER(C39-$K$2,2)*(D39-$K$3)/16000000,3)*A39,0)</f>
        <v>0</v>
      </c>
      <c r="G39" s="16" t="str">
        <f>IFERROR(TRUNC(POWER((C39),2)*(D39)/16000000,3)*B39,0)</f>
        <v>0</v>
      </c>
      <c r="H39" s="16" t="str">
        <f>IFERROR(TRUNC(POWER((C39-$K$2),2)*(D39-$K$3)/16000000,3)*B39,0)</f>
        <v>0</v>
      </c>
      <c r="I39" s="3" t="str">
        <f>IF(D39&lt;330, "Shorts" ,IF(D39&gt;=600, "Longs", "Semi Longs"))</f>
        <v>0</v>
      </c>
    </row>
    <row r="40" spans="1:23">
      <c r="A40" s="3">
        <v>0</v>
      </c>
      <c r="B40" s="3">
        <v>1</v>
      </c>
      <c r="C40" s="3">
        <v>87</v>
      </c>
      <c r="D40" s="3">
        <v>580</v>
      </c>
      <c r="E40" s="16" t="str">
        <f>IFERROR(TRUNC(POWER(C40,2)*D40/16000000,3)*A40,0)</f>
        <v>0</v>
      </c>
      <c r="F40" s="16" t="str">
        <f>IFERROR(TRUNC(POWER(C40-$K$2,2)*(D40-$K$3)/16000000,3)*A40,0)</f>
        <v>0</v>
      </c>
      <c r="G40" s="16" t="str">
        <f>IFERROR(TRUNC(POWER((C40),2)*(D40)/16000000,3)*B40,0)</f>
        <v>0</v>
      </c>
      <c r="H40" s="16" t="str">
        <f>IFERROR(TRUNC(POWER((C40-$K$2),2)*(D40-$K$3)/16000000,3)*B40,0)</f>
        <v>0</v>
      </c>
      <c r="I40" s="3" t="str">
        <f>IF(D40&lt;330, "Shorts" ,IF(D40&gt;=600, "Longs", "Semi Longs"))</f>
        <v>0</v>
      </c>
    </row>
    <row r="41" spans="1:23">
      <c r="A41" s="3">
        <v>0</v>
      </c>
      <c r="B41" s="3">
        <v>1</v>
      </c>
      <c r="C41" s="3">
        <v>89</v>
      </c>
      <c r="D41" s="3">
        <v>530</v>
      </c>
      <c r="E41" s="16" t="str">
        <f>IFERROR(TRUNC(POWER(C41,2)*D41/16000000,3)*A41,0)</f>
        <v>0</v>
      </c>
      <c r="F41" s="16" t="str">
        <f>IFERROR(TRUNC(POWER(C41-$K$2,2)*(D41-$K$3)/16000000,3)*A41,0)</f>
        <v>0</v>
      </c>
      <c r="G41" s="16" t="str">
        <f>IFERROR(TRUNC(POWER((C41),2)*(D41)/16000000,3)*B41,0)</f>
        <v>0</v>
      </c>
      <c r="H41" s="16" t="str">
        <f>IFERROR(TRUNC(POWER((C41-$K$2),2)*(D41-$K$3)/16000000,3)*B41,0)</f>
        <v>0</v>
      </c>
      <c r="I41" s="3" t="str">
        <f>IF(D41&lt;330, "Shorts" ,IF(D41&gt;=600, "Longs", "Semi Longs"))</f>
        <v>0</v>
      </c>
    </row>
    <row r="42" spans="1:23">
      <c r="A42" s="3">
        <v>0</v>
      </c>
      <c r="B42" s="3">
        <v>1</v>
      </c>
      <c r="C42" s="3">
        <v>90</v>
      </c>
      <c r="D42" s="3">
        <v>550</v>
      </c>
      <c r="E42" s="16" t="str">
        <f>IFERROR(TRUNC(POWER(C42,2)*D42/16000000,3)*A42,0)</f>
        <v>0</v>
      </c>
      <c r="F42" s="16" t="str">
        <f>IFERROR(TRUNC(POWER(C42-$K$2,2)*(D42-$K$3)/16000000,3)*A42,0)</f>
        <v>0</v>
      </c>
      <c r="G42" s="16" t="str">
        <f>IFERROR(TRUNC(POWER((C42),2)*(D42)/16000000,3)*B42,0)</f>
        <v>0</v>
      </c>
      <c r="H42" s="16" t="str">
        <f>IFERROR(TRUNC(POWER((C42-$K$2),2)*(D42-$K$3)/16000000,3)*B42,0)</f>
        <v>0</v>
      </c>
      <c r="I42" s="3" t="str">
        <f>IF(D42&lt;330, "Shorts" ,IF(D42&gt;=600, "Longs", "Semi Longs"))</f>
        <v>0</v>
      </c>
    </row>
    <row r="43" spans="1:23">
      <c r="A43" s="3">
        <v>0</v>
      </c>
      <c r="B43" s="3">
        <v>1</v>
      </c>
      <c r="C43" s="3">
        <v>91</v>
      </c>
      <c r="D43" s="3">
        <v>500</v>
      </c>
      <c r="E43" s="16" t="str">
        <f>IFERROR(TRUNC(POWER(C43,2)*D43/16000000,3)*A43,0)</f>
        <v>0</v>
      </c>
      <c r="F43" s="16" t="str">
        <f>IFERROR(TRUNC(POWER(C43-$K$2,2)*(D43-$K$3)/16000000,3)*A43,0)</f>
        <v>0</v>
      </c>
      <c r="G43" s="16" t="str">
        <f>IFERROR(TRUNC(POWER((C43),2)*(D43)/16000000,3)*B43,0)</f>
        <v>0</v>
      </c>
      <c r="H43" s="16" t="str">
        <f>IFERROR(TRUNC(POWER((C43-$K$2),2)*(D43-$K$3)/16000000,3)*B43,0)</f>
        <v>0</v>
      </c>
      <c r="I43" s="3" t="str">
        <f>IF(D43&lt;330, "Shorts" ,IF(D43&gt;=600, "Longs", "Semi Longs"))</f>
        <v>0</v>
      </c>
    </row>
    <row r="44" spans="1:23">
      <c r="A44" s="3">
        <v>0</v>
      </c>
      <c r="B44" s="3">
        <v>1</v>
      </c>
      <c r="C44" s="3">
        <v>91</v>
      </c>
      <c r="D44" s="3">
        <v>570</v>
      </c>
      <c r="E44" s="16" t="str">
        <f>IFERROR(TRUNC(POWER(C44,2)*D44/16000000,3)*A44,0)</f>
        <v>0</v>
      </c>
      <c r="F44" s="16" t="str">
        <f>IFERROR(TRUNC(POWER(C44-$K$2,2)*(D44-$K$3)/16000000,3)*A44,0)</f>
        <v>0</v>
      </c>
      <c r="G44" s="16" t="str">
        <f>IFERROR(TRUNC(POWER((C44),2)*(D44)/16000000,3)*B44,0)</f>
        <v>0</v>
      </c>
      <c r="H44" s="16" t="str">
        <f>IFERROR(TRUNC(POWER((C44-$K$2),2)*(D44-$K$3)/16000000,3)*B44,0)</f>
        <v>0</v>
      </c>
      <c r="I44" s="3" t="str">
        <f>IF(D44&lt;330, "Shorts" ,IF(D44&gt;=600, "Longs", "Semi Longs"))</f>
        <v>0</v>
      </c>
    </row>
    <row r="45" spans="1:23">
      <c r="A45" s="3">
        <v>0</v>
      </c>
      <c r="B45" s="3">
        <v>1</v>
      </c>
      <c r="C45" s="3">
        <v>91</v>
      </c>
      <c r="D45" s="3">
        <v>900</v>
      </c>
      <c r="E45" s="16" t="str">
        <f>IFERROR(TRUNC(POWER(C45,2)*D45/16000000,3)*A45,0)</f>
        <v>0</v>
      </c>
      <c r="F45" s="16" t="str">
        <f>IFERROR(TRUNC(POWER(C45-$K$2,2)*(D45-$K$3)/16000000,3)*A45,0)</f>
        <v>0</v>
      </c>
      <c r="G45" s="16" t="str">
        <f>IFERROR(TRUNC(POWER((C45),2)*(D45)/16000000,3)*B45,0)</f>
        <v>0</v>
      </c>
      <c r="H45" s="16" t="str">
        <f>IFERROR(TRUNC(POWER((C45-$K$2),2)*(D45-$K$3)/16000000,3)*B45,0)</f>
        <v>0</v>
      </c>
      <c r="I45" s="3" t="str">
        <f>IF(D45&lt;330, "Shorts" ,IF(D45&gt;=600, "Longs", "Semi Longs"))</f>
        <v>0</v>
      </c>
    </row>
    <row r="46" spans="1:23">
      <c r="A46" s="3">
        <v>0</v>
      </c>
      <c r="B46" s="3">
        <v>1</v>
      </c>
      <c r="C46" s="3">
        <v>91</v>
      </c>
      <c r="D46" s="3">
        <v>980</v>
      </c>
      <c r="E46" s="16" t="str">
        <f>IFERROR(TRUNC(POWER(C46,2)*D46/16000000,3)*A46,0)</f>
        <v>0</v>
      </c>
      <c r="F46" s="16" t="str">
        <f>IFERROR(TRUNC(POWER(C46-$K$2,2)*(D46-$K$3)/16000000,3)*A46,0)</f>
        <v>0</v>
      </c>
      <c r="G46" s="16" t="str">
        <f>IFERROR(TRUNC(POWER((C46),2)*(D46)/16000000,3)*B46,0)</f>
        <v>0</v>
      </c>
      <c r="H46" s="16" t="str">
        <f>IFERROR(TRUNC(POWER((C46-$K$2),2)*(D46-$K$3)/16000000,3)*B46,0)</f>
        <v>0</v>
      </c>
      <c r="I46" s="3" t="str">
        <f>IF(D46&lt;330, "Shorts" ,IF(D46&gt;=600, "Longs", "Semi Longs"))</f>
        <v>0</v>
      </c>
    </row>
    <row r="47" spans="1:23">
      <c r="A47" s="3">
        <v>0</v>
      </c>
      <c r="B47" s="3">
        <v>1</v>
      </c>
      <c r="C47" s="3">
        <v>93</v>
      </c>
      <c r="D47" s="3">
        <v>650</v>
      </c>
      <c r="E47" s="16" t="str">
        <f>IFERROR(TRUNC(POWER(C47,2)*D47/16000000,3)*A47,0)</f>
        <v>0</v>
      </c>
      <c r="F47" s="16" t="str">
        <f>IFERROR(TRUNC(POWER(C47-$K$2,2)*(D47-$K$3)/16000000,3)*A47,0)</f>
        <v>0</v>
      </c>
      <c r="G47" s="16" t="str">
        <f>IFERROR(TRUNC(POWER((C47),2)*(D47)/16000000,3)*B47,0)</f>
        <v>0</v>
      </c>
      <c r="H47" s="16" t="str">
        <f>IFERROR(TRUNC(POWER((C47-$K$2),2)*(D47-$K$3)/16000000,3)*B47,0)</f>
        <v>0</v>
      </c>
      <c r="I47" s="3" t="str">
        <f>IF(D47&lt;330, "Shorts" ,IF(D47&gt;=600, "Longs", "Semi Longs"))</f>
        <v>0</v>
      </c>
    </row>
    <row r="48" spans="1:23">
      <c r="A48" s="3">
        <v>0</v>
      </c>
      <c r="B48" s="3">
        <v>1</v>
      </c>
      <c r="C48" s="3">
        <v>95</v>
      </c>
      <c r="D48" s="3">
        <v>470</v>
      </c>
      <c r="E48" s="16" t="str">
        <f>IFERROR(TRUNC(POWER(C48,2)*D48/16000000,3)*A48,0)</f>
        <v>0</v>
      </c>
      <c r="F48" s="16" t="str">
        <f>IFERROR(TRUNC(POWER(C48-$K$2,2)*(D48-$K$3)/16000000,3)*A48,0)</f>
        <v>0</v>
      </c>
      <c r="G48" s="16" t="str">
        <f>IFERROR(TRUNC(POWER((C48),2)*(D48)/16000000,3)*B48,0)</f>
        <v>0</v>
      </c>
      <c r="H48" s="16" t="str">
        <f>IFERROR(TRUNC(POWER((C48-$K$2),2)*(D48-$K$3)/16000000,3)*B48,0)</f>
        <v>0</v>
      </c>
      <c r="I48" s="3" t="str">
        <f>IF(D48&lt;330, "Shorts" ,IF(D48&gt;=600, "Longs", "Semi Longs"))</f>
        <v>0</v>
      </c>
    </row>
    <row r="49" spans="1:23">
      <c r="A49" s="3">
        <v>0</v>
      </c>
      <c r="B49" s="3">
        <v>1</v>
      </c>
      <c r="C49" s="3">
        <v>95</v>
      </c>
      <c r="D49" s="3">
        <v>970</v>
      </c>
      <c r="E49" s="16" t="str">
        <f>IFERROR(TRUNC(POWER(C49,2)*D49/16000000,3)*A49,0)</f>
        <v>0</v>
      </c>
      <c r="F49" s="16" t="str">
        <f>IFERROR(TRUNC(POWER(C49-$K$2,2)*(D49-$K$3)/16000000,3)*A49,0)</f>
        <v>0</v>
      </c>
      <c r="G49" s="16" t="str">
        <f>IFERROR(TRUNC(POWER((C49),2)*(D49)/16000000,3)*B49,0)</f>
        <v>0</v>
      </c>
      <c r="H49" s="16" t="str">
        <f>IFERROR(TRUNC(POWER((C49-$K$2),2)*(D49-$K$3)/16000000,3)*B49,0)</f>
        <v>0</v>
      </c>
      <c r="I49" s="3" t="str">
        <f>IF(D49&lt;330, "Shorts" ,IF(D49&gt;=600, "Longs", "Semi Longs"))</f>
        <v>0</v>
      </c>
    </row>
    <row r="50" spans="1:23">
      <c r="A50" s="3">
        <v>0</v>
      </c>
      <c r="B50" s="3">
        <v>1</v>
      </c>
      <c r="C50" s="3">
        <v>97</v>
      </c>
      <c r="D50" s="3">
        <v>460</v>
      </c>
      <c r="E50" s="16" t="str">
        <f>IFERROR(TRUNC(POWER(C50,2)*D50/16000000,3)*A50,0)</f>
        <v>0</v>
      </c>
      <c r="F50" s="16" t="str">
        <f>IFERROR(TRUNC(POWER(C50-$K$2,2)*(D50-$K$3)/16000000,3)*A50,0)</f>
        <v>0</v>
      </c>
      <c r="G50" s="16" t="str">
        <f>IFERROR(TRUNC(POWER((C50),2)*(D50)/16000000,3)*B50,0)</f>
        <v>0</v>
      </c>
      <c r="H50" s="16" t="str">
        <f>IFERROR(TRUNC(POWER((C50-$K$2),2)*(D50-$K$3)/16000000,3)*B50,0)</f>
        <v>0</v>
      </c>
      <c r="I50" s="3" t="str">
        <f>IF(D50&lt;330, "Shorts" ,IF(D50&gt;=600, "Longs", "Semi Longs"))</f>
        <v>0</v>
      </c>
    </row>
    <row r="51" spans="1:23">
      <c r="A51" s="3">
        <v>0</v>
      </c>
      <c r="B51" s="3">
        <v>1</v>
      </c>
      <c r="C51" s="3">
        <v>99</v>
      </c>
      <c r="D51" s="3">
        <v>830</v>
      </c>
      <c r="E51" s="16" t="str">
        <f>IFERROR(TRUNC(POWER(C51,2)*D51/16000000,3)*A51,0)</f>
        <v>0</v>
      </c>
      <c r="F51" s="16" t="str">
        <f>IFERROR(TRUNC(POWER(C51-$K$2,2)*(D51-$K$3)/16000000,3)*A51,0)</f>
        <v>0</v>
      </c>
      <c r="G51" s="16" t="str">
        <f>IFERROR(TRUNC(POWER((C51),2)*(D51)/16000000,3)*B51,0)</f>
        <v>0</v>
      </c>
      <c r="H51" s="16" t="str">
        <f>IFERROR(TRUNC(POWER((C51-$K$2),2)*(D51-$K$3)/16000000,3)*B51,0)</f>
        <v>0</v>
      </c>
      <c r="I51" s="3" t="str">
        <f>IF(D51&lt;330, "Shorts" ,IF(D51&gt;=600, "Longs", "Semi Longs"))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K10:L10"/>
    <mergeCell ref="R9:T9"/>
    <mergeCell ref="U9:W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51"/>
  <sheetViews>
    <sheetView tabSelected="0" workbookViewId="0" showGridLines="true" showRowColHeaders="1">
      <selection activeCell="W9" sqref="W9"/>
    </sheetView>
  </sheetViews>
  <sheetFormatPr defaultRowHeight="14.4" outlineLevelRow="0" outlineLevelCol="0"/>
  <cols>
    <col min="1" max="1" width="12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4.6" customWidth="true" style="0"/>
    <col min="8" max="8" width="14.6" customWidth="true" style="0"/>
    <col min="9" max="9" width="12" customWidth="true" style="0"/>
    <col min="11" max="11" width="15" customWidth="true" style="0"/>
    <col min="12" max="12" width="15" customWidth="true" style="0"/>
    <col min="13" max="13" width="15" customWidth="true" style="0"/>
    <col min="14" max="14" width="13" customWidth="true" style="0"/>
    <col min="15" max="15" width="15" customWidth="true" style="0"/>
    <col min="16" max="16" width="17" customWidth="true" style="0"/>
    <col min="17" max="17" width="17" customWidth="true" style="0"/>
  </cols>
  <sheetData>
    <row r="2" spans="1:23">
      <c r="A2" s="10" t="s">
        <v>1</v>
      </c>
      <c r="B2" s="11" t="s">
        <v>22</v>
      </c>
      <c r="D2" s="10" t="s">
        <v>37</v>
      </c>
      <c r="E2" s="12" t="s">
        <v>87</v>
      </c>
      <c r="G2" s="10" t="s">
        <v>57</v>
      </c>
      <c r="H2" s="3" t="str">
        <f>E9</f>
        <v>0</v>
      </c>
      <c r="J2" s="10" t="s">
        <v>58</v>
      </c>
      <c r="K2" s="11">
        <v>3</v>
      </c>
      <c r="P2" s="3" t="s">
        <v>59</v>
      </c>
      <c r="Q2" s="4" t="str">
        <f>SUM(Q3:Q9)</f>
        <v>0</v>
      </c>
    </row>
    <row r="3" spans="1:23">
      <c r="J3" s="10" t="s">
        <v>60</v>
      </c>
      <c r="K3" s="11">
        <v>5</v>
      </c>
      <c r="P3" s="3" t="s">
        <v>61</v>
      </c>
      <c r="Q3" s="4">
        <v>0</v>
      </c>
    </row>
    <row r="4" spans="1:23">
      <c r="A4" s="10" t="s">
        <v>62</v>
      </c>
      <c r="B4" s="11" t="s">
        <v>63</v>
      </c>
      <c r="G4" s="10" t="s">
        <v>64</v>
      </c>
      <c r="H4" s="3" t="str">
        <f>F9</f>
        <v>0</v>
      </c>
      <c r="P4" s="3" t="s">
        <v>65</v>
      </c>
      <c r="Q4" s="4" t="str">
        <f>SUM(Q9*5%)</f>
        <v>0</v>
      </c>
    </row>
    <row r="5" spans="1:23">
      <c r="P5" s="14" t="s">
        <v>66</v>
      </c>
      <c r="Q5" s="4" t="str">
        <f>SUM(Q9*-1.5%)</f>
        <v>0</v>
      </c>
    </row>
    <row r="6" spans="1:23">
      <c r="A6" s="10" t="s">
        <v>67</v>
      </c>
      <c r="B6" s="11" t="s">
        <v>7</v>
      </c>
      <c r="G6" s="10" t="s">
        <v>68</v>
      </c>
      <c r="H6" s="3" t="str">
        <f>IFERROR(ROUND(H2/A9*35.315,2),0)</f>
        <v>0</v>
      </c>
      <c r="J6" s="10" t="s">
        <v>69</v>
      </c>
      <c r="K6" s="13">
        <v>4274.03</v>
      </c>
      <c r="P6" s="14" t="s">
        <v>70</v>
      </c>
      <c r="Q6" s="4"/>
    </row>
    <row r="7" spans="1:23">
      <c r="P7" s="3" t="s">
        <v>71</v>
      </c>
      <c r="Q7" s="4">
        <v>0</v>
      </c>
    </row>
    <row r="8" spans="1:23">
      <c r="P8" s="3" t="s">
        <v>72</v>
      </c>
      <c r="Q8" s="4">
        <v>0</v>
      </c>
    </row>
    <row r="9" spans="1:23">
      <c r="A9" s="3" t="str">
        <f>SUM(A11:A51)</f>
        <v>0</v>
      </c>
      <c r="B9" s="3" t="str">
        <f>SUM(B11:B51)</f>
        <v>0</v>
      </c>
      <c r="C9" s="3" t="str">
        <f>IFERROR(TRUNC(SUMPRODUCT(C11:C51,A11:A51)/A9,0), 0)</f>
        <v>0</v>
      </c>
      <c r="D9" s="3" t="str">
        <f>IFERROR(TRUNC(SUMPRODUCT(D11:D51,A11:A51)/A9,0)/100 , 0)</f>
        <v>0</v>
      </c>
      <c r="E9" s="16" t="str">
        <f>SUM(E11:E51)</f>
        <v>0</v>
      </c>
      <c r="F9" s="16" t="str">
        <f>SUM(F11:F51)</f>
        <v>0</v>
      </c>
      <c r="G9" s="16" t="str">
        <f>SUM(G11:G51)</f>
        <v>0</v>
      </c>
      <c r="H9" s="16" t="str">
        <f>SUM(H11:H51)</f>
        <v>0</v>
      </c>
      <c r="I9" s="3"/>
      <c r="P9" s="4" t="str">
        <f>SUM(P11:P20)*K6</f>
        <v>0</v>
      </c>
      <c r="Q9" s="4" t="str">
        <f>SUM(Q11:Q20)*K6</f>
        <v>0</v>
      </c>
      <c r="R9" s="17" t="s">
        <v>53</v>
      </c>
      <c r="S9" s="17"/>
      <c r="T9" s="17"/>
      <c r="U9" s="17" t="s">
        <v>54</v>
      </c>
      <c r="V9" s="17"/>
      <c r="W9" s="17"/>
    </row>
    <row r="10" spans="1:23">
      <c r="A10" s="15" t="s">
        <v>53</v>
      </c>
      <c r="B10" s="15" t="s">
        <v>54</v>
      </c>
      <c r="C10" s="15" t="s">
        <v>73</v>
      </c>
      <c r="D10" s="15" t="s">
        <v>39</v>
      </c>
      <c r="E10" s="15" t="s">
        <v>74</v>
      </c>
      <c r="F10" s="15" t="s">
        <v>75</v>
      </c>
      <c r="G10" s="15" t="s">
        <v>76</v>
      </c>
      <c r="H10" s="15" t="s">
        <v>77</v>
      </c>
      <c r="I10" s="15" t="s">
        <v>78</v>
      </c>
      <c r="K10" s="15" t="s">
        <v>79</v>
      </c>
      <c r="L10" s="15"/>
      <c r="M10" s="15" t="s">
        <v>80</v>
      </c>
      <c r="N10" s="15" t="s">
        <v>81</v>
      </c>
      <c r="O10" s="15" t="s">
        <v>82</v>
      </c>
      <c r="P10" s="15" t="s">
        <v>83</v>
      </c>
      <c r="Q10" s="15" t="s">
        <v>84</v>
      </c>
      <c r="R10" s="15" t="s">
        <v>80</v>
      </c>
      <c r="S10" s="15" t="s">
        <v>81</v>
      </c>
      <c r="T10" s="15" t="s">
        <v>82</v>
      </c>
      <c r="U10" s="15" t="s">
        <v>80</v>
      </c>
      <c r="V10" s="15" t="s">
        <v>81</v>
      </c>
      <c r="W10" s="15" t="s">
        <v>82</v>
      </c>
    </row>
    <row r="11" spans="1:23">
      <c r="A11" s="3">
        <v>0</v>
      </c>
      <c r="B11" s="3">
        <v>1</v>
      </c>
      <c r="C11" s="3">
        <v>60</v>
      </c>
      <c r="D11" s="3">
        <v>225</v>
      </c>
      <c r="E11" s="16" t="str">
        <f>IFERROR(TRUNC(POWER(C11,2)*D11/16000000,3)*A11,0)</f>
        <v>0</v>
      </c>
      <c r="F11" s="16" t="str">
        <f>IFERROR(TRUNC(POWER(C11-$K$2,2)*(D11-$K$3)/16000000,3)*A11,0)</f>
        <v>0</v>
      </c>
      <c r="G11" s="16" t="str">
        <f>IFERROR(TRUNC(POWER((C11),2)*(D11)/16000000,3)*B11,0)</f>
        <v>0</v>
      </c>
      <c r="H11" s="16" t="str">
        <f>IFERROR(TRUNC(POWER((C11-$K$2),2)*(D11-$K$3)/16000000,3)*B11,0)</f>
        <v>0</v>
      </c>
      <c r="I11" s="3" t="str">
        <f>IF(D11&lt;330, "Shorts" ,IF(D11&gt;=600, "Longs", "Semi Longs"))</f>
        <v>0</v>
      </c>
      <c r="K11" s="3">
        <v>40</v>
      </c>
      <c r="L11" s="3">
        <v>49</v>
      </c>
      <c r="M11" s="4">
        <v>26</v>
      </c>
      <c r="N11" s="4">
        <v>0</v>
      </c>
      <c r="O11" s="4">
        <v>0</v>
      </c>
      <c r="P11" s="4" t="str">
        <f>(M11*R11)+(N11*S11)+(O11*T11)</f>
        <v>0</v>
      </c>
      <c r="Q11" s="4" t="str">
        <f>(M11*U11)+(N11*V11)+(O11*W11)</f>
        <v>0</v>
      </c>
      <c r="R11" s="16" t="str">
        <f>SUMIFS($F$11:$F$51,$C$11:$C$51,"&gt;="&amp;$K$11,$C$11:$C$51,"&lt;="&amp;$L11, I11:I51,R10)</f>
        <v>0</v>
      </c>
      <c r="S11" s="16" t="str">
        <f>SUMIFS($F$11:$F$51,$C$11:$C$51,"&gt;="&amp;$K$11,$C$11:$C$51,"&lt;="&amp;$L11, I11:I51,S10)</f>
        <v>0</v>
      </c>
      <c r="T11" s="16" t="str">
        <f>SUMIFS($F$11:$F$51,$C$11:$C$51,"&gt;="&amp;$K$11,$C$11:$C$51,"&lt;="&amp;$L11, I11:I51,T10)</f>
        <v>0</v>
      </c>
      <c r="U11" s="16" t="str">
        <f>SUMIFS($H$11:$H$51,$C$11:$C$51,"&gt;="&amp;$K$11,$C$11:$C$51,"&lt;="&amp;$L11, I11:I51,U10)</f>
        <v>0</v>
      </c>
      <c r="V11" s="16" t="str">
        <f>SUMIFS($H$11:$H$51,$C$11:$C$51,"&gt;="&amp;$K$11,$C$11:$C$51,"&lt;="&amp;$L11, I11:I51,V10)</f>
        <v>0</v>
      </c>
      <c r="W11" s="16" t="str">
        <f>SUMIFS($H$11:$H$51,$C$11:$C$51,"&gt;="&amp;$K$11,$C$11:$C$51,"&lt;="&amp;$L11, I11:I51,W10)</f>
        <v>0</v>
      </c>
    </row>
    <row r="12" spans="1:23">
      <c r="A12" s="3">
        <v>0</v>
      </c>
      <c r="B12" s="3">
        <v>1</v>
      </c>
      <c r="C12" s="3">
        <v>61</v>
      </c>
      <c r="D12" s="3">
        <v>180</v>
      </c>
      <c r="E12" s="16" t="str">
        <f>IFERROR(TRUNC(POWER(C12,2)*D12/16000000,3)*A12,0)</f>
        <v>0</v>
      </c>
      <c r="F12" s="16" t="str">
        <f>IFERROR(TRUNC(POWER(C12-$K$2,2)*(D12-$K$3)/16000000,3)*A12,0)</f>
        <v>0</v>
      </c>
      <c r="G12" s="16" t="str">
        <f>IFERROR(TRUNC(POWER((C12),2)*(D12)/16000000,3)*B12,0)</f>
        <v>0</v>
      </c>
      <c r="H12" s="16" t="str">
        <f>IFERROR(TRUNC(POWER((C12-$K$2),2)*(D12-$K$3)/16000000,3)*B12,0)</f>
        <v>0</v>
      </c>
      <c r="I12" s="3" t="str">
        <f>IF(D12&lt;330, "Shorts" ,IF(D12&gt;=600, "Longs", "Semi Longs"))</f>
        <v>0</v>
      </c>
      <c r="K12" s="3">
        <v>50</v>
      </c>
      <c r="L12" s="3">
        <v>59</v>
      </c>
      <c r="M12" s="4">
        <v>31</v>
      </c>
      <c r="N12" s="4">
        <v>0</v>
      </c>
      <c r="O12" s="4">
        <v>0</v>
      </c>
      <c r="P12" s="4" t="str">
        <f>(M12*R12)+(N12*S12)+(O12*T12)</f>
        <v>0</v>
      </c>
      <c r="Q12" s="4" t="str">
        <f>(M12*U12)+(N12*V12)+(O12*W12)</f>
        <v>0</v>
      </c>
      <c r="R12" s="16" t="str">
        <f>SUMIFS($F$11:$F$51,$C$11:$C$51,"&gt;="&amp;$K$12,$C$11:$C$51,"&lt;="&amp;$L12, I11:I51,R10)</f>
        <v>0</v>
      </c>
      <c r="S12" s="16" t="str">
        <f>SUMIFS($F$11:$F$51,$C$11:$C$51,"&gt;="&amp;$K$12,$C$11:$C$51,"&lt;="&amp;$L12, I11:I51,S10)</f>
        <v>0</v>
      </c>
      <c r="T12" s="16" t="str">
        <f>SUMIFS($F$11:$F$51,$C$11:$C$51,"&gt;="&amp;$K$12,$C$11:$C$51,"&lt;="&amp;$L12, I11:I51,T10)</f>
        <v>0</v>
      </c>
      <c r="U12" s="16" t="str">
        <f>SUMIFS($H$11:$H$51,$C$11:$C$51,"&gt;="&amp;$K$12,$C$11:$C$51,"&lt;="&amp;$L12, I11:I51,U10)</f>
        <v>0</v>
      </c>
      <c r="V12" s="16" t="str">
        <f>SUMIFS($H$11:$H$51,$C$11:$C$51,"&gt;="&amp;$K$12,$C$11:$C$51,"&lt;="&amp;$L12, I11:I51,V10)</f>
        <v>0</v>
      </c>
      <c r="W12" s="16" t="str">
        <f>SUMIFS($H$11:$H$51,$C$11:$C$51,"&gt;="&amp;$K$12,$C$11:$C$51,"&lt;="&amp;$L12, I11:I51,W10)</f>
        <v>0</v>
      </c>
    </row>
    <row r="13" spans="1:23">
      <c r="A13" s="3">
        <v>0</v>
      </c>
      <c r="B13" s="3">
        <v>2</v>
      </c>
      <c r="C13" s="3">
        <v>61</v>
      </c>
      <c r="D13" s="3">
        <v>225</v>
      </c>
      <c r="E13" s="16" t="str">
        <f>IFERROR(TRUNC(POWER(C13,2)*D13/16000000,3)*A13,0)</f>
        <v>0</v>
      </c>
      <c r="F13" s="16" t="str">
        <f>IFERROR(TRUNC(POWER(C13-$K$2,2)*(D13-$K$3)/16000000,3)*A13,0)</f>
        <v>0</v>
      </c>
      <c r="G13" s="16" t="str">
        <f>IFERROR(TRUNC(POWER((C13),2)*(D13)/16000000,3)*B13,0)</f>
        <v>0</v>
      </c>
      <c r="H13" s="16" t="str">
        <f>IFERROR(TRUNC(POWER((C13-$K$2),2)*(D13-$K$3)/16000000,3)*B13,0)</f>
        <v>0</v>
      </c>
      <c r="I13" s="3" t="str">
        <f>IF(D13&lt;330, "Shorts" ,IF(D13&gt;=600, "Longs", "Semi Longs"))</f>
        <v>0</v>
      </c>
      <c r="K13" s="3">
        <v>60</v>
      </c>
      <c r="L13" s="3">
        <v>69</v>
      </c>
      <c r="M13" s="4">
        <v>71</v>
      </c>
      <c r="N13" s="4">
        <v>119</v>
      </c>
      <c r="O13" s="4">
        <v>146</v>
      </c>
      <c r="P13" s="4" t="str">
        <f>(M13*R13)+(N13*S13)+(O13*T13)</f>
        <v>0</v>
      </c>
      <c r="Q13" s="4" t="str">
        <f>(M13*U13)+(N13*V13)+(O13*W13)</f>
        <v>0</v>
      </c>
      <c r="R13" s="16" t="str">
        <f>SUMIFS($F$11:$F$51,$C$11:$C$51,"&gt;="&amp;$K$13,$C$11:$C$51,"&lt;="&amp;$L13, I11:I51,R10)</f>
        <v>0</v>
      </c>
      <c r="S13" s="16" t="str">
        <f>SUMIFS($F$11:$F$51,$C$11:$C$51,"&gt;="&amp;$K$13,$C$11:$C$51,"&lt;="&amp;$L13, I11:I51,S10)</f>
        <v>0</v>
      </c>
      <c r="T13" s="16" t="str">
        <f>SUMIFS($F$11:$F$51,$C$11:$C$51,"&gt;="&amp;$K$13,$C$11:$C$51,"&lt;="&amp;$L13, I11:I51,T10)</f>
        <v>0</v>
      </c>
      <c r="U13" s="16" t="str">
        <f>SUMIFS($H$11:$H$51,$C$11:$C$51,"&gt;="&amp;$K$13,$C$11:$C$51,"&lt;="&amp;$L13, I11:I51,U10)</f>
        <v>0</v>
      </c>
      <c r="V13" s="16" t="str">
        <f>SUMIFS($H$11:$H$51,$C$11:$C$51,"&gt;="&amp;$K$13,$C$11:$C$51,"&lt;="&amp;$L13, I11:I51,V10)</f>
        <v>0</v>
      </c>
      <c r="W13" s="16" t="str">
        <f>SUMIFS($H$11:$H$51,$C$11:$C$51,"&gt;="&amp;$K$13,$C$11:$C$51,"&lt;="&amp;$L13, I11:I51,W10)</f>
        <v>0</v>
      </c>
    </row>
    <row r="14" spans="1:23">
      <c r="A14" s="3">
        <v>0</v>
      </c>
      <c r="B14" s="3">
        <v>1</v>
      </c>
      <c r="C14" s="3">
        <v>62</v>
      </c>
      <c r="D14" s="3">
        <v>225</v>
      </c>
      <c r="E14" s="16" t="str">
        <f>IFERROR(TRUNC(POWER(C14,2)*D14/16000000,3)*A14,0)</f>
        <v>0</v>
      </c>
      <c r="F14" s="16" t="str">
        <f>IFERROR(TRUNC(POWER(C14-$K$2,2)*(D14-$K$3)/16000000,3)*A14,0)</f>
        <v>0</v>
      </c>
      <c r="G14" s="16" t="str">
        <f>IFERROR(TRUNC(POWER((C14),2)*(D14)/16000000,3)*B14,0)</f>
        <v>0</v>
      </c>
      <c r="H14" s="16" t="str">
        <f>IFERROR(TRUNC(POWER((C14-$K$2),2)*(D14-$K$3)/16000000,3)*B14,0)</f>
        <v>0</v>
      </c>
      <c r="I14" s="3" t="str">
        <f>IF(D14&lt;330, "Shorts" ,IF(D14&gt;=600, "Longs", "Semi Longs"))</f>
        <v>0</v>
      </c>
      <c r="K14" s="3">
        <v>70</v>
      </c>
      <c r="L14" s="3">
        <v>79</v>
      </c>
      <c r="M14" s="4">
        <v>110</v>
      </c>
      <c r="N14" s="4">
        <v>180</v>
      </c>
      <c r="O14" s="4">
        <v>200</v>
      </c>
      <c r="P14" s="4" t="str">
        <f>(M14*R14)+(N14*S14)+(O14*T14)</f>
        <v>0</v>
      </c>
      <c r="Q14" s="4" t="str">
        <f>(M14*U14)+(N14*V14)+(O14*W14)</f>
        <v>0</v>
      </c>
      <c r="R14" s="16" t="str">
        <f>SUMIFS($F$11:$F$51,$C$11:$C$51,"&gt;="&amp;$K$14,$C$11:$C$51,"&lt;="&amp;$L14, I11:I51,R10)</f>
        <v>0</v>
      </c>
      <c r="S14" s="16" t="str">
        <f>SUMIFS($F$11:$F$51,$C$11:$C$51,"&gt;="&amp;$K$14,$C$11:$C$51,"&lt;="&amp;$L14, I11:I51,S10)</f>
        <v>0</v>
      </c>
      <c r="T14" s="16" t="str">
        <f>SUMIFS($F$11:$F$51,$C$11:$C$51,"&gt;="&amp;$K$14,$C$11:$C$51,"&lt;="&amp;$L14, I11:I51,T10)</f>
        <v>0</v>
      </c>
      <c r="U14" s="16" t="str">
        <f>SUMIFS($H$11:$H$51,$C$11:$C$51,"&gt;="&amp;$K$14,$C$11:$C$51,"&lt;="&amp;$L14, I11:I51,U10)</f>
        <v>0</v>
      </c>
      <c r="V14" s="16" t="str">
        <f>SUMIFS($H$11:$H$51,$C$11:$C$51,"&gt;="&amp;$K$14,$C$11:$C$51,"&lt;="&amp;$L14, I11:I51,V10)</f>
        <v>0</v>
      </c>
      <c r="W14" s="16" t="str">
        <f>SUMIFS($H$11:$H$51,$C$11:$C$51,"&gt;="&amp;$K$14,$C$11:$C$51,"&lt;="&amp;$L14, I11:I51,W10)</f>
        <v>0</v>
      </c>
    </row>
    <row r="15" spans="1:23">
      <c r="A15" s="3">
        <v>0</v>
      </c>
      <c r="B15" s="3">
        <v>1</v>
      </c>
      <c r="C15" s="3">
        <v>63</v>
      </c>
      <c r="D15" s="3">
        <v>225</v>
      </c>
      <c r="E15" s="16" t="str">
        <f>IFERROR(TRUNC(POWER(C15,2)*D15/16000000,3)*A15,0)</f>
        <v>0</v>
      </c>
      <c r="F15" s="16" t="str">
        <f>IFERROR(TRUNC(POWER(C15-$K$2,2)*(D15-$K$3)/16000000,3)*A15,0)</f>
        <v>0</v>
      </c>
      <c r="G15" s="16" t="str">
        <f>IFERROR(TRUNC(POWER((C15),2)*(D15)/16000000,3)*B15,0)</f>
        <v>0</v>
      </c>
      <c r="H15" s="16" t="str">
        <f>IFERROR(TRUNC(POWER((C15-$K$2),2)*(D15-$K$3)/16000000,3)*B15,0)</f>
        <v>0</v>
      </c>
      <c r="I15" s="3" t="str">
        <f>IF(D15&lt;330, "Shorts" ,IF(D15&gt;=600, "Longs", "Semi Longs"))</f>
        <v>0</v>
      </c>
      <c r="K15" s="3">
        <v>80</v>
      </c>
      <c r="L15" s="3">
        <v>89</v>
      </c>
      <c r="M15" s="4">
        <v>158</v>
      </c>
      <c r="N15" s="4">
        <v>227</v>
      </c>
      <c r="O15" s="4">
        <v>254</v>
      </c>
      <c r="P15" s="4" t="str">
        <f>(M15*R15)+(N15*S15)+(O15*T15)</f>
        <v>0</v>
      </c>
      <c r="Q15" s="4" t="str">
        <f>(M15*U15)+(N15*V15)+(O15*W15)</f>
        <v>0</v>
      </c>
      <c r="R15" s="16" t="str">
        <f>SUMIFS($F$11:$F$51,$C$11:$C$51,"&gt;="&amp;$K$15,$C$11:$C$51,"&lt;="&amp;$L15, I11:I51,R10)</f>
        <v>0</v>
      </c>
      <c r="S15" s="16" t="str">
        <f>SUMIFS($F$11:$F$51,$C$11:$C$51,"&gt;="&amp;$K$15,$C$11:$C$51,"&lt;="&amp;$L15, I11:I51,S10)</f>
        <v>0</v>
      </c>
      <c r="T15" s="16" t="str">
        <f>SUMIFS($F$11:$F$51,$C$11:$C$51,"&gt;="&amp;$K$15,$C$11:$C$51,"&lt;="&amp;$L15, I11:I51,T10)</f>
        <v>0</v>
      </c>
      <c r="U15" s="16" t="str">
        <f>SUMIFS($H$11:$H$51,$C$11:$C$51,"&gt;="&amp;$K$15,$C$11:$C$51,"&lt;="&amp;$L15, I11:I51,U10)</f>
        <v>0</v>
      </c>
      <c r="V15" s="16" t="str">
        <f>SUMIFS($H$11:$H$51,$C$11:$C$51,"&gt;="&amp;$K$15,$C$11:$C$51,"&lt;="&amp;$L15, I11:I51,V10)</f>
        <v>0</v>
      </c>
      <c r="W15" s="16" t="str">
        <f>SUMIFS($H$11:$H$51,$C$11:$C$51,"&gt;="&amp;$K$15,$C$11:$C$51,"&lt;="&amp;$L15, I11:I51,W10)</f>
        <v>0</v>
      </c>
    </row>
    <row r="16" spans="1:23">
      <c r="A16" s="3">
        <v>0</v>
      </c>
      <c r="B16" s="3">
        <v>1</v>
      </c>
      <c r="C16" s="3">
        <v>63</v>
      </c>
      <c r="D16" s="3">
        <v>970</v>
      </c>
      <c r="E16" s="16" t="str">
        <f>IFERROR(TRUNC(POWER(C16,2)*D16/16000000,3)*A16,0)</f>
        <v>0</v>
      </c>
      <c r="F16" s="16" t="str">
        <f>IFERROR(TRUNC(POWER(C16-$K$2,2)*(D16-$K$3)/16000000,3)*A16,0)</f>
        <v>0</v>
      </c>
      <c r="G16" s="16" t="str">
        <f>IFERROR(TRUNC(POWER((C16),2)*(D16)/16000000,3)*B16,0)</f>
        <v>0</v>
      </c>
      <c r="H16" s="16" t="str">
        <f>IFERROR(TRUNC(POWER((C16-$K$2),2)*(D16-$K$3)/16000000,3)*B16,0)</f>
        <v>0</v>
      </c>
      <c r="I16" s="3" t="str">
        <f>IF(D16&lt;330, "Shorts" ,IF(D16&gt;=600, "Longs", "Semi Longs"))</f>
        <v>0</v>
      </c>
      <c r="K16" s="3">
        <v>90</v>
      </c>
      <c r="L16" s="3">
        <v>99</v>
      </c>
      <c r="M16" s="4">
        <v>202</v>
      </c>
      <c r="N16" s="4">
        <v>281</v>
      </c>
      <c r="O16" s="4">
        <v>308</v>
      </c>
      <c r="P16" s="4" t="str">
        <f>(M16*R16)+(N16*S16)+(O16*T16)</f>
        <v>0</v>
      </c>
      <c r="Q16" s="4" t="str">
        <f>(M16*U16)+(N16*V16)+(O16*W16)</f>
        <v>0</v>
      </c>
      <c r="R16" s="16" t="str">
        <f>SUMIFS($F$11:$F$51,$C$11:$C$51,"&gt;="&amp;$K$16,$C$11:$C$51,"&lt;="&amp;$L16, I11:I51,R10)</f>
        <v>0</v>
      </c>
      <c r="S16" s="16" t="str">
        <f>SUMIFS($F$11:$F$51,$C$11:$C$51,"&gt;="&amp;$K$16,$C$11:$C$51,"&lt;="&amp;$L16, I11:I51,S10)</f>
        <v>0</v>
      </c>
      <c r="T16" s="16" t="str">
        <f>SUMIFS($F$11:$F$51,$C$11:$C$51,"&gt;="&amp;$K$16,$C$11:$C$51,"&lt;="&amp;$L16, I11:I51,T10)</f>
        <v>0</v>
      </c>
      <c r="U16" s="16" t="str">
        <f>SUMIFS($H$11:$H$51,$C$11:$C$51,"&gt;="&amp;$K$16,$C$11:$C$51,"&lt;="&amp;$L16, I11:I51,U10)</f>
        <v>0</v>
      </c>
      <c r="V16" s="16" t="str">
        <f>SUMIFS($H$11:$H$51,$C$11:$C$51,"&gt;="&amp;$K$16,$C$11:$C$51,"&lt;="&amp;$L16, I11:I51,V10)</f>
        <v>0</v>
      </c>
      <c r="W16" s="16" t="str">
        <f>SUMIFS($H$11:$H$51,$C$11:$C$51,"&gt;="&amp;$K$16,$C$11:$C$51,"&lt;="&amp;$L16, I11:I51,W10)</f>
        <v>0</v>
      </c>
    </row>
    <row r="17" spans="1:23">
      <c r="A17" s="3">
        <v>0</v>
      </c>
      <c r="B17" s="3">
        <v>1</v>
      </c>
      <c r="C17" s="3">
        <v>63</v>
      </c>
      <c r="D17" s="3">
        <v>1160</v>
      </c>
      <c r="E17" s="16" t="str">
        <f>IFERROR(TRUNC(POWER(C17,2)*D17/16000000,3)*A17,0)</f>
        <v>0</v>
      </c>
      <c r="F17" s="16" t="str">
        <f>IFERROR(TRUNC(POWER(C17-$K$2,2)*(D17-$K$3)/16000000,3)*A17,0)</f>
        <v>0</v>
      </c>
      <c r="G17" s="16" t="str">
        <f>IFERROR(TRUNC(POWER((C17),2)*(D17)/16000000,3)*B17,0)</f>
        <v>0</v>
      </c>
      <c r="H17" s="16" t="str">
        <f>IFERROR(TRUNC(POWER((C17-$K$2),2)*(D17-$K$3)/16000000,3)*B17,0)</f>
        <v>0</v>
      </c>
      <c r="I17" s="3" t="str">
        <f>IF(D17&lt;330, "Shorts" ,IF(D17&gt;=600, "Longs", "Semi Longs"))</f>
        <v>0</v>
      </c>
      <c r="K17" s="3">
        <v>100</v>
      </c>
      <c r="L17" s="3">
        <v>109</v>
      </c>
      <c r="M17" s="4">
        <v>257</v>
      </c>
      <c r="N17" s="4">
        <v>335</v>
      </c>
      <c r="O17" s="4">
        <v>362</v>
      </c>
      <c r="P17" s="4" t="str">
        <f>(M17*R17)+(N17*S17)+(O17*T17)</f>
        <v>0</v>
      </c>
      <c r="Q17" s="4" t="str">
        <f>(M17*U17)+(N17*V17)+(O17*W17)</f>
        <v>0</v>
      </c>
      <c r="R17" s="16" t="str">
        <f>SUMIFS($F$11:$F$51,$C$11:$C$51,"&gt;="&amp;$K$17,$C$11:$C$51,"&lt;="&amp;$L17, I11:I51,R10)</f>
        <v>0</v>
      </c>
      <c r="S17" s="16" t="str">
        <f>SUMIFS($F$11:$F$51,$C$11:$C$51,"&gt;="&amp;$K$17,$C$11:$C$51,"&lt;="&amp;$L17, I11:I51,S10)</f>
        <v>0</v>
      </c>
      <c r="T17" s="16" t="str">
        <f>SUMIFS($F$11:$F$51,$C$11:$C$51,"&gt;="&amp;$K$17,$C$11:$C$51,"&lt;="&amp;$L17, I11:I51,T10)</f>
        <v>0</v>
      </c>
      <c r="U17" s="16" t="str">
        <f>SUMIFS($H$11:$H$51,$C$11:$C$51,"&gt;="&amp;$K$17,$C$11:$C$51,"&lt;="&amp;$L17, I11:I51,U10)</f>
        <v>0</v>
      </c>
      <c r="V17" s="16" t="str">
        <f>SUMIFS($H$11:$H$51,$C$11:$C$51,"&gt;="&amp;$K$17,$C$11:$C$51,"&lt;="&amp;$L17, I11:I51,V10)</f>
        <v>0</v>
      </c>
      <c r="W17" s="16" t="str">
        <f>SUMIFS($H$11:$H$51,$C$11:$C$51,"&gt;="&amp;$K$17,$C$11:$C$51,"&lt;="&amp;$L17, I11:I51,W10)</f>
        <v>0</v>
      </c>
    </row>
    <row r="18" spans="1:23">
      <c r="A18" s="3">
        <v>0</v>
      </c>
      <c r="B18" s="3">
        <v>1</v>
      </c>
      <c r="C18" s="3">
        <v>64</v>
      </c>
      <c r="D18" s="3">
        <v>225</v>
      </c>
      <c r="E18" s="16" t="str">
        <f>IFERROR(TRUNC(POWER(C18,2)*D18/16000000,3)*A18,0)</f>
        <v>0</v>
      </c>
      <c r="F18" s="16" t="str">
        <f>IFERROR(TRUNC(POWER(C18-$K$2,2)*(D18-$K$3)/16000000,3)*A18,0)</f>
        <v>0</v>
      </c>
      <c r="G18" s="16" t="str">
        <f>IFERROR(TRUNC(POWER((C18),2)*(D18)/16000000,3)*B18,0)</f>
        <v>0</v>
      </c>
      <c r="H18" s="16" t="str">
        <f>IFERROR(TRUNC(POWER((C18-$K$2),2)*(D18-$K$3)/16000000,3)*B18,0)</f>
        <v>0</v>
      </c>
      <c r="I18" s="3" t="str">
        <f>IF(D18&lt;330, "Shorts" ,IF(D18&gt;=600, "Longs", "Semi Longs"))</f>
        <v>0</v>
      </c>
      <c r="K18" s="3">
        <v>110</v>
      </c>
      <c r="L18" s="3">
        <v>119</v>
      </c>
      <c r="M18" s="4">
        <v>323</v>
      </c>
      <c r="N18" s="4">
        <v>389</v>
      </c>
      <c r="O18" s="4">
        <v>416</v>
      </c>
      <c r="P18" s="4" t="str">
        <f>(M18*R18)+(N18*S18)+(O18*T18)</f>
        <v>0</v>
      </c>
      <c r="Q18" s="4" t="str">
        <f>(M18*U18)+(N18*V18)+(O18*W18)</f>
        <v>0</v>
      </c>
      <c r="R18" s="16" t="str">
        <f>SUMIFS($F$11:$F$51,$C$11:$C$51,"&gt;="&amp;$K$18,$C$11:$C$51,"&lt;="&amp;$L18, I11:I51,R10)</f>
        <v>0</v>
      </c>
      <c r="S18" s="16" t="str">
        <f>SUMIFS($F$11:$F$51,$C$11:$C$51,"&gt;="&amp;$K$18,$C$11:$C$51,"&lt;="&amp;$L18, I11:I51,S10)</f>
        <v>0</v>
      </c>
      <c r="T18" s="16" t="str">
        <f>SUMIFS($F$11:$F$51,$C$11:$C$51,"&gt;="&amp;$K$18,$C$11:$C$51,"&lt;="&amp;$L18, I11:I51,T10)</f>
        <v>0</v>
      </c>
      <c r="U18" s="16" t="str">
        <f>SUMIFS($H$11:$H$51,$C$11:$C$51,"&gt;="&amp;$K$18,$C$11:$C$51,"&lt;="&amp;$L18, I11:I51,U10)</f>
        <v>0</v>
      </c>
      <c r="V18" s="16" t="str">
        <f>SUMIFS($H$11:$H$51,$C$11:$C$51,"&gt;="&amp;$K$18,$C$11:$C$51,"&lt;="&amp;$L18, I11:I51,V10)</f>
        <v>0</v>
      </c>
      <c r="W18" s="16" t="str">
        <f>SUMIFS($H$11:$H$51,$C$11:$C$51,"&gt;="&amp;$K$18,$C$11:$C$51,"&lt;="&amp;$L18, I11:I51,W10)</f>
        <v>0</v>
      </c>
    </row>
    <row r="19" spans="1:23">
      <c r="A19" s="3">
        <v>0</v>
      </c>
      <c r="B19" s="3">
        <v>1</v>
      </c>
      <c r="C19" s="3">
        <v>64</v>
      </c>
      <c r="D19" s="3">
        <v>1030</v>
      </c>
      <c r="E19" s="16" t="str">
        <f>IFERROR(TRUNC(POWER(C19,2)*D19/16000000,3)*A19,0)</f>
        <v>0</v>
      </c>
      <c r="F19" s="16" t="str">
        <f>IFERROR(TRUNC(POWER(C19-$K$2,2)*(D19-$K$3)/16000000,3)*A19,0)</f>
        <v>0</v>
      </c>
      <c r="G19" s="16" t="str">
        <f>IFERROR(TRUNC(POWER((C19),2)*(D19)/16000000,3)*B19,0)</f>
        <v>0</v>
      </c>
      <c r="H19" s="16" t="str">
        <f>IFERROR(TRUNC(POWER((C19-$K$2),2)*(D19-$K$3)/16000000,3)*B19,0)</f>
        <v>0</v>
      </c>
      <c r="I19" s="3" t="str">
        <f>IF(D19&lt;330, "Shorts" ,IF(D19&gt;=600, "Longs", "Semi Longs"))</f>
        <v>0</v>
      </c>
      <c r="K19" s="3">
        <v>120</v>
      </c>
      <c r="L19" s="3">
        <v>129</v>
      </c>
      <c r="M19" s="4">
        <v>363</v>
      </c>
      <c r="N19" s="4">
        <v>443</v>
      </c>
      <c r="O19" s="4">
        <v>470</v>
      </c>
      <c r="P19" s="4" t="str">
        <f>(M19*R19)+(N19*S19)+(O19*T19)</f>
        <v>0</v>
      </c>
      <c r="Q19" s="4" t="str">
        <f>(M19*U19)+(N19*V19)+(O19*W19)</f>
        <v>0</v>
      </c>
      <c r="R19" s="16" t="str">
        <f>SUMIFS($F$11:$F$51,$C$11:$C$51,"&gt;="&amp;$K$19,$C$11:$C$51,"&lt;="&amp;$L19, I11:I51,R10)</f>
        <v>0</v>
      </c>
      <c r="S19" s="16" t="str">
        <f>SUMIFS($F$11:$F$51,$C$11:$C$51,"&gt;="&amp;$K$19,$C$11:$C$51,"&lt;="&amp;$L19, I11:I51,S10)</f>
        <v>0</v>
      </c>
      <c r="T19" s="16" t="str">
        <f>SUMIFS($F$11:$F$51,$C$11:$C$51,"&gt;="&amp;$K$19,$C$11:$C$51,"&lt;="&amp;$L19, I11:I51,T10)</f>
        <v>0</v>
      </c>
      <c r="U19" s="16" t="str">
        <f>SUMIFS($H$11:$H$51,$C$11:$C$51,"&gt;="&amp;$K$19,$C$11:$C$51,"&lt;="&amp;$L19, I11:I51,U10)</f>
        <v>0</v>
      </c>
      <c r="V19" s="16" t="str">
        <f>SUMIFS($H$11:$H$51,$C$11:$C$51,"&gt;="&amp;$K$19,$C$11:$C$51,"&lt;="&amp;$L19, I11:I51,V10)</f>
        <v>0</v>
      </c>
      <c r="W19" s="16" t="str">
        <f>SUMIFS($H$11:$H$51,$C$11:$C$51,"&gt;="&amp;$K$19,$C$11:$C$51,"&lt;="&amp;$L19, I11:I51,W10)</f>
        <v>0</v>
      </c>
    </row>
    <row r="20" spans="1:23">
      <c r="A20" s="3">
        <v>0</v>
      </c>
      <c r="B20" s="3">
        <v>1</v>
      </c>
      <c r="C20" s="3">
        <v>65</v>
      </c>
      <c r="D20" s="3">
        <v>225</v>
      </c>
      <c r="E20" s="16" t="str">
        <f>IFERROR(TRUNC(POWER(C20,2)*D20/16000000,3)*A20,0)</f>
        <v>0</v>
      </c>
      <c r="F20" s="16" t="str">
        <f>IFERROR(TRUNC(POWER(C20-$K$2,2)*(D20-$K$3)/16000000,3)*A20,0)</f>
        <v>0</v>
      </c>
      <c r="G20" s="16" t="str">
        <f>IFERROR(TRUNC(POWER((C20),2)*(D20)/16000000,3)*B20,0)</f>
        <v>0</v>
      </c>
      <c r="H20" s="16" t="str">
        <f>IFERROR(TRUNC(POWER((C20-$K$2),2)*(D20-$K$3)/16000000,3)*B20,0)</f>
        <v>0</v>
      </c>
      <c r="I20" s="3" t="str">
        <f>IF(D20&lt;330, "Shorts" ,IF(D20&gt;=600, "Longs", "Semi Longs"))</f>
        <v>0</v>
      </c>
      <c r="K20" s="3">
        <v>130</v>
      </c>
      <c r="L20" s="3">
        <v>139</v>
      </c>
      <c r="M20" s="4">
        <v>363</v>
      </c>
      <c r="N20" s="4">
        <v>497</v>
      </c>
      <c r="O20" s="4">
        <v>524</v>
      </c>
      <c r="P20" s="4" t="str">
        <f>(M20*R20)+(N20*S20)+(O20*T20)</f>
        <v>0</v>
      </c>
      <c r="Q20" s="4" t="str">
        <f>(M20*U20)+(N20*V20)+(O20*W20)</f>
        <v>0</v>
      </c>
      <c r="R20" s="16" t="str">
        <f>SUMIFS($F$11:$F$51,$C$11:$C$51,"&gt;="&amp;$K$20,$C$11:$C$51,"&lt;="&amp;$L20, I11:I51,R10)</f>
        <v>0</v>
      </c>
      <c r="S20" s="16" t="str">
        <f>SUMIFS($F$11:$F$51,$C$11:$C$51,"&gt;="&amp;$K$20,$C$11:$C$51,"&lt;="&amp;$L20, I11:I51,S10)</f>
        <v>0</v>
      </c>
      <c r="T20" s="16" t="str">
        <f>SUMIFS($F$11:$F$51,$C$11:$C$51,"&gt;="&amp;$K$20,$C$11:$C$51,"&lt;="&amp;$L20, I11:I51,T10)</f>
        <v>0</v>
      </c>
      <c r="U20" s="16" t="str">
        <f>SUMIFS($H$11:$H$51,$C$11:$C$51,"&gt;="&amp;$K$20,$C$11:$C$51,"&lt;="&amp;$L20, I11:I51,U10)</f>
        <v>0</v>
      </c>
      <c r="V20" s="16" t="str">
        <f>SUMIFS($H$11:$H$51,$C$11:$C$51,"&gt;="&amp;$K$20,$C$11:$C$51,"&lt;="&amp;$L20, I11:I51,V10)</f>
        <v>0</v>
      </c>
      <c r="W20" s="16" t="str">
        <f>SUMIFS($H$11:$H$51,$C$11:$C$51,"&gt;="&amp;$K$20,$C$11:$C$51,"&lt;="&amp;$L20, I11:I51,W10)</f>
        <v>0</v>
      </c>
    </row>
    <row r="21" spans="1:23">
      <c r="A21" s="3">
        <v>0</v>
      </c>
      <c r="B21" s="3">
        <v>1</v>
      </c>
      <c r="C21" s="3">
        <v>65</v>
      </c>
      <c r="D21" s="3">
        <v>570</v>
      </c>
      <c r="E21" s="16" t="str">
        <f>IFERROR(TRUNC(POWER(C21,2)*D21/16000000,3)*A21,0)</f>
        <v>0</v>
      </c>
      <c r="F21" s="16" t="str">
        <f>IFERROR(TRUNC(POWER(C21-$K$2,2)*(D21-$K$3)/16000000,3)*A21,0)</f>
        <v>0</v>
      </c>
      <c r="G21" s="16" t="str">
        <f>IFERROR(TRUNC(POWER((C21),2)*(D21)/16000000,3)*B21,0)</f>
        <v>0</v>
      </c>
      <c r="H21" s="16" t="str">
        <f>IFERROR(TRUNC(POWER((C21-$K$2),2)*(D21-$K$3)/16000000,3)*B21,0)</f>
        <v>0</v>
      </c>
      <c r="I21" s="3" t="str">
        <f>IF(D21&lt;330, "Shorts" ,IF(D21&gt;=600, "Longs", "Semi Longs"))</f>
        <v>0</v>
      </c>
    </row>
    <row r="22" spans="1:23">
      <c r="A22" s="3">
        <v>0</v>
      </c>
      <c r="B22" s="3">
        <v>1</v>
      </c>
      <c r="C22" s="3">
        <v>66</v>
      </c>
      <c r="D22" s="3">
        <v>780</v>
      </c>
      <c r="E22" s="16" t="str">
        <f>IFERROR(TRUNC(POWER(C22,2)*D22/16000000,3)*A22,0)</f>
        <v>0</v>
      </c>
      <c r="F22" s="16" t="str">
        <f>IFERROR(TRUNC(POWER(C22-$K$2,2)*(D22-$K$3)/16000000,3)*A22,0)</f>
        <v>0</v>
      </c>
      <c r="G22" s="16" t="str">
        <f>IFERROR(TRUNC(POWER((C22),2)*(D22)/16000000,3)*B22,0)</f>
        <v>0</v>
      </c>
      <c r="H22" s="16" t="str">
        <f>IFERROR(TRUNC(POWER((C22-$K$2),2)*(D22-$K$3)/16000000,3)*B22,0)</f>
        <v>0</v>
      </c>
      <c r="I22" s="3" t="str">
        <f>IF(D22&lt;330, "Shorts" ,IF(D22&gt;=600, "Longs", "Semi Longs"))</f>
        <v>0</v>
      </c>
    </row>
    <row r="23" spans="1:23">
      <c r="A23" s="3">
        <v>0</v>
      </c>
      <c r="B23" s="3">
        <v>1</v>
      </c>
      <c r="C23" s="3">
        <v>66</v>
      </c>
      <c r="D23" s="3">
        <v>1040</v>
      </c>
      <c r="E23" s="16" t="str">
        <f>IFERROR(TRUNC(POWER(C23,2)*D23/16000000,3)*A23,0)</f>
        <v>0</v>
      </c>
      <c r="F23" s="16" t="str">
        <f>IFERROR(TRUNC(POWER(C23-$K$2,2)*(D23-$K$3)/16000000,3)*A23,0)</f>
        <v>0</v>
      </c>
      <c r="G23" s="16" t="str">
        <f>IFERROR(TRUNC(POWER((C23),2)*(D23)/16000000,3)*B23,0)</f>
        <v>0</v>
      </c>
      <c r="H23" s="16" t="str">
        <f>IFERROR(TRUNC(POWER((C23-$K$2),2)*(D23-$K$3)/16000000,3)*B23,0)</f>
        <v>0</v>
      </c>
      <c r="I23" s="3" t="str">
        <f>IF(D23&lt;330, "Shorts" ,IF(D23&gt;=600, "Longs", "Semi Longs"))</f>
        <v>0</v>
      </c>
    </row>
    <row r="24" spans="1:23">
      <c r="A24" s="3">
        <v>0</v>
      </c>
      <c r="B24" s="3">
        <v>1</v>
      </c>
      <c r="C24" s="3">
        <v>68</v>
      </c>
      <c r="D24" s="3">
        <v>470</v>
      </c>
      <c r="E24" s="16" t="str">
        <f>IFERROR(TRUNC(POWER(C24,2)*D24/16000000,3)*A24,0)</f>
        <v>0</v>
      </c>
      <c r="F24" s="16" t="str">
        <f>IFERROR(TRUNC(POWER(C24-$K$2,2)*(D24-$K$3)/16000000,3)*A24,0)</f>
        <v>0</v>
      </c>
      <c r="G24" s="16" t="str">
        <f>IFERROR(TRUNC(POWER((C24),2)*(D24)/16000000,3)*B24,0)</f>
        <v>0</v>
      </c>
      <c r="H24" s="16" t="str">
        <f>IFERROR(TRUNC(POWER((C24-$K$2),2)*(D24-$K$3)/16000000,3)*B24,0)</f>
        <v>0</v>
      </c>
      <c r="I24" s="3" t="str">
        <f>IF(D24&lt;330, "Shorts" ,IF(D24&gt;=600, "Longs", "Semi Longs"))</f>
        <v>0</v>
      </c>
    </row>
    <row r="25" spans="1:23">
      <c r="A25" s="3">
        <v>0</v>
      </c>
      <c r="B25" s="3">
        <v>1</v>
      </c>
      <c r="C25" s="3">
        <v>68</v>
      </c>
      <c r="D25" s="3">
        <v>580</v>
      </c>
      <c r="E25" s="16" t="str">
        <f>IFERROR(TRUNC(POWER(C25,2)*D25/16000000,3)*A25,0)</f>
        <v>0</v>
      </c>
      <c r="F25" s="16" t="str">
        <f>IFERROR(TRUNC(POWER(C25-$K$2,2)*(D25-$K$3)/16000000,3)*A25,0)</f>
        <v>0</v>
      </c>
      <c r="G25" s="16" t="str">
        <f>IFERROR(TRUNC(POWER((C25),2)*(D25)/16000000,3)*B25,0)</f>
        <v>0</v>
      </c>
      <c r="H25" s="16" t="str">
        <f>IFERROR(TRUNC(POWER((C25-$K$2),2)*(D25-$K$3)/16000000,3)*B25,0)</f>
        <v>0</v>
      </c>
      <c r="I25" s="3" t="str">
        <f>IF(D25&lt;330, "Shorts" ,IF(D25&gt;=600, "Longs", "Semi Longs"))</f>
        <v>0</v>
      </c>
    </row>
    <row r="26" spans="1:23">
      <c r="A26" s="3">
        <v>0</v>
      </c>
      <c r="B26" s="3">
        <v>1</v>
      </c>
      <c r="C26" s="3">
        <v>70</v>
      </c>
      <c r="D26" s="3">
        <v>940</v>
      </c>
      <c r="E26" s="16" t="str">
        <f>IFERROR(TRUNC(POWER(C26,2)*D26/16000000,3)*A26,0)</f>
        <v>0</v>
      </c>
      <c r="F26" s="16" t="str">
        <f>IFERROR(TRUNC(POWER(C26-$K$2,2)*(D26-$K$3)/16000000,3)*A26,0)</f>
        <v>0</v>
      </c>
      <c r="G26" s="16" t="str">
        <f>IFERROR(TRUNC(POWER((C26),2)*(D26)/16000000,3)*B26,0)</f>
        <v>0</v>
      </c>
      <c r="H26" s="16" t="str">
        <f>IFERROR(TRUNC(POWER((C26-$K$2),2)*(D26-$K$3)/16000000,3)*B26,0)</f>
        <v>0</v>
      </c>
      <c r="I26" s="3" t="str">
        <f>IF(D26&lt;330, "Shorts" ,IF(D26&gt;=600, "Longs", "Semi Longs"))</f>
        <v>0</v>
      </c>
    </row>
    <row r="27" spans="1:23">
      <c r="A27" s="3">
        <v>0</v>
      </c>
      <c r="B27" s="3">
        <v>1</v>
      </c>
      <c r="C27" s="3">
        <v>71</v>
      </c>
      <c r="D27" s="3">
        <v>1140</v>
      </c>
      <c r="E27" s="16" t="str">
        <f>IFERROR(TRUNC(POWER(C27,2)*D27/16000000,3)*A27,0)</f>
        <v>0</v>
      </c>
      <c r="F27" s="16" t="str">
        <f>IFERROR(TRUNC(POWER(C27-$K$2,2)*(D27-$K$3)/16000000,3)*A27,0)</f>
        <v>0</v>
      </c>
      <c r="G27" s="16" t="str">
        <f>IFERROR(TRUNC(POWER((C27),2)*(D27)/16000000,3)*B27,0)</f>
        <v>0</v>
      </c>
      <c r="H27" s="16" t="str">
        <f>IFERROR(TRUNC(POWER((C27-$K$2),2)*(D27-$K$3)/16000000,3)*B27,0)</f>
        <v>0</v>
      </c>
      <c r="I27" s="3" t="str">
        <f>IF(D27&lt;330, "Shorts" ,IF(D27&gt;=600, "Longs", "Semi Longs"))</f>
        <v>0</v>
      </c>
    </row>
    <row r="28" spans="1:23">
      <c r="A28" s="3">
        <v>0</v>
      </c>
      <c r="B28" s="3">
        <v>1</v>
      </c>
      <c r="C28" s="3">
        <v>72</v>
      </c>
      <c r="D28" s="3">
        <v>520</v>
      </c>
      <c r="E28" s="16" t="str">
        <f>IFERROR(TRUNC(POWER(C28,2)*D28/16000000,3)*A28,0)</f>
        <v>0</v>
      </c>
      <c r="F28" s="16" t="str">
        <f>IFERROR(TRUNC(POWER(C28-$K$2,2)*(D28-$K$3)/16000000,3)*A28,0)</f>
        <v>0</v>
      </c>
      <c r="G28" s="16" t="str">
        <f>IFERROR(TRUNC(POWER((C28),2)*(D28)/16000000,3)*B28,0)</f>
        <v>0</v>
      </c>
      <c r="H28" s="16" t="str">
        <f>IFERROR(TRUNC(POWER((C28-$K$2),2)*(D28-$K$3)/16000000,3)*B28,0)</f>
        <v>0</v>
      </c>
      <c r="I28" s="3" t="str">
        <f>IF(D28&lt;330, "Shorts" ,IF(D28&gt;=600, "Longs", "Semi Longs"))</f>
        <v>0</v>
      </c>
    </row>
    <row r="29" spans="1:23">
      <c r="A29" s="3">
        <v>0</v>
      </c>
      <c r="B29" s="3">
        <v>1</v>
      </c>
      <c r="C29" s="3">
        <v>72</v>
      </c>
      <c r="D29" s="3">
        <v>840</v>
      </c>
      <c r="E29" s="16" t="str">
        <f>IFERROR(TRUNC(POWER(C29,2)*D29/16000000,3)*A29,0)</f>
        <v>0</v>
      </c>
      <c r="F29" s="16" t="str">
        <f>IFERROR(TRUNC(POWER(C29-$K$2,2)*(D29-$K$3)/16000000,3)*A29,0)</f>
        <v>0</v>
      </c>
      <c r="G29" s="16" t="str">
        <f>IFERROR(TRUNC(POWER((C29),2)*(D29)/16000000,3)*B29,0)</f>
        <v>0</v>
      </c>
      <c r="H29" s="16" t="str">
        <f>IFERROR(TRUNC(POWER((C29-$K$2),2)*(D29-$K$3)/16000000,3)*B29,0)</f>
        <v>0</v>
      </c>
      <c r="I29" s="3" t="str">
        <f>IF(D29&lt;330, "Shorts" ,IF(D29&gt;=600, "Longs", "Semi Longs"))</f>
        <v>0</v>
      </c>
    </row>
    <row r="30" spans="1:23">
      <c r="A30" s="3">
        <v>0</v>
      </c>
      <c r="B30" s="3">
        <v>1</v>
      </c>
      <c r="C30" s="3">
        <v>73</v>
      </c>
      <c r="D30" s="3">
        <v>530</v>
      </c>
      <c r="E30" s="16" t="str">
        <f>IFERROR(TRUNC(POWER(C30,2)*D30/16000000,3)*A30,0)</f>
        <v>0</v>
      </c>
      <c r="F30" s="16" t="str">
        <f>IFERROR(TRUNC(POWER(C30-$K$2,2)*(D30-$K$3)/16000000,3)*A30,0)</f>
        <v>0</v>
      </c>
      <c r="G30" s="16" t="str">
        <f>IFERROR(TRUNC(POWER((C30),2)*(D30)/16000000,3)*B30,0)</f>
        <v>0</v>
      </c>
      <c r="H30" s="16" t="str">
        <f>IFERROR(TRUNC(POWER((C30-$K$2),2)*(D30-$K$3)/16000000,3)*B30,0)</f>
        <v>0</v>
      </c>
      <c r="I30" s="3" t="str">
        <f>IF(D30&lt;330, "Shorts" ,IF(D30&gt;=600, "Longs", "Semi Longs"))</f>
        <v>0</v>
      </c>
    </row>
    <row r="31" spans="1:23">
      <c r="A31" s="3">
        <v>0</v>
      </c>
      <c r="B31" s="3">
        <v>1</v>
      </c>
      <c r="C31" s="3">
        <v>73</v>
      </c>
      <c r="D31" s="3">
        <v>1140</v>
      </c>
      <c r="E31" s="16" t="str">
        <f>IFERROR(TRUNC(POWER(C31,2)*D31/16000000,3)*A31,0)</f>
        <v>0</v>
      </c>
      <c r="F31" s="16" t="str">
        <f>IFERROR(TRUNC(POWER(C31-$K$2,2)*(D31-$K$3)/16000000,3)*A31,0)</f>
        <v>0</v>
      </c>
      <c r="G31" s="16" t="str">
        <f>IFERROR(TRUNC(POWER((C31),2)*(D31)/16000000,3)*B31,0)</f>
        <v>0</v>
      </c>
      <c r="H31" s="16" t="str">
        <f>IFERROR(TRUNC(POWER((C31-$K$2),2)*(D31-$K$3)/16000000,3)*B31,0)</f>
        <v>0</v>
      </c>
      <c r="I31" s="3" t="str">
        <f>IF(D31&lt;330, "Shorts" ,IF(D31&gt;=600, "Longs", "Semi Longs"))</f>
        <v>0</v>
      </c>
    </row>
    <row r="32" spans="1:23">
      <c r="A32" s="3">
        <v>0</v>
      </c>
      <c r="B32" s="3">
        <v>1</v>
      </c>
      <c r="C32" s="3">
        <v>74</v>
      </c>
      <c r="D32" s="3">
        <v>225</v>
      </c>
      <c r="E32" s="16" t="str">
        <f>IFERROR(TRUNC(POWER(C32,2)*D32/16000000,3)*A32,0)</f>
        <v>0</v>
      </c>
      <c r="F32" s="16" t="str">
        <f>IFERROR(TRUNC(POWER(C32-$K$2,2)*(D32-$K$3)/16000000,3)*A32,0)</f>
        <v>0</v>
      </c>
      <c r="G32" s="16" t="str">
        <f>IFERROR(TRUNC(POWER((C32),2)*(D32)/16000000,3)*B32,0)</f>
        <v>0</v>
      </c>
      <c r="H32" s="16" t="str">
        <f>IFERROR(TRUNC(POWER((C32-$K$2),2)*(D32-$K$3)/16000000,3)*B32,0)</f>
        <v>0</v>
      </c>
      <c r="I32" s="3" t="str">
        <f>IF(D32&lt;330, "Shorts" ,IF(D32&gt;=600, "Longs", "Semi Longs"))</f>
        <v>0</v>
      </c>
    </row>
    <row r="33" spans="1:23">
      <c r="A33" s="3">
        <v>0</v>
      </c>
      <c r="B33" s="3">
        <v>1</v>
      </c>
      <c r="C33" s="3">
        <v>75</v>
      </c>
      <c r="D33" s="3">
        <v>440</v>
      </c>
      <c r="E33" s="16" t="str">
        <f>IFERROR(TRUNC(POWER(C33,2)*D33/16000000,3)*A33,0)</f>
        <v>0</v>
      </c>
      <c r="F33" s="16" t="str">
        <f>IFERROR(TRUNC(POWER(C33-$K$2,2)*(D33-$K$3)/16000000,3)*A33,0)</f>
        <v>0</v>
      </c>
      <c r="G33" s="16" t="str">
        <f>IFERROR(TRUNC(POWER((C33),2)*(D33)/16000000,3)*B33,0)</f>
        <v>0</v>
      </c>
      <c r="H33" s="16" t="str">
        <f>IFERROR(TRUNC(POWER((C33-$K$2),2)*(D33-$K$3)/16000000,3)*B33,0)</f>
        <v>0</v>
      </c>
      <c r="I33" s="3" t="str">
        <f>IF(D33&lt;330, "Shorts" ,IF(D33&gt;=600, "Longs", "Semi Longs"))</f>
        <v>0</v>
      </c>
    </row>
    <row r="34" spans="1:23">
      <c r="A34" s="3">
        <v>0</v>
      </c>
      <c r="B34" s="3">
        <v>1</v>
      </c>
      <c r="C34" s="3">
        <v>76</v>
      </c>
      <c r="D34" s="3">
        <v>450</v>
      </c>
      <c r="E34" s="16" t="str">
        <f>IFERROR(TRUNC(POWER(C34,2)*D34/16000000,3)*A34,0)</f>
        <v>0</v>
      </c>
      <c r="F34" s="16" t="str">
        <f>IFERROR(TRUNC(POWER(C34-$K$2,2)*(D34-$K$3)/16000000,3)*A34,0)</f>
        <v>0</v>
      </c>
      <c r="G34" s="16" t="str">
        <f>IFERROR(TRUNC(POWER((C34),2)*(D34)/16000000,3)*B34,0)</f>
        <v>0</v>
      </c>
      <c r="H34" s="16" t="str">
        <f>IFERROR(TRUNC(POWER((C34-$K$2),2)*(D34-$K$3)/16000000,3)*B34,0)</f>
        <v>0</v>
      </c>
      <c r="I34" s="3" t="str">
        <f>IF(D34&lt;330, "Shorts" ,IF(D34&gt;=600, "Longs", "Semi Longs"))</f>
        <v>0</v>
      </c>
    </row>
    <row r="35" spans="1:23">
      <c r="A35" s="3">
        <v>0</v>
      </c>
      <c r="B35" s="3">
        <v>1</v>
      </c>
      <c r="C35" s="3">
        <v>81</v>
      </c>
      <c r="D35" s="3">
        <v>660</v>
      </c>
      <c r="E35" s="16" t="str">
        <f>IFERROR(TRUNC(POWER(C35,2)*D35/16000000,3)*A35,0)</f>
        <v>0</v>
      </c>
      <c r="F35" s="16" t="str">
        <f>IFERROR(TRUNC(POWER(C35-$K$2,2)*(D35-$K$3)/16000000,3)*A35,0)</f>
        <v>0</v>
      </c>
      <c r="G35" s="16" t="str">
        <f>IFERROR(TRUNC(POWER((C35),2)*(D35)/16000000,3)*B35,0)</f>
        <v>0</v>
      </c>
      <c r="H35" s="16" t="str">
        <f>IFERROR(TRUNC(POWER((C35-$K$2),2)*(D35-$K$3)/16000000,3)*B35,0)</f>
        <v>0</v>
      </c>
      <c r="I35" s="3" t="str">
        <f>IF(D35&lt;330, "Shorts" ,IF(D35&gt;=600, "Longs", "Semi Longs"))</f>
        <v>0</v>
      </c>
    </row>
    <row r="36" spans="1:23">
      <c r="A36" s="3">
        <v>0</v>
      </c>
      <c r="B36" s="3">
        <v>2</v>
      </c>
      <c r="C36" s="3">
        <v>82</v>
      </c>
      <c r="D36" s="3">
        <v>225</v>
      </c>
      <c r="E36" s="16" t="str">
        <f>IFERROR(TRUNC(POWER(C36,2)*D36/16000000,3)*A36,0)</f>
        <v>0</v>
      </c>
      <c r="F36" s="16" t="str">
        <f>IFERROR(TRUNC(POWER(C36-$K$2,2)*(D36-$K$3)/16000000,3)*A36,0)</f>
        <v>0</v>
      </c>
      <c r="G36" s="16" t="str">
        <f>IFERROR(TRUNC(POWER((C36),2)*(D36)/16000000,3)*B36,0)</f>
        <v>0</v>
      </c>
      <c r="H36" s="16" t="str">
        <f>IFERROR(TRUNC(POWER((C36-$K$2),2)*(D36-$K$3)/16000000,3)*B36,0)</f>
        <v>0</v>
      </c>
      <c r="I36" s="3" t="str">
        <f>IF(D36&lt;330, "Shorts" ,IF(D36&gt;=600, "Longs", "Semi Longs"))</f>
        <v>0</v>
      </c>
    </row>
    <row r="37" spans="1:23">
      <c r="A37" s="3">
        <v>0</v>
      </c>
      <c r="B37" s="3">
        <v>1</v>
      </c>
      <c r="C37" s="3">
        <v>82</v>
      </c>
      <c r="D37" s="3">
        <v>440</v>
      </c>
      <c r="E37" s="16" t="str">
        <f>IFERROR(TRUNC(POWER(C37,2)*D37/16000000,3)*A37,0)</f>
        <v>0</v>
      </c>
      <c r="F37" s="16" t="str">
        <f>IFERROR(TRUNC(POWER(C37-$K$2,2)*(D37-$K$3)/16000000,3)*A37,0)</f>
        <v>0</v>
      </c>
      <c r="G37" s="16" t="str">
        <f>IFERROR(TRUNC(POWER((C37),2)*(D37)/16000000,3)*B37,0)</f>
        <v>0</v>
      </c>
      <c r="H37" s="16" t="str">
        <f>IFERROR(TRUNC(POWER((C37-$K$2),2)*(D37-$K$3)/16000000,3)*B37,0)</f>
        <v>0</v>
      </c>
      <c r="I37" s="3" t="str">
        <f>IF(D37&lt;330, "Shorts" ,IF(D37&gt;=600, "Longs", "Semi Longs"))</f>
        <v>0</v>
      </c>
    </row>
    <row r="38" spans="1:23">
      <c r="A38" s="3">
        <v>0</v>
      </c>
      <c r="B38" s="3">
        <v>1</v>
      </c>
      <c r="C38" s="3">
        <v>83</v>
      </c>
      <c r="D38" s="3">
        <v>480</v>
      </c>
      <c r="E38" s="16" t="str">
        <f>IFERROR(TRUNC(POWER(C38,2)*D38/16000000,3)*A38,0)</f>
        <v>0</v>
      </c>
      <c r="F38" s="16" t="str">
        <f>IFERROR(TRUNC(POWER(C38-$K$2,2)*(D38-$K$3)/16000000,3)*A38,0)</f>
        <v>0</v>
      </c>
      <c r="G38" s="16" t="str">
        <f>IFERROR(TRUNC(POWER((C38),2)*(D38)/16000000,3)*B38,0)</f>
        <v>0</v>
      </c>
      <c r="H38" s="16" t="str">
        <f>IFERROR(TRUNC(POWER((C38-$K$2),2)*(D38-$K$3)/16000000,3)*B38,0)</f>
        <v>0</v>
      </c>
      <c r="I38" s="3" t="str">
        <f>IF(D38&lt;330, "Shorts" ,IF(D38&gt;=600, "Longs", "Semi Longs"))</f>
        <v>0</v>
      </c>
    </row>
    <row r="39" spans="1:23">
      <c r="A39" s="3">
        <v>0</v>
      </c>
      <c r="B39" s="3">
        <v>1</v>
      </c>
      <c r="C39" s="3">
        <v>85</v>
      </c>
      <c r="D39" s="3">
        <v>460</v>
      </c>
      <c r="E39" s="16" t="str">
        <f>IFERROR(TRUNC(POWER(C39,2)*D39/16000000,3)*A39,0)</f>
        <v>0</v>
      </c>
      <c r="F39" s="16" t="str">
        <f>IFERROR(TRUNC(POWER(C39-$K$2,2)*(D39-$K$3)/16000000,3)*A39,0)</f>
        <v>0</v>
      </c>
      <c r="G39" s="16" t="str">
        <f>IFERROR(TRUNC(POWER((C39),2)*(D39)/16000000,3)*B39,0)</f>
        <v>0</v>
      </c>
      <c r="H39" s="16" t="str">
        <f>IFERROR(TRUNC(POWER((C39-$K$2),2)*(D39-$K$3)/16000000,3)*B39,0)</f>
        <v>0</v>
      </c>
      <c r="I39" s="3" t="str">
        <f>IF(D39&lt;330, "Shorts" ,IF(D39&gt;=600, "Longs", "Semi Longs"))</f>
        <v>0</v>
      </c>
    </row>
    <row r="40" spans="1:23">
      <c r="A40" s="3">
        <v>0</v>
      </c>
      <c r="B40" s="3">
        <v>1</v>
      </c>
      <c r="C40" s="3">
        <v>87</v>
      </c>
      <c r="D40" s="3">
        <v>580</v>
      </c>
      <c r="E40" s="16" t="str">
        <f>IFERROR(TRUNC(POWER(C40,2)*D40/16000000,3)*A40,0)</f>
        <v>0</v>
      </c>
      <c r="F40" s="16" t="str">
        <f>IFERROR(TRUNC(POWER(C40-$K$2,2)*(D40-$K$3)/16000000,3)*A40,0)</f>
        <v>0</v>
      </c>
      <c r="G40" s="16" t="str">
        <f>IFERROR(TRUNC(POWER((C40),2)*(D40)/16000000,3)*B40,0)</f>
        <v>0</v>
      </c>
      <c r="H40" s="16" t="str">
        <f>IFERROR(TRUNC(POWER((C40-$K$2),2)*(D40-$K$3)/16000000,3)*B40,0)</f>
        <v>0</v>
      </c>
      <c r="I40" s="3" t="str">
        <f>IF(D40&lt;330, "Shorts" ,IF(D40&gt;=600, "Longs", "Semi Longs"))</f>
        <v>0</v>
      </c>
    </row>
    <row r="41" spans="1:23">
      <c r="A41" s="3">
        <v>0</v>
      </c>
      <c r="B41" s="3">
        <v>1</v>
      </c>
      <c r="C41" s="3">
        <v>89</v>
      </c>
      <c r="D41" s="3">
        <v>530</v>
      </c>
      <c r="E41" s="16" t="str">
        <f>IFERROR(TRUNC(POWER(C41,2)*D41/16000000,3)*A41,0)</f>
        <v>0</v>
      </c>
      <c r="F41" s="16" t="str">
        <f>IFERROR(TRUNC(POWER(C41-$K$2,2)*(D41-$K$3)/16000000,3)*A41,0)</f>
        <v>0</v>
      </c>
      <c r="G41" s="16" t="str">
        <f>IFERROR(TRUNC(POWER((C41),2)*(D41)/16000000,3)*B41,0)</f>
        <v>0</v>
      </c>
      <c r="H41" s="16" t="str">
        <f>IFERROR(TRUNC(POWER((C41-$K$2),2)*(D41-$K$3)/16000000,3)*B41,0)</f>
        <v>0</v>
      </c>
      <c r="I41" s="3" t="str">
        <f>IF(D41&lt;330, "Shorts" ,IF(D41&gt;=600, "Longs", "Semi Longs"))</f>
        <v>0</v>
      </c>
    </row>
    <row r="42" spans="1:23">
      <c r="A42" s="3">
        <v>0</v>
      </c>
      <c r="B42" s="3">
        <v>1</v>
      </c>
      <c r="C42" s="3">
        <v>90</v>
      </c>
      <c r="D42" s="3">
        <v>550</v>
      </c>
      <c r="E42" s="16" t="str">
        <f>IFERROR(TRUNC(POWER(C42,2)*D42/16000000,3)*A42,0)</f>
        <v>0</v>
      </c>
      <c r="F42" s="16" t="str">
        <f>IFERROR(TRUNC(POWER(C42-$K$2,2)*(D42-$K$3)/16000000,3)*A42,0)</f>
        <v>0</v>
      </c>
      <c r="G42" s="16" t="str">
        <f>IFERROR(TRUNC(POWER((C42),2)*(D42)/16000000,3)*B42,0)</f>
        <v>0</v>
      </c>
      <c r="H42" s="16" t="str">
        <f>IFERROR(TRUNC(POWER((C42-$K$2),2)*(D42-$K$3)/16000000,3)*B42,0)</f>
        <v>0</v>
      </c>
      <c r="I42" s="3" t="str">
        <f>IF(D42&lt;330, "Shorts" ,IF(D42&gt;=600, "Longs", "Semi Longs"))</f>
        <v>0</v>
      </c>
    </row>
    <row r="43" spans="1:23">
      <c r="A43" s="3">
        <v>0</v>
      </c>
      <c r="B43" s="3">
        <v>1</v>
      </c>
      <c r="C43" s="3">
        <v>91</v>
      </c>
      <c r="D43" s="3">
        <v>500</v>
      </c>
      <c r="E43" s="16" t="str">
        <f>IFERROR(TRUNC(POWER(C43,2)*D43/16000000,3)*A43,0)</f>
        <v>0</v>
      </c>
      <c r="F43" s="16" t="str">
        <f>IFERROR(TRUNC(POWER(C43-$K$2,2)*(D43-$K$3)/16000000,3)*A43,0)</f>
        <v>0</v>
      </c>
      <c r="G43" s="16" t="str">
        <f>IFERROR(TRUNC(POWER((C43),2)*(D43)/16000000,3)*B43,0)</f>
        <v>0</v>
      </c>
      <c r="H43" s="16" t="str">
        <f>IFERROR(TRUNC(POWER((C43-$K$2),2)*(D43-$K$3)/16000000,3)*B43,0)</f>
        <v>0</v>
      </c>
      <c r="I43" s="3" t="str">
        <f>IF(D43&lt;330, "Shorts" ,IF(D43&gt;=600, "Longs", "Semi Longs"))</f>
        <v>0</v>
      </c>
    </row>
    <row r="44" spans="1:23">
      <c r="A44" s="3">
        <v>0</v>
      </c>
      <c r="B44" s="3">
        <v>1</v>
      </c>
      <c r="C44" s="3">
        <v>91</v>
      </c>
      <c r="D44" s="3">
        <v>570</v>
      </c>
      <c r="E44" s="16" t="str">
        <f>IFERROR(TRUNC(POWER(C44,2)*D44/16000000,3)*A44,0)</f>
        <v>0</v>
      </c>
      <c r="F44" s="16" t="str">
        <f>IFERROR(TRUNC(POWER(C44-$K$2,2)*(D44-$K$3)/16000000,3)*A44,0)</f>
        <v>0</v>
      </c>
      <c r="G44" s="16" t="str">
        <f>IFERROR(TRUNC(POWER((C44),2)*(D44)/16000000,3)*B44,0)</f>
        <v>0</v>
      </c>
      <c r="H44" s="16" t="str">
        <f>IFERROR(TRUNC(POWER((C44-$K$2),2)*(D44-$K$3)/16000000,3)*B44,0)</f>
        <v>0</v>
      </c>
      <c r="I44" s="3" t="str">
        <f>IF(D44&lt;330, "Shorts" ,IF(D44&gt;=600, "Longs", "Semi Longs"))</f>
        <v>0</v>
      </c>
    </row>
    <row r="45" spans="1:23">
      <c r="A45" s="3">
        <v>0</v>
      </c>
      <c r="B45" s="3">
        <v>1</v>
      </c>
      <c r="C45" s="3">
        <v>91</v>
      </c>
      <c r="D45" s="3">
        <v>900</v>
      </c>
      <c r="E45" s="16" t="str">
        <f>IFERROR(TRUNC(POWER(C45,2)*D45/16000000,3)*A45,0)</f>
        <v>0</v>
      </c>
      <c r="F45" s="16" t="str">
        <f>IFERROR(TRUNC(POWER(C45-$K$2,2)*(D45-$K$3)/16000000,3)*A45,0)</f>
        <v>0</v>
      </c>
      <c r="G45" s="16" t="str">
        <f>IFERROR(TRUNC(POWER((C45),2)*(D45)/16000000,3)*B45,0)</f>
        <v>0</v>
      </c>
      <c r="H45" s="16" t="str">
        <f>IFERROR(TRUNC(POWER((C45-$K$2),2)*(D45-$K$3)/16000000,3)*B45,0)</f>
        <v>0</v>
      </c>
      <c r="I45" s="3" t="str">
        <f>IF(D45&lt;330, "Shorts" ,IF(D45&gt;=600, "Longs", "Semi Longs"))</f>
        <v>0</v>
      </c>
    </row>
    <row r="46" spans="1:23">
      <c r="A46" s="3">
        <v>0</v>
      </c>
      <c r="B46" s="3">
        <v>1</v>
      </c>
      <c r="C46" s="3">
        <v>91</v>
      </c>
      <c r="D46" s="3">
        <v>980</v>
      </c>
      <c r="E46" s="16" t="str">
        <f>IFERROR(TRUNC(POWER(C46,2)*D46/16000000,3)*A46,0)</f>
        <v>0</v>
      </c>
      <c r="F46" s="16" t="str">
        <f>IFERROR(TRUNC(POWER(C46-$K$2,2)*(D46-$K$3)/16000000,3)*A46,0)</f>
        <v>0</v>
      </c>
      <c r="G46" s="16" t="str">
        <f>IFERROR(TRUNC(POWER((C46),2)*(D46)/16000000,3)*B46,0)</f>
        <v>0</v>
      </c>
      <c r="H46" s="16" t="str">
        <f>IFERROR(TRUNC(POWER((C46-$K$2),2)*(D46-$K$3)/16000000,3)*B46,0)</f>
        <v>0</v>
      </c>
      <c r="I46" s="3" t="str">
        <f>IF(D46&lt;330, "Shorts" ,IF(D46&gt;=600, "Longs", "Semi Longs"))</f>
        <v>0</v>
      </c>
    </row>
    <row r="47" spans="1:23">
      <c r="A47" s="3">
        <v>0</v>
      </c>
      <c r="B47" s="3">
        <v>1</v>
      </c>
      <c r="C47" s="3">
        <v>93</v>
      </c>
      <c r="D47" s="3">
        <v>650</v>
      </c>
      <c r="E47" s="16" t="str">
        <f>IFERROR(TRUNC(POWER(C47,2)*D47/16000000,3)*A47,0)</f>
        <v>0</v>
      </c>
      <c r="F47" s="16" t="str">
        <f>IFERROR(TRUNC(POWER(C47-$K$2,2)*(D47-$K$3)/16000000,3)*A47,0)</f>
        <v>0</v>
      </c>
      <c r="G47" s="16" t="str">
        <f>IFERROR(TRUNC(POWER((C47),2)*(D47)/16000000,3)*B47,0)</f>
        <v>0</v>
      </c>
      <c r="H47" s="16" t="str">
        <f>IFERROR(TRUNC(POWER((C47-$K$2),2)*(D47-$K$3)/16000000,3)*B47,0)</f>
        <v>0</v>
      </c>
      <c r="I47" s="3" t="str">
        <f>IF(D47&lt;330, "Shorts" ,IF(D47&gt;=600, "Longs", "Semi Longs"))</f>
        <v>0</v>
      </c>
    </row>
    <row r="48" spans="1:23">
      <c r="A48" s="3">
        <v>0</v>
      </c>
      <c r="B48" s="3">
        <v>1</v>
      </c>
      <c r="C48" s="3">
        <v>95</v>
      </c>
      <c r="D48" s="3">
        <v>470</v>
      </c>
      <c r="E48" s="16" t="str">
        <f>IFERROR(TRUNC(POWER(C48,2)*D48/16000000,3)*A48,0)</f>
        <v>0</v>
      </c>
      <c r="F48" s="16" t="str">
        <f>IFERROR(TRUNC(POWER(C48-$K$2,2)*(D48-$K$3)/16000000,3)*A48,0)</f>
        <v>0</v>
      </c>
      <c r="G48" s="16" t="str">
        <f>IFERROR(TRUNC(POWER((C48),2)*(D48)/16000000,3)*B48,0)</f>
        <v>0</v>
      </c>
      <c r="H48" s="16" t="str">
        <f>IFERROR(TRUNC(POWER((C48-$K$2),2)*(D48-$K$3)/16000000,3)*B48,0)</f>
        <v>0</v>
      </c>
      <c r="I48" s="3" t="str">
        <f>IF(D48&lt;330, "Shorts" ,IF(D48&gt;=600, "Longs", "Semi Longs"))</f>
        <v>0</v>
      </c>
    </row>
    <row r="49" spans="1:23">
      <c r="A49" s="3">
        <v>0</v>
      </c>
      <c r="B49" s="3">
        <v>1</v>
      </c>
      <c r="C49" s="3">
        <v>95</v>
      </c>
      <c r="D49" s="3">
        <v>970</v>
      </c>
      <c r="E49" s="16" t="str">
        <f>IFERROR(TRUNC(POWER(C49,2)*D49/16000000,3)*A49,0)</f>
        <v>0</v>
      </c>
      <c r="F49" s="16" t="str">
        <f>IFERROR(TRUNC(POWER(C49-$K$2,2)*(D49-$K$3)/16000000,3)*A49,0)</f>
        <v>0</v>
      </c>
      <c r="G49" s="16" t="str">
        <f>IFERROR(TRUNC(POWER((C49),2)*(D49)/16000000,3)*B49,0)</f>
        <v>0</v>
      </c>
      <c r="H49" s="16" t="str">
        <f>IFERROR(TRUNC(POWER((C49-$K$2),2)*(D49-$K$3)/16000000,3)*B49,0)</f>
        <v>0</v>
      </c>
      <c r="I49" s="3" t="str">
        <f>IF(D49&lt;330, "Shorts" ,IF(D49&gt;=600, "Longs", "Semi Longs"))</f>
        <v>0</v>
      </c>
    </row>
    <row r="50" spans="1:23">
      <c r="A50" s="3">
        <v>0</v>
      </c>
      <c r="B50" s="3">
        <v>1</v>
      </c>
      <c r="C50" s="3">
        <v>97</v>
      </c>
      <c r="D50" s="3">
        <v>460</v>
      </c>
      <c r="E50" s="16" t="str">
        <f>IFERROR(TRUNC(POWER(C50,2)*D50/16000000,3)*A50,0)</f>
        <v>0</v>
      </c>
      <c r="F50" s="16" t="str">
        <f>IFERROR(TRUNC(POWER(C50-$K$2,2)*(D50-$K$3)/16000000,3)*A50,0)</f>
        <v>0</v>
      </c>
      <c r="G50" s="16" t="str">
        <f>IFERROR(TRUNC(POWER((C50),2)*(D50)/16000000,3)*B50,0)</f>
        <v>0</v>
      </c>
      <c r="H50" s="16" t="str">
        <f>IFERROR(TRUNC(POWER((C50-$K$2),2)*(D50-$K$3)/16000000,3)*B50,0)</f>
        <v>0</v>
      </c>
      <c r="I50" s="3" t="str">
        <f>IF(D50&lt;330, "Shorts" ,IF(D50&gt;=600, "Longs", "Semi Longs"))</f>
        <v>0</v>
      </c>
    </row>
    <row r="51" spans="1:23">
      <c r="A51" s="3">
        <v>0</v>
      </c>
      <c r="B51" s="3">
        <v>1</v>
      </c>
      <c r="C51" s="3">
        <v>99</v>
      </c>
      <c r="D51" s="3">
        <v>830</v>
      </c>
      <c r="E51" s="16" t="str">
        <f>IFERROR(TRUNC(POWER(C51,2)*D51/16000000,3)*A51,0)</f>
        <v>0</v>
      </c>
      <c r="F51" s="16" t="str">
        <f>IFERROR(TRUNC(POWER(C51-$K$2,2)*(D51-$K$3)/16000000,3)*A51,0)</f>
        <v>0</v>
      </c>
      <c r="G51" s="16" t="str">
        <f>IFERROR(TRUNC(POWER((C51),2)*(D51)/16000000,3)*B51,0)</f>
        <v>0</v>
      </c>
      <c r="H51" s="16" t="str">
        <f>IFERROR(TRUNC(POWER((C51-$K$2),2)*(D51-$K$3)/16000000,3)*B51,0)</f>
        <v>0</v>
      </c>
      <c r="I51" s="3" t="str">
        <f>IF(D51&lt;330, "Shorts" ,IF(D51&gt;=600, "Longs", "Semi Longs"))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K10:L10"/>
    <mergeCell ref="R9:T9"/>
    <mergeCell ref="U9:W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51"/>
  <sheetViews>
    <sheetView tabSelected="0" workbookViewId="0" showGridLines="true" showRowColHeaders="1">
      <selection activeCell="W9" sqref="W9"/>
    </sheetView>
  </sheetViews>
  <sheetFormatPr defaultRowHeight="14.4" outlineLevelRow="0" outlineLevelCol="0"/>
  <cols>
    <col min="1" max="1" width="12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4.6" customWidth="true" style="0"/>
    <col min="8" max="8" width="14.6" customWidth="true" style="0"/>
    <col min="9" max="9" width="12" customWidth="true" style="0"/>
    <col min="11" max="11" width="15" customWidth="true" style="0"/>
    <col min="12" max="12" width="15" customWidth="true" style="0"/>
    <col min="13" max="13" width="15" customWidth="true" style="0"/>
    <col min="14" max="14" width="13" customWidth="true" style="0"/>
    <col min="15" max="15" width="15" customWidth="true" style="0"/>
    <col min="16" max="16" width="17" customWidth="true" style="0"/>
    <col min="17" max="17" width="17" customWidth="true" style="0"/>
  </cols>
  <sheetData>
    <row r="2" spans="1:23">
      <c r="A2" s="10" t="s">
        <v>1</v>
      </c>
      <c r="B2" s="11" t="s">
        <v>22</v>
      </c>
      <c r="D2" s="10" t="s">
        <v>37</v>
      </c>
      <c r="E2" s="12" t="s">
        <v>88</v>
      </c>
      <c r="G2" s="10" t="s">
        <v>57</v>
      </c>
      <c r="H2" s="3" t="str">
        <f>E9</f>
        <v>0</v>
      </c>
      <c r="J2" s="10" t="s">
        <v>58</v>
      </c>
      <c r="K2" s="11">
        <v>3</v>
      </c>
      <c r="P2" s="3" t="s">
        <v>59</v>
      </c>
      <c r="Q2" s="4" t="str">
        <f>SUM(Q3:Q9)</f>
        <v>0</v>
      </c>
    </row>
    <row r="3" spans="1:23">
      <c r="J3" s="10" t="s">
        <v>60</v>
      </c>
      <c r="K3" s="11">
        <v>5</v>
      </c>
      <c r="P3" s="3" t="s">
        <v>61</v>
      </c>
      <c r="Q3" s="4">
        <v>0</v>
      </c>
    </row>
    <row r="4" spans="1:23">
      <c r="A4" s="10" t="s">
        <v>62</v>
      </c>
      <c r="B4" s="11" t="s">
        <v>63</v>
      </c>
      <c r="G4" s="10" t="s">
        <v>64</v>
      </c>
      <c r="H4" s="3" t="str">
        <f>F9</f>
        <v>0</v>
      </c>
      <c r="P4" s="3" t="s">
        <v>65</v>
      </c>
      <c r="Q4" s="4" t="str">
        <f>SUM(Q9*5%)</f>
        <v>0</v>
      </c>
    </row>
    <row r="5" spans="1:23">
      <c r="P5" s="14" t="s">
        <v>66</v>
      </c>
      <c r="Q5" s="4" t="str">
        <f>SUM(Q9*-1.5%)</f>
        <v>0</v>
      </c>
    </row>
    <row r="6" spans="1:23">
      <c r="A6" s="10" t="s">
        <v>67</v>
      </c>
      <c r="B6" s="11" t="s">
        <v>7</v>
      </c>
      <c r="G6" s="10" t="s">
        <v>68</v>
      </c>
      <c r="H6" s="3" t="str">
        <f>IFERROR(ROUND(H2/A9*35.315,2),0)</f>
        <v>0</v>
      </c>
      <c r="J6" s="10" t="s">
        <v>69</v>
      </c>
      <c r="K6" s="13">
        <v>4274.03</v>
      </c>
      <c r="P6" s="14" t="s">
        <v>70</v>
      </c>
      <c r="Q6" s="4"/>
    </row>
    <row r="7" spans="1:23">
      <c r="P7" s="3" t="s">
        <v>71</v>
      </c>
      <c r="Q7" s="4">
        <v>0</v>
      </c>
    </row>
    <row r="8" spans="1:23">
      <c r="P8" s="3" t="s">
        <v>72</v>
      </c>
      <c r="Q8" s="4">
        <v>0</v>
      </c>
    </row>
    <row r="9" spans="1:23">
      <c r="A9" s="3" t="str">
        <f>SUM(A11:A51)</f>
        <v>0</v>
      </c>
      <c r="B9" s="3" t="str">
        <f>SUM(B11:B51)</f>
        <v>0</v>
      </c>
      <c r="C9" s="3" t="str">
        <f>IFERROR(TRUNC(SUMPRODUCT(C11:C51,A11:A51)/A9,0), 0)</f>
        <v>0</v>
      </c>
      <c r="D9" s="3" t="str">
        <f>IFERROR(TRUNC(SUMPRODUCT(D11:D51,A11:A51)/A9,0)/100 , 0)</f>
        <v>0</v>
      </c>
      <c r="E9" s="16" t="str">
        <f>SUM(E11:E51)</f>
        <v>0</v>
      </c>
      <c r="F9" s="16" t="str">
        <f>SUM(F11:F51)</f>
        <v>0</v>
      </c>
      <c r="G9" s="16" t="str">
        <f>SUM(G11:G51)</f>
        <v>0</v>
      </c>
      <c r="H9" s="16" t="str">
        <f>SUM(H11:H51)</f>
        <v>0</v>
      </c>
      <c r="I9" s="3"/>
      <c r="P9" s="4" t="str">
        <f>SUM(P11:P20)*K6</f>
        <v>0</v>
      </c>
      <c r="Q9" s="4" t="str">
        <f>SUM(Q11:Q20)*K6</f>
        <v>0</v>
      </c>
      <c r="R9" s="17" t="s">
        <v>53</v>
      </c>
      <c r="S9" s="17"/>
      <c r="T9" s="17"/>
      <c r="U9" s="17" t="s">
        <v>54</v>
      </c>
      <c r="V9" s="17"/>
      <c r="W9" s="17"/>
    </row>
    <row r="10" spans="1:23">
      <c r="A10" s="15" t="s">
        <v>53</v>
      </c>
      <c r="B10" s="15" t="s">
        <v>54</v>
      </c>
      <c r="C10" s="15" t="s">
        <v>73</v>
      </c>
      <c r="D10" s="15" t="s">
        <v>39</v>
      </c>
      <c r="E10" s="15" t="s">
        <v>74</v>
      </c>
      <c r="F10" s="15" t="s">
        <v>75</v>
      </c>
      <c r="G10" s="15" t="s">
        <v>76</v>
      </c>
      <c r="H10" s="15" t="s">
        <v>77</v>
      </c>
      <c r="I10" s="15" t="s">
        <v>78</v>
      </c>
      <c r="K10" s="15" t="s">
        <v>79</v>
      </c>
      <c r="L10" s="15"/>
      <c r="M10" s="15" t="s">
        <v>80</v>
      </c>
      <c r="N10" s="15" t="s">
        <v>81</v>
      </c>
      <c r="O10" s="15" t="s">
        <v>82</v>
      </c>
      <c r="P10" s="15" t="s">
        <v>83</v>
      </c>
      <c r="Q10" s="15" t="s">
        <v>84</v>
      </c>
      <c r="R10" s="15" t="s">
        <v>80</v>
      </c>
      <c r="S10" s="15" t="s">
        <v>81</v>
      </c>
      <c r="T10" s="15" t="s">
        <v>82</v>
      </c>
      <c r="U10" s="15" t="s">
        <v>80</v>
      </c>
      <c r="V10" s="15" t="s">
        <v>81</v>
      </c>
      <c r="W10" s="15" t="s">
        <v>82</v>
      </c>
    </row>
    <row r="11" spans="1:23">
      <c r="A11" s="3">
        <v>0</v>
      </c>
      <c r="B11" s="3">
        <v>1</v>
      </c>
      <c r="C11" s="3">
        <v>60</v>
      </c>
      <c r="D11" s="3">
        <v>225</v>
      </c>
      <c r="E11" s="16" t="str">
        <f>IFERROR(TRUNC(POWER(C11,2)*D11/16000000,3)*A11,0)</f>
        <v>0</v>
      </c>
      <c r="F11" s="16" t="str">
        <f>IFERROR(TRUNC(POWER(C11-$K$2,2)*(D11-$K$3)/16000000,3)*A11,0)</f>
        <v>0</v>
      </c>
      <c r="G11" s="16" t="str">
        <f>IFERROR(TRUNC(POWER((C11),2)*(D11)/16000000,3)*B11,0)</f>
        <v>0</v>
      </c>
      <c r="H11" s="16" t="str">
        <f>IFERROR(TRUNC(POWER((C11-$K$2),2)*(D11-$K$3)/16000000,3)*B11,0)</f>
        <v>0</v>
      </c>
      <c r="I11" s="3" t="str">
        <f>IF(D11&lt;330, "Shorts" ,IF(D11&gt;=600, "Longs", "Semi Longs"))</f>
        <v>0</v>
      </c>
      <c r="K11" s="3">
        <v>40</v>
      </c>
      <c r="L11" s="3">
        <v>49</v>
      </c>
      <c r="M11" s="4">
        <v>26</v>
      </c>
      <c r="N11" s="4">
        <v>0</v>
      </c>
      <c r="O11" s="4">
        <v>0</v>
      </c>
      <c r="P11" s="4" t="str">
        <f>(M11*R11)+(N11*S11)+(O11*T11)</f>
        <v>0</v>
      </c>
      <c r="Q11" s="4" t="str">
        <f>(M11*U11)+(N11*V11)+(O11*W11)</f>
        <v>0</v>
      </c>
      <c r="R11" s="16" t="str">
        <f>SUMIFS($F$11:$F$51,$C$11:$C$51,"&gt;="&amp;$K$11,$C$11:$C$51,"&lt;="&amp;$L11, I11:I51,R10)</f>
        <v>0</v>
      </c>
      <c r="S11" s="16" t="str">
        <f>SUMIFS($F$11:$F$51,$C$11:$C$51,"&gt;="&amp;$K$11,$C$11:$C$51,"&lt;="&amp;$L11, I11:I51,S10)</f>
        <v>0</v>
      </c>
      <c r="T11" s="16" t="str">
        <f>SUMIFS($F$11:$F$51,$C$11:$C$51,"&gt;="&amp;$K$11,$C$11:$C$51,"&lt;="&amp;$L11, I11:I51,T10)</f>
        <v>0</v>
      </c>
      <c r="U11" s="16" t="str">
        <f>SUMIFS($H$11:$H$51,$C$11:$C$51,"&gt;="&amp;$K$11,$C$11:$C$51,"&lt;="&amp;$L11, I11:I51,U10)</f>
        <v>0</v>
      </c>
      <c r="V11" s="16" t="str">
        <f>SUMIFS($H$11:$H$51,$C$11:$C$51,"&gt;="&amp;$K$11,$C$11:$C$51,"&lt;="&amp;$L11, I11:I51,V10)</f>
        <v>0</v>
      </c>
      <c r="W11" s="16" t="str">
        <f>SUMIFS($H$11:$H$51,$C$11:$C$51,"&gt;="&amp;$K$11,$C$11:$C$51,"&lt;="&amp;$L11, I11:I51,W10)</f>
        <v>0</v>
      </c>
    </row>
    <row r="12" spans="1:23">
      <c r="A12" s="3">
        <v>0</v>
      </c>
      <c r="B12" s="3">
        <v>1</v>
      </c>
      <c r="C12" s="3">
        <v>61</v>
      </c>
      <c r="D12" s="3">
        <v>180</v>
      </c>
      <c r="E12" s="16" t="str">
        <f>IFERROR(TRUNC(POWER(C12,2)*D12/16000000,3)*A12,0)</f>
        <v>0</v>
      </c>
      <c r="F12" s="16" t="str">
        <f>IFERROR(TRUNC(POWER(C12-$K$2,2)*(D12-$K$3)/16000000,3)*A12,0)</f>
        <v>0</v>
      </c>
      <c r="G12" s="16" t="str">
        <f>IFERROR(TRUNC(POWER((C12),2)*(D12)/16000000,3)*B12,0)</f>
        <v>0</v>
      </c>
      <c r="H12" s="16" t="str">
        <f>IFERROR(TRUNC(POWER((C12-$K$2),2)*(D12-$K$3)/16000000,3)*B12,0)</f>
        <v>0</v>
      </c>
      <c r="I12" s="3" t="str">
        <f>IF(D12&lt;330, "Shorts" ,IF(D12&gt;=600, "Longs", "Semi Longs"))</f>
        <v>0</v>
      </c>
      <c r="K12" s="3">
        <v>50</v>
      </c>
      <c r="L12" s="3">
        <v>59</v>
      </c>
      <c r="M12" s="4">
        <v>31</v>
      </c>
      <c r="N12" s="4">
        <v>0</v>
      </c>
      <c r="O12" s="4">
        <v>0</v>
      </c>
      <c r="P12" s="4" t="str">
        <f>(M12*R12)+(N12*S12)+(O12*T12)</f>
        <v>0</v>
      </c>
      <c r="Q12" s="4" t="str">
        <f>(M12*U12)+(N12*V12)+(O12*W12)</f>
        <v>0</v>
      </c>
      <c r="R12" s="16" t="str">
        <f>SUMIFS($F$11:$F$51,$C$11:$C$51,"&gt;="&amp;$K$12,$C$11:$C$51,"&lt;="&amp;$L12, I11:I51,R10)</f>
        <v>0</v>
      </c>
      <c r="S12" s="16" t="str">
        <f>SUMIFS($F$11:$F$51,$C$11:$C$51,"&gt;="&amp;$K$12,$C$11:$C$51,"&lt;="&amp;$L12, I11:I51,S10)</f>
        <v>0</v>
      </c>
      <c r="T12" s="16" t="str">
        <f>SUMIFS($F$11:$F$51,$C$11:$C$51,"&gt;="&amp;$K$12,$C$11:$C$51,"&lt;="&amp;$L12, I11:I51,T10)</f>
        <v>0</v>
      </c>
      <c r="U12" s="16" t="str">
        <f>SUMIFS($H$11:$H$51,$C$11:$C$51,"&gt;="&amp;$K$12,$C$11:$C$51,"&lt;="&amp;$L12, I11:I51,U10)</f>
        <v>0</v>
      </c>
      <c r="V12" s="16" t="str">
        <f>SUMIFS($H$11:$H$51,$C$11:$C$51,"&gt;="&amp;$K$12,$C$11:$C$51,"&lt;="&amp;$L12, I11:I51,V10)</f>
        <v>0</v>
      </c>
      <c r="W12" s="16" t="str">
        <f>SUMIFS($H$11:$H$51,$C$11:$C$51,"&gt;="&amp;$K$12,$C$11:$C$51,"&lt;="&amp;$L12, I11:I51,W10)</f>
        <v>0</v>
      </c>
    </row>
    <row r="13" spans="1:23">
      <c r="A13" s="3">
        <v>0</v>
      </c>
      <c r="B13" s="3">
        <v>2</v>
      </c>
      <c r="C13" s="3">
        <v>61</v>
      </c>
      <c r="D13" s="3">
        <v>225</v>
      </c>
      <c r="E13" s="16" t="str">
        <f>IFERROR(TRUNC(POWER(C13,2)*D13/16000000,3)*A13,0)</f>
        <v>0</v>
      </c>
      <c r="F13" s="16" t="str">
        <f>IFERROR(TRUNC(POWER(C13-$K$2,2)*(D13-$K$3)/16000000,3)*A13,0)</f>
        <v>0</v>
      </c>
      <c r="G13" s="16" t="str">
        <f>IFERROR(TRUNC(POWER((C13),2)*(D13)/16000000,3)*B13,0)</f>
        <v>0</v>
      </c>
      <c r="H13" s="16" t="str">
        <f>IFERROR(TRUNC(POWER((C13-$K$2),2)*(D13-$K$3)/16000000,3)*B13,0)</f>
        <v>0</v>
      </c>
      <c r="I13" s="3" t="str">
        <f>IF(D13&lt;330, "Shorts" ,IF(D13&gt;=600, "Longs", "Semi Longs"))</f>
        <v>0</v>
      </c>
      <c r="K13" s="3">
        <v>60</v>
      </c>
      <c r="L13" s="3">
        <v>69</v>
      </c>
      <c r="M13" s="4">
        <v>71</v>
      </c>
      <c r="N13" s="4">
        <v>119</v>
      </c>
      <c r="O13" s="4">
        <v>146</v>
      </c>
      <c r="P13" s="4" t="str">
        <f>(M13*R13)+(N13*S13)+(O13*T13)</f>
        <v>0</v>
      </c>
      <c r="Q13" s="4" t="str">
        <f>(M13*U13)+(N13*V13)+(O13*W13)</f>
        <v>0</v>
      </c>
      <c r="R13" s="16" t="str">
        <f>SUMIFS($F$11:$F$51,$C$11:$C$51,"&gt;="&amp;$K$13,$C$11:$C$51,"&lt;="&amp;$L13, I11:I51,R10)</f>
        <v>0</v>
      </c>
      <c r="S13" s="16" t="str">
        <f>SUMIFS($F$11:$F$51,$C$11:$C$51,"&gt;="&amp;$K$13,$C$11:$C$51,"&lt;="&amp;$L13, I11:I51,S10)</f>
        <v>0</v>
      </c>
      <c r="T13" s="16" t="str">
        <f>SUMIFS($F$11:$F$51,$C$11:$C$51,"&gt;="&amp;$K$13,$C$11:$C$51,"&lt;="&amp;$L13, I11:I51,T10)</f>
        <v>0</v>
      </c>
      <c r="U13" s="16" t="str">
        <f>SUMIFS($H$11:$H$51,$C$11:$C$51,"&gt;="&amp;$K$13,$C$11:$C$51,"&lt;="&amp;$L13, I11:I51,U10)</f>
        <v>0</v>
      </c>
      <c r="V13" s="16" t="str">
        <f>SUMIFS($H$11:$H$51,$C$11:$C$51,"&gt;="&amp;$K$13,$C$11:$C$51,"&lt;="&amp;$L13, I11:I51,V10)</f>
        <v>0</v>
      </c>
      <c r="W13" s="16" t="str">
        <f>SUMIFS($H$11:$H$51,$C$11:$C$51,"&gt;="&amp;$K$13,$C$11:$C$51,"&lt;="&amp;$L13, I11:I51,W10)</f>
        <v>0</v>
      </c>
    </row>
    <row r="14" spans="1:23">
      <c r="A14" s="3">
        <v>0</v>
      </c>
      <c r="B14" s="3">
        <v>1</v>
      </c>
      <c r="C14" s="3">
        <v>62</v>
      </c>
      <c r="D14" s="3">
        <v>225</v>
      </c>
      <c r="E14" s="16" t="str">
        <f>IFERROR(TRUNC(POWER(C14,2)*D14/16000000,3)*A14,0)</f>
        <v>0</v>
      </c>
      <c r="F14" s="16" t="str">
        <f>IFERROR(TRUNC(POWER(C14-$K$2,2)*(D14-$K$3)/16000000,3)*A14,0)</f>
        <v>0</v>
      </c>
      <c r="G14" s="16" t="str">
        <f>IFERROR(TRUNC(POWER((C14),2)*(D14)/16000000,3)*B14,0)</f>
        <v>0</v>
      </c>
      <c r="H14" s="16" t="str">
        <f>IFERROR(TRUNC(POWER((C14-$K$2),2)*(D14-$K$3)/16000000,3)*B14,0)</f>
        <v>0</v>
      </c>
      <c r="I14" s="3" t="str">
        <f>IF(D14&lt;330, "Shorts" ,IF(D14&gt;=600, "Longs", "Semi Longs"))</f>
        <v>0</v>
      </c>
      <c r="K14" s="3">
        <v>70</v>
      </c>
      <c r="L14" s="3">
        <v>79</v>
      </c>
      <c r="M14" s="4">
        <v>110</v>
      </c>
      <c r="N14" s="4">
        <v>180</v>
      </c>
      <c r="O14" s="4">
        <v>200</v>
      </c>
      <c r="P14" s="4" t="str">
        <f>(M14*R14)+(N14*S14)+(O14*T14)</f>
        <v>0</v>
      </c>
      <c r="Q14" s="4" t="str">
        <f>(M14*U14)+(N14*V14)+(O14*W14)</f>
        <v>0</v>
      </c>
      <c r="R14" s="16" t="str">
        <f>SUMIFS($F$11:$F$51,$C$11:$C$51,"&gt;="&amp;$K$14,$C$11:$C$51,"&lt;="&amp;$L14, I11:I51,R10)</f>
        <v>0</v>
      </c>
      <c r="S14" s="16" t="str">
        <f>SUMIFS($F$11:$F$51,$C$11:$C$51,"&gt;="&amp;$K$14,$C$11:$C$51,"&lt;="&amp;$L14, I11:I51,S10)</f>
        <v>0</v>
      </c>
      <c r="T14" s="16" t="str">
        <f>SUMIFS($F$11:$F$51,$C$11:$C$51,"&gt;="&amp;$K$14,$C$11:$C$51,"&lt;="&amp;$L14, I11:I51,T10)</f>
        <v>0</v>
      </c>
      <c r="U14" s="16" t="str">
        <f>SUMIFS($H$11:$H$51,$C$11:$C$51,"&gt;="&amp;$K$14,$C$11:$C$51,"&lt;="&amp;$L14, I11:I51,U10)</f>
        <v>0</v>
      </c>
      <c r="V14" s="16" t="str">
        <f>SUMIFS($H$11:$H$51,$C$11:$C$51,"&gt;="&amp;$K$14,$C$11:$C$51,"&lt;="&amp;$L14, I11:I51,V10)</f>
        <v>0</v>
      </c>
      <c r="W14" s="16" t="str">
        <f>SUMIFS($H$11:$H$51,$C$11:$C$51,"&gt;="&amp;$K$14,$C$11:$C$51,"&lt;="&amp;$L14, I11:I51,W10)</f>
        <v>0</v>
      </c>
    </row>
    <row r="15" spans="1:23">
      <c r="A15" s="3">
        <v>0</v>
      </c>
      <c r="B15" s="3">
        <v>1</v>
      </c>
      <c r="C15" s="3">
        <v>63</v>
      </c>
      <c r="D15" s="3">
        <v>225</v>
      </c>
      <c r="E15" s="16" t="str">
        <f>IFERROR(TRUNC(POWER(C15,2)*D15/16000000,3)*A15,0)</f>
        <v>0</v>
      </c>
      <c r="F15" s="16" t="str">
        <f>IFERROR(TRUNC(POWER(C15-$K$2,2)*(D15-$K$3)/16000000,3)*A15,0)</f>
        <v>0</v>
      </c>
      <c r="G15" s="16" t="str">
        <f>IFERROR(TRUNC(POWER((C15),2)*(D15)/16000000,3)*B15,0)</f>
        <v>0</v>
      </c>
      <c r="H15" s="16" t="str">
        <f>IFERROR(TRUNC(POWER((C15-$K$2),2)*(D15-$K$3)/16000000,3)*B15,0)</f>
        <v>0</v>
      </c>
      <c r="I15" s="3" t="str">
        <f>IF(D15&lt;330, "Shorts" ,IF(D15&gt;=600, "Longs", "Semi Longs"))</f>
        <v>0</v>
      </c>
      <c r="K15" s="3">
        <v>80</v>
      </c>
      <c r="L15" s="3">
        <v>89</v>
      </c>
      <c r="M15" s="4">
        <v>158</v>
      </c>
      <c r="N15" s="4">
        <v>227</v>
      </c>
      <c r="O15" s="4">
        <v>254</v>
      </c>
      <c r="P15" s="4" t="str">
        <f>(M15*R15)+(N15*S15)+(O15*T15)</f>
        <v>0</v>
      </c>
      <c r="Q15" s="4" t="str">
        <f>(M15*U15)+(N15*V15)+(O15*W15)</f>
        <v>0</v>
      </c>
      <c r="R15" s="16" t="str">
        <f>SUMIFS($F$11:$F$51,$C$11:$C$51,"&gt;="&amp;$K$15,$C$11:$C$51,"&lt;="&amp;$L15, I11:I51,R10)</f>
        <v>0</v>
      </c>
      <c r="S15" s="16" t="str">
        <f>SUMIFS($F$11:$F$51,$C$11:$C$51,"&gt;="&amp;$K$15,$C$11:$C$51,"&lt;="&amp;$L15, I11:I51,S10)</f>
        <v>0</v>
      </c>
      <c r="T15" s="16" t="str">
        <f>SUMIFS($F$11:$F$51,$C$11:$C$51,"&gt;="&amp;$K$15,$C$11:$C$51,"&lt;="&amp;$L15, I11:I51,T10)</f>
        <v>0</v>
      </c>
      <c r="U15" s="16" t="str">
        <f>SUMIFS($H$11:$H$51,$C$11:$C$51,"&gt;="&amp;$K$15,$C$11:$C$51,"&lt;="&amp;$L15, I11:I51,U10)</f>
        <v>0</v>
      </c>
      <c r="V15" s="16" t="str">
        <f>SUMIFS($H$11:$H$51,$C$11:$C$51,"&gt;="&amp;$K$15,$C$11:$C$51,"&lt;="&amp;$L15, I11:I51,V10)</f>
        <v>0</v>
      </c>
      <c r="W15" s="16" t="str">
        <f>SUMIFS($H$11:$H$51,$C$11:$C$51,"&gt;="&amp;$K$15,$C$11:$C$51,"&lt;="&amp;$L15, I11:I51,W10)</f>
        <v>0</v>
      </c>
    </row>
    <row r="16" spans="1:23">
      <c r="A16" s="3">
        <v>0</v>
      </c>
      <c r="B16" s="3">
        <v>1</v>
      </c>
      <c r="C16" s="3">
        <v>63</v>
      </c>
      <c r="D16" s="3">
        <v>970</v>
      </c>
      <c r="E16" s="16" t="str">
        <f>IFERROR(TRUNC(POWER(C16,2)*D16/16000000,3)*A16,0)</f>
        <v>0</v>
      </c>
      <c r="F16" s="16" t="str">
        <f>IFERROR(TRUNC(POWER(C16-$K$2,2)*(D16-$K$3)/16000000,3)*A16,0)</f>
        <v>0</v>
      </c>
      <c r="G16" s="16" t="str">
        <f>IFERROR(TRUNC(POWER((C16),2)*(D16)/16000000,3)*B16,0)</f>
        <v>0</v>
      </c>
      <c r="H16" s="16" t="str">
        <f>IFERROR(TRUNC(POWER((C16-$K$2),2)*(D16-$K$3)/16000000,3)*B16,0)</f>
        <v>0</v>
      </c>
      <c r="I16" s="3" t="str">
        <f>IF(D16&lt;330, "Shorts" ,IF(D16&gt;=600, "Longs", "Semi Longs"))</f>
        <v>0</v>
      </c>
      <c r="K16" s="3">
        <v>90</v>
      </c>
      <c r="L16" s="3">
        <v>99</v>
      </c>
      <c r="M16" s="4">
        <v>202</v>
      </c>
      <c r="N16" s="4">
        <v>281</v>
      </c>
      <c r="O16" s="4">
        <v>308</v>
      </c>
      <c r="P16" s="4" t="str">
        <f>(M16*R16)+(N16*S16)+(O16*T16)</f>
        <v>0</v>
      </c>
      <c r="Q16" s="4" t="str">
        <f>(M16*U16)+(N16*V16)+(O16*W16)</f>
        <v>0</v>
      </c>
      <c r="R16" s="16" t="str">
        <f>SUMIFS($F$11:$F$51,$C$11:$C$51,"&gt;="&amp;$K$16,$C$11:$C$51,"&lt;="&amp;$L16, I11:I51,R10)</f>
        <v>0</v>
      </c>
      <c r="S16" s="16" t="str">
        <f>SUMIFS($F$11:$F$51,$C$11:$C$51,"&gt;="&amp;$K$16,$C$11:$C$51,"&lt;="&amp;$L16, I11:I51,S10)</f>
        <v>0</v>
      </c>
      <c r="T16" s="16" t="str">
        <f>SUMIFS($F$11:$F$51,$C$11:$C$51,"&gt;="&amp;$K$16,$C$11:$C$51,"&lt;="&amp;$L16, I11:I51,T10)</f>
        <v>0</v>
      </c>
      <c r="U16" s="16" t="str">
        <f>SUMIFS($H$11:$H$51,$C$11:$C$51,"&gt;="&amp;$K$16,$C$11:$C$51,"&lt;="&amp;$L16, I11:I51,U10)</f>
        <v>0</v>
      </c>
      <c r="V16" s="16" t="str">
        <f>SUMIFS($H$11:$H$51,$C$11:$C$51,"&gt;="&amp;$K$16,$C$11:$C$51,"&lt;="&amp;$L16, I11:I51,V10)</f>
        <v>0</v>
      </c>
      <c r="W16" s="16" t="str">
        <f>SUMIFS($H$11:$H$51,$C$11:$C$51,"&gt;="&amp;$K$16,$C$11:$C$51,"&lt;="&amp;$L16, I11:I51,W10)</f>
        <v>0</v>
      </c>
    </row>
    <row r="17" spans="1:23">
      <c r="A17" s="3">
        <v>0</v>
      </c>
      <c r="B17" s="3">
        <v>1</v>
      </c>
      <c r="C17" s="3">
        <v>63</v>
      </c>
      <c r="D17" s="3">
        <v>1160</v>
      </c>
      <c r="E17" s="16" t="str">
        <f>IFERROR(TRUNC(POWER(C17,2)*D17/16000000,3)*A17,0)</f>
        <v>0</v>
      </c>
      <c r="F17" s="16" t="str">
        <f>IFERROR(TRUNC(POWER(C17-$K$2,2)*(D17-$K$3)/16000000,3)*A17,0)</f>
        <v>0</v>
      </c>
      <c r="G17" s="16" t="str">
        <f>IFERROR(TRUNC(POWER((C17),2)*(D17)/16000000,3)*B17,0)</f>
        <v>0</v>
      </c>
      <c r="H17" s="16" t="str">
        <f>IFERROR(TRUNC(POWER((C17-$K$2),2)*(D17-$K$3)/16000000,3)*B17,0)</f>
        <v>0</v>
      </c>
      <c r="I17" s="3" t="str">
        <f>IF(D17&lt;330, "Shorts" ,IF(D17&gt;=600, "Longs", "Semi Longs"))</f>
        <v>0</v>
      </c>
      <c r="K17" s="3">
        <v>100</v>
      </c>
      <c r="L17" s="3">
        <v>109</v>
      </c>
      <c r="M17" s="4">
        <v>257</v>
      </c>
      <c r="N17" s="4">
        <v>335</v>
      </c>
      <c r="O17" s="4">
        <v>362</v>
      </c>
      <c r="P17" s="4" t="str">
        <f>(M17*R17)+(N17*S17)+(O17*T17)</f>
        <v>0</v>
      </c>
      <c r="Q17" s="4" t="str">
        <f>(M17*U17)+(N17*V17)+(O17*W17)</f>
        <v>0</v>
      </c>
      <c r="R17" s="16" t="str">
        <f>SUMIFS($F$11:$F$51,$C$11:$C$51,"&gt;="&amp;$K$17,$C$11:$C$51,"&lt;="&amp;$L17, I11:I51,R10)</f>
        <v>0</v>
      </c>
      <c r="S17" s="16" t="str">
        <f>SUMIFS($F$11:$F$51,$C$11:$C$51,"&gt;="&amp;$K$17,$C$11:$C$51,"&lt;="&amp;$L17, I11:I51,S10)</f>
        <v>0</v>
      </c>
      <c r="T17" s="16" t="str">
        <f>SUMIFS($F$11:$F$51,$C$11:$C$51,"&gt;="&amp;$K$17,$C$11:$C$51,"&lt;="&amp;$L17, I11:I51,T10)</f>
        <v>0</v>
      </c>
      <c r="U17" s="16" t="str">
        <f>SUMIFS($H$11:$H$51,$C$11:$C$51,"&gt;="&amp;$K$17,$C$11:$C$51,"&lt;="&amp;$L17, I11:I51,U10)</f>
        <v>0</v>
      </c>
      <c r="V17" s="16" t="str">
        <f>SUMIFS($H$11:$H$51,$C$11:$C$51,"&gt;="&amp;$K$17,$C$11:$C$51,"&lt;="&amp;$L17, I11:I51,V10)</f>
        <v>0</v>
      </c>
      <c r="W17" s="16" t="str">
        <f>SUMIFS($H$11:$H$51,$C$11:$C$51,"&gt;="&amp;$K$17,$C$11:$C$51,"&lt;="&amp;$L17, I11:I51,W10)</f>
        <v>0</v>
      </c>
    </row>
    <row r="18" spans="1:23">
      <c r="A18" s="3">
        <v>0</v>
      </c>
      <c r="B18" s="3">
        <v>1</v>
      </c>
      <c r="C18" s="3">
        <v>64</v>
      </c>
      <c r="D18" s="3">
        <v>225</v>
      </c>
      <c r="E18" s="16" t="str">
        <f>IFERROR(TRUNC(POWER(C18,2)*D18/16000000,3)*A18,0)</f>
        <v>0</v>
      </c>
      <c r="F18" s="16" t="str">
        <f>IFERROR(TRUNC(POWER(C18-$K$2,2)*(D18-$K$3)/16000000,3)*A18,0)</f>
        <v>0</v>
      </c>
      <c r="G18" s="16" t="str">
        <f>IFERROR(TRUNC(POWER((C18),2)*(D18)/16000000,3)*B18,0)</f>
        <v>0</v>
      </c>
      <c r="H18" s="16" t="str">
        <f>IFERROR(TRUNC(POWER((C18-$K$2),2)*(D18-$K$3)/16000000,3)*B18,0)</f>
        <v>0</v>
      </c>
      <c r="I18" s="3" t="str">
        <f>IF(D18&lt;330, "Shorts" ,IF(D18&gt;=600, "Longs", "Semi Longs"))</f>
        <v>0</v>
      </c>
      <c r="K18" s="3">
        <v>110</v>
      </c>
      <c r="L18" s="3">
        <v>119</v>
      </c>
      <c r="M18" s="4">
        <v>323</v>
      </c>
      <c r="N18" s="4">
        <v>389</v>
      </c>
      <c r="O18" s="4">
        <v>416</v>
      </c>
      <c r="P18" s="4" t="str">
        <f>(M18*R18)+(N18*S18)+(O18*T18)</f>
        <v>0</v>
      </c>
      <c r="Q18" s="4" t="str">
        <f>(M18*U18)+(N18*V18)+(O18*W18)</f>
        <v>0</v>
      </c>
      <c r="R18" s="16" t="str">
        <f>SUMIFS($F$11:$F$51,$C$11:$C$51,"&gt;="&amp;$K$18,$C$11:$C$51,"&lt;="&amp;$L18, I11:I51,R10)</f>
        <v>0</v>
      </c>
      <c r="S18" s="16" t="str">
        <f>SUMIFS($F$11:$F$51,$C$11:$C$51,"&gt;="&amp;$K$18,$C$11:$C$51,"&lt;="&amp;$L18, I11:I51,S10)</f>
        <v>0</v>
      </c>
      <c r="T18" s="16" t="str">
        <f>SUMIFS($F$11:$F$51,$C$11:$C$51,"&gt;="&amp;$K$18,$C$11:$C$51,"&lt;="&amp;$L18, I11:I51,T10)</f>
        <v>0</v>
      </c>
      <c r="U18" s="16" t="str">
        <f>SUMIFS($H$11:$H$51,$C$11:$C$51,"&gt;="&amp;$K$18,$C$11:$C$51,"&lt;="&amp;$L18, I11:I51,U10)</f>
        <v>0</v>
      </c>
      <c r="V18" s="16" t="str">
        <f>SUMIFS($H$11:$H$51,$C$11:$C$51,"&gt;="&amp;$K$18,$C$11:$C$51,"&lt;="&amp;$L18, I11:I51,V10)</f>
        <v>0</v>
      </c>
      <c r="W18" s="16" t="str">
        <f>SUMIFS($H$11:$H$51,$C$11:$C$51,"&gt;="&amp;$K$18,$C$11:$C$51,"&lt;="&amp;$L18, I11:I51,W10)</f>
        <v>0</v>
      </c>
    </row>
    <row r="19" spans="1:23">
      <c r="A19" s="3">
        <v>0</v>
      </c>
      <c r="B19" s="3">
        <v>1</v>
      </c>
      <c r="C19" s="3">
        <v>64</v>
      </c>
      <c r="D19" s="3">
        <v>1030</v>
      </c>
      <c r="E19" s="16" t="str">
        <f>IFERROR(TRUNC(POWER(C19,2)*D19/16000000,3)*A19,0)</f>
        <v>0</v>
      </c>
      <c r="F19" s="16" t="str">
        <f>IFERROR(TRUNC(POWER(C19-$K$2,2)*(D19-$K$3)/16000000,3)*A19,0)</f>
        <v>0</v>
      </c>
      <c r="G19" s="16" t="str">
        <f>IFERROR(TRUNC(POWER((C19),2)*(D19)/16000000,3)*B19,0)</f>
        <v>0</v>
      </c>
      <c r="H19" s="16" t="str">
        <f>IFERROR(TRUNC(POWER((C19-$K$2),2)*(D19-$K$3)/16000000,3)*B19,0)</f>
        <v>0</v>
      </c>
      <c r="I19" s="3" t="str">
        <f>IF(D19&lt;330, "Shorts" ,IF(D19&gt;=600, "Longs", "Semi Longs"))</f>
        <v>0</v>
      </c>
      <c r="K19" s="3">
        <v>120</v>
      </c>
      <c r="L19" s="3">
        <v>129</v>
      </c>
      <c r="M19" s="4">
        <v>363</v>
      </c>
      <c r="N19" s="4">
        <v>443</v>
      </c>
      <c r="O19" s="4">
        <v>470</v>
      </c>
      <c r="P19" s="4" t="str">
        <f>(M19*R19)+(N19*S19)+(O19*T19)</f>
        <v>0</v>
      </c>
      <c r="Q19" s="4" t="str">
        <f>(M19*U19)+(N19*V19)+(O19*W19)</f>
        <v>0</v>
      </c>
      <c r="R19" s="16" t="str">
        <f>SUMIFS($F$11:$F$51,$C$11:$C$51,"&gt;="&amp;$K$19,$C$11:$C$51,"&lt;="&amp;$L19, I11:I51,R10)</f>
        <v>0</v>
      </c>
      <c r="S19" s="16" t="str">
        <f>SUMIFS($F$11:$F$51,$C$11:$C$51,"&gt;="&amp;$K$19,$C$11:$C$51,"&lt;="&amp;$L19, I11:I51,S10)</f>
        <v>0</v>
      </c>
      <c r="T19" s="16" t="str">
        <f>SUMIFS($F$11:$F$51,$C$11:$C$51,"&gt;="&amp;$K$19,$C$11:$C$51,"&lt;="&amp;$L19, I11:I51,T10)</f>
        <v>0</v>
      </c>
      <c r="U19" s="16" t="str">
        <f>SUMIFS($H$11:$H$51,$C$11:$C$51,"&gt;="&amp;$K$19,$C$11:$C$51,"&lt;="&amp;$L19, I11:I51,U10)</f>
        <v>0</v>
      </c>
      <c r="V19" s="16" t="str">
        <f>SUMIFS($H$11:$H$51,$C$11:$C$51,"&gt;="&amp;$K$19,$C$11:$C$51,"&lt;="&amp;$L19, I11:I51,V10)</f>
        <v>0</v>
      </c>
      <c r="W19" s="16" t="str">
        <f>SUMIFS($H$11:$H$51,$C$11:$C$51,"&gt;="&amp;$K$19,$C$11:$C$51,"&lt;="&amp;$L19, I11:I51,W10)</f>
        <v>0</v>
      </c>
    </row>
    <row r="20" spans="1:23">
      <c r="A20" s="3">
        <v>0</v>
      </c>
      <c r="B20" s="3">
        <v>1</v>
      </c>
      <c r="C20" s="3">
        <v>65</v>
      </c>
      <c r="D20" s="3">
        <v>225</v>
      </c>
      <c r="E20" s="16" t="str">
        <f>IFERROR(TRUNC(POWER(C20,2)*D20/16000000,3)*A20,0)</f>
        <v>0</v>
      </c>
      <c r="F20" s="16" t="str">
        <f>IFERROR(TRUNC(POWER(C20-$K$2,2)*(D20-$K$3)/16000000,3)*A20,0)</f>
        <v>0</v>
      </c>
      <c r="G20" s="16" t="str">
        <f>IFERROR(TRUNC(POWER((C20),2)*(D20)/16000000,3)*B20,0)</f>
        <v>0</v>
      </c>
      <c r="H20" s="16" t="str">
        <f>IFERROR(TRUNC(POWER((C20-$K$2),2)*(D20-$K$3)/16000000,3)*B20,0)</f>
        <v>0</v>
      </c>
      <c r="I20" s="3" t="str">
        <f>IF(D20&lt;330, "Shorts" ,IF(D20&gt;=600, "Longs", "Semi Longs"))</f>
        <v>0</v>
      </c>
      <c r="K20" s="3">
        <v>130</v>
      </c>
      <c r="L20" s="3">
        <v>139</v>
      </c>
      <c r="M20" s="4">
        <v>363</v>
      </c>
      <c r="N20" s="4">
        <v>497</v>
      </c>
      <c r="O20" s="4">
        <v>524</v>
      </c>
      <c r="P20" s="4" t="str">
        <f>(M20*R20)+(N20*S20)+(O20*T20)</f>
        <v>0</v>
      </c>
      <c r="Q20" s="4" t="str">
        <f>(M20*U20)+(N20*V20)+(O20*W20)</f>
        <v>0</v>
      </c>
      <c r="R20" s="16" t="str">
        <f>SUMIFS($F$11:$F$51,$C$11:$C$51,"&gt;="&amp;$K$20,$C$11:$C$51,"&lt;="&amp;$L20, I11:I51,R10)</f>
        <v>0</v>
      </c>
      <c r="S20" s="16" t="str">
        <f>SUMIFS($F$11:$F$51,$C$11:$C$51,"&gt;="&amp;$K$20,$C$11:$C$51,"&lt;="&amp;$L20, I11:I51,S10)</f>
        <v>0</v>
      </c>
      <c r="T20" s="16" t="str">
        <f>SUMIFS($F$11:$F$51,$C$11:$C$51,"&gt;="&amp;$K$20,$C$11:$C$51,"&lt;="&amp;$L20, I11:I51,T10)</f>
        <v>0</v>
      </c>
      <c r="U20" s="16" t="str">
        <f>SUMIFS($H$11:$H$51,$C$11:$C$51,"&gt;="&amp;$K$20,$C$11:$C$51,"&lt;="&amp;$L20, I11:I51,U10)</f>
        <v>0</v>
      </c>
      <c r="V20" s="16" t="str">
        <f>SUMIFS($H$11:$H$51,$C$11:$C$51,"&gt;="&amp;$K$20,$C$11:$C$51,"&lt;="&amp;$L20, I11:I51,V10)</f>
        <v>0</v>
      </c>
      <c r="W20" s="16" t="str">
        <f>SUMIFS($H$11:$H$51,$C$11:$C$51,"&gt;="&amp;$K$20,$C$11:$C$51,"&lt;="&amp;$L20, I11:I51,W10)</f>
        <v>0</v>
      </c>
    </row>
    <row r="21" spans="1:23">
      <c r="A21" s="3">
        <v>0</v>
      </c>
      <c r="B21" s="3">
        <v>1</v>
      </c>
      <c r="C21" s="3">
        <v>65</v>
      </c>
      <c r="D21" s="3">
        <v>570</v>
      </c>
      <c r="E21" s="16" t="str">
        <f>IFERROR(TRUNC(POWER(C21,2)*D21/16000000,3)*A21,0)</f>
        <v>0</v>
      </c>
      <c r="F21" s="16" t="str">
        <f>IFERROR(TRUNC(POWER(C21-$K$2,2)*(D21-$K$3)/16000000,3)*A21,0)</f>
        <v>0</v>
      </c>
      <c r="G21" s="16" t="str">
        <f>IFERROR(TRUNC(POWER((C21),2)*(D21)/16000000,3)*B21,0)</f>
        <v>0</v>
      </c>
      <c r="H21" s="16" t="str">
        <f>IFERROR(TRUNC(POWER((C21-$K$2),2)*(D21-$K$3)/16000000,3)*B21,0)</f>
        <v>0</v>
      </c>
      <c r="I21" s="3" t="str">
        <f>IF(D21&lt;330, "Shorts" ,IF(D21&gt;=600, "Longs", "Semi Longs"))</f>
        <v>0</v>
      </c>
    </row>
    <row r="22" spans="1:23">
      <c r="A22" s="3">
        <v>0</v>
      </c>
      <c r="B22" s="3">
        <v>1</v>
      </c>
      <c r="C22" s="3">
        <v>66</v>
      </c>
      <c r="D22" s="3">
        <v>780</v>
      </c>
      <c r="E22" s="16" t="str">
        <f>IFERROR(TRUNC(POWER(C22,2)*D22/16000000,3)*A22,0)</f>
        <v>0</v>
      </c>
      <c r="F22" s="16" t="str">
        <f>IFERROR(TRUNC(POWER(C22-$K$2,2)*(D22-$K$3)/16000000,3)*A22,0)</f>
        <v>0</v>
      </c>
      <c r="G22" s="16" t="str">
        <f>IFERROR(TRUNC(POWER((C22),2)*(D22)/16000000,3)*B22,0)</f>
        <v>0</v>
      </c>
      <c r="H22" s="16" t="str">
        <f>IFERROR(TRUNC(POWER((C22-$K$2),2)*(D22-$K$3)/16000000,3)*B22,0)</f>
        <v>0</v>
      </c>
      <c r="I22" s="3" t="str">
        <f>IF(D22&lt;330, "Shorts" ,IF(D22&gt;=600, "Longs", "Semi Longs"))</f>
        <v>0</v>
      </c>
    </row>
    <row r="23" spans="1:23">
      <c r="A23" s="3">
        <v>0</v>
      </c>
      <c r="B23" s="3">
        <v>1</v>
      </c>
      <c r="C23" s="3">
        <v>66</v>
      </c>
      <c r="D23" s="3">
        <v>1040</v>
      </c>
      <c r="E23" s="16" t="str">
        <f>IFERROR(TRUNC(POWER(C23,2)*D23/16000000,3)*A23,0)</f>
        <v>0</v>
      </c>
      <c r="F23" s="16" t="str">
        <f>IFERROR(TRUNC(POWER(C23-$K$2,2)*(D23-$K$3)/16000000,3)*A23,0)</f>
        <v>0</v>
      </c>
      <c r="G23" s="16" t="str">
        <f>IFERROR(TRUNC(POWER((C23),2)*(D23)/16000000,3)*B23,0)</f>
        <v>0</v>
      </c>
      <c r="H23" s="16" t="str">
        <f>IFERROR(TRUNC(POWER((C23-$K$2),2)*(D23-$K$3)/16000000,3)*B23,0)</f>
        <v>0</v>
      </c>
      <c r="I23" s="3" t="str">
        <f>IF(D23&lt;330, "Shorts" ,IF(D23&gt;=600, "Longs", "Semi Longs"))</f>
        <v>0</v>
      </c>
    </row>
    <row r="24" spans="1:23">
      <c r="A24" s="3">
        <v>0</v>
      </c>
      <c r="B24" s="3">
        <v>1</v>
      </c>
      <c r="C24" s="3">
        <v>68</v>
      </c>
      <c r="D24" s="3">
        <v>470</v>
      </c>
      <c r="E24" s="16" t="str">
        <f>IFERROR(TRUNC(POWER(C24,2)*D24/16000000,3)*A24,0)</f>
        <v>0</v>
      </c>
      <c r="F24" s="16" t="str">
        <f>IFERROR(TRUNC(POWER(C24-$K$2,2)*(D24-$K$3)/16000000,3)*A24,0)</f>
        <v>0</v>
      </c>
      <c r="G24" s="16" t="str">
        <f>IFERROR(TRUNC(POWER((C24),2)*(D24)/16000000,3)*B24,0)</f>
        <v>0</v>
      </c>
      <c r="H24" s="16" t="str">
        <f>IFERROR(TRUNC(POWER((C24-$K$2),2)*(D24-$K$3)/16000000,3)*B24,0)</f>
        <v>0</v>
      </c>
      <c r="I24" s="3" t="str">
        <f>IF(D24&lt;330, "Shorts" ,IF(D24&gt;=600, "Longs", "Semi Longs"))</f>
        <v>0</v>
      </c>
    </row>
    <row r="25" spans="1:23">
      <c r="A25" s="3">
        <v>0</v>
      </c>
      <c r="B25" s="3">
        <v>1</v>
      </c>
      <c r="C25" s="3">
        <v>68</v>
      </c>
      <c r="D25" s="3">
        <v>580</v>
      </c>
      <c r="E25" s="16" t="str">
        <f>IFERROR(TRUNC(POWER(C25,2)*D25/16000000,3)*A25,0)</f>
        <v>0</v>
      </c>
      <c r="F25" s="16" t="str">
        <f>IFERROR(TRUNC(POWER(C25-$K$2,2)*(D25-$K$3)/16000000,3)*A25,0)</f>
        <v>0</v>
      </c>
      <c r="G25" s="16" t="str">
        <f>IFERROR(TRUNC(POWER((C25),2)*(D25)/16000000,3)*B25,0)</f>
        <v>0</v>
      </c>
      <c r="H25" s="16" t="str">
        <f>IFERROR(TRUNC(POWER((C25-$K$2),2)*(D25-$K$3)/16000000,3)*B25,0)</f>
        <v>0</v>
      </c>
      <c r="I25" s="3" t="str">
        <f>IF(D25&lt;330, "Shorts" ,IF(D25&gt;=600, "Longs", "Semi Longs"))</f>
        <v>0</v>
      </c>
    </row>
    <row r="26" spans="1:23">
      <c r="A26" s="3">
        <v>0</v>
      </c>
      <c r="B26" s="3">
        <v>1</v>
      </c>
      <c r="C26" s="3">
        <v>70</v>
      </c>
      <c r="D26" s="3">
        <v>940</v>
      </c>
      <c r="E26" s="16" t="str">
        <f>IFERROR(TRUNC(POWER(C26,2)*D26/16000000,3)*A26,0)</f>
        <v>0</v>
      </c>
      <c r="F26" s="16" t="str">
        <f>IFERROR(TRUNC(POWER(C26-$K$2,2)*(D26-$K$3)/16000000,3)*A26,0)</f>
        <v>0</v>
      </c>
      <c r="G26" s="16" t="str">
        <f>IFERROR(TRUNC(POWER((C26),2)*(D26)/16000000,3)*B26,0)</f>
        <v>0</v>
      </c>
      <c r="H26" s="16" t="str">
        <f>IFERROR(TRUNC(POWER((C26-$K$2),2)*(D26-$K$3)/16000000,3)*B26,0)</f>
        <v>0</v>
      </c>
      <c r="I26" s="3" t="str">
        <f>IF(D26&lt;330, "Shorts" ,IF(D26&gt;=600, "Longs", "Semi Longs"))</f>
        <v>0</v>
      </c>
    </row>
    <row r="27" spans="1:23">
      <c r="A27" s="3">
        <v>0</v>
      </c>
      <c r="B27" s="3">
        <v>1</v>
      </c>
      <c r="C27" s="3">
        <v>71</v>
      </c>
      <c r="D27" s="3">
        <v>1140</v>
      </c>
      <c r="E27" s="16" t="str">
        <f>IFERROR(TRUNC(POWER(C27,2)*D27/16000000,3)*A27,0)</f>
        <v>0</v>
      </c>
      <c r="F27" s="16" t="str">
        <f>IFERROR(TRUNC(POWER(C27-$K$2,2)*(D27-$K$3)/16000000,3)*A27,0)</f>
        <v>0</v>
      </c>
      <c r="G27" s="16" t="str">
        <f>IFERROR(TRUNC(POWER((C27),2)*(D27)/16000000,3)*B27,0)</f>
        <v>0</v>
      </c>
      <c r="H27" s="16" t="str">
        <f>IFERROR(TRUNC(POWER((C27-$K$2),2)*(D27-$K$3)/16000000,3)*B27,0)</f>
        <v>0</v>
      </c>
      <c r="I27" s="3" t="str">
        <f>IF(D27&lt;330, "Shorts" ,IF(D27&gt;=600, "Longs", "Semi Longs"))</f>
        <v>0</v>
      </c>
    </row>
    <row r="28" spans="1:23">
      <c r="A28" s="3">
        <v>0</v>
      </c>
      <c r="B28" s="3">
        <v>1</v>
      </c>
      <c r="C28" s="3">
        <v>72</v>
      </c>
      <c r="D28" s="3">
        <v>520</v>
      </c>
      <c r="E28" s="16" t="str">
        <f>IFERROR(TRUNC(POWER(C28,2)*D28/16000000,3)*A28,0)</f>
        <v>0</v>
      </c>
      <c r="F28" s="16" t="str">
        <f>IFERROR(TRUNC(POWER(C28-$K$2,2)*(D28-$K$3)/16000000,3)*A28,0)</f>
        <v>0</v>
      </c>
      <c r="G28" s="16" t="str">
        <f>IFERROR(TRUNC(POWER((C28),2)*(D28)/16000000,3)*B28,0)</f>
        <v>0</v>
      </c>
      <c r="H28" s="16" t="str">
        <f>IFERROR(TRUNC(POWER((C28-$K$2),2)*(D28-$K$3)/16000000,3)*B28,0)</f>
        <v>0</v>
      </c>
      <c r="I28" s="3" t="str">
        <f>IF(D28&lt;330, "Shorts" ,IF(D28&gt;=600, "Longs", "Semi Longs"))</f>
        <v>0</v>
      </c>
    </row>
    <row r="29" spans="1:23">
      <c r="A29" s="3">
        <v>0</v>
      </c>
      <c r="B29" s="3">
        <v>1</v>
      </c>
      <c r="C29" s="3">
        <v>72</v>
      </c>
      <c r="D29" s="3">
        <v>840</v>
      </c>
      <c r="E29" s="16" t="str">
        <f>IFERROR(TRUNC(POWER(C29,2)*D29/16000000,3)*A29,0)</f>
        <v>0</v>
      </c>
      <c r="F29" s="16" t="str">
        <f>IFERROR(TRUNC(POWER(C29-$K$2,2)*(D29-$K$3)/16000000,3)*A29,0)</f>
        <v>0</v>
      </c>
      <c r="G29" s="16" t="str">
        <f>IFERROR(TRUNC(POWER((C29),2)*(D29)/16000000,3)*B29,0)</f>
        <v>0</v>
      </c>
      <c r="H29" s="16" t="str">
        <f>IFERROR(TRUNC(POWER((C29-$K$2),2)*(D29-$K$3)/16000000,3)*B29,0)</f>
        <v>0</v>
      </c>
      <c r="I29" s="3" t="str">
        <f>IF(D29&lt;330, "Shorts" ,IF(D29&gt;=600, "Longs", "Semi Longs"))</f>
        <v>0</v>
      </c>
    </row>
    <row r="30" spans="1:23">
      <c r="A30" s="3">
        <v>0</v>
      </c>
      <c r="B30" s="3">
        <v>1</v>
      </c>
      <c r="C30" s="3">
        <v>73</v>
      </c>
      <c r="D30" s="3">
        <v>530</v>
      </c>
      <c r="E30" s="16" t="str">
        <f>IFERROR(TRUNC(POWER(C30,2)*D30/16000000,3)*A30,0)</f>
        <v>0</v>
      </c>
      <c r="F30" s="16" t="str">
        <f>IFERROR(TRUNC(POWER(C30-$K$2,2)*(D30-$K$3)/16000000,3)*A30,0)</f>
        <v>0</v>
      </c>
      <c r="G30" s="16" t="str">
        <f>IFERROR(TRUNC(POWER((C30),2)*(D30)/16000000,3)*B30,0)</f>
        <v>0</v>
      </c>
      <c r="H30" s="16" t="str">
        <f>IFERROR(TRUNC(POWER((C30-$K$2),2)*(D30-$K$3)/16000000,3)*B30,0)</f>
        <v>0</v>
      </c>
      <c r="I30" s="3" t="str">
        <f>IF(D30&lt;330, "Shorts" ,IF(D30&gt;=600, "Longs", "Semi Longs"))</f>
        <v>0</v>
      </c>
    </row>
    <row r="31" spans="1:23">
      <c r="A31" s="3">
        <v>0</v>
      </c>
      <c r="B31" s="3">
        <v>1</v>
      </c>
      <c r="C31" s="3">
        <v>73</v>
      </c>
      <c r="D31" s="3">
        <v>1140</v>
      </c>
      <c r="E31" s="16" t="str">
        <f>IFERROR(TRUNC(POWER(C31,2)*D31/16000000,3)*A31,0)</f>
        <v>0</v>
      </c>
      <c r="F31" s="16" t="str">
        <f>IFERROR(TRUNC(POWER(C31-$K$2,2)*(D31-$K$3)/16000000,3)*A31,0)</f>
        <v>0</v>
      </c>
      <c r="G31" s="16" t="str">
        <f>IFERROR(TRUNC(POWER((C31),2)*(D31)/16000000,3)*B31,0)</f>
        <v>0</v>
      </c>
      <c r="H31" s="16" t="str">
        <f>IFERROR(TRUNC(POWER((C31-$K$2),2)*(D31-$K$3)/16000000,3)*B31,0)</f>
        <v>0</v>
      </c>
      <c r="I31" s="3" t="str">
        <f>IF(D31&lt;330, "Shorts" ,IF(D31&gt;=600, "Longs", "Semi Longs"))</f>
        <v>0</v>
      </c>
    </row>
    <row r="32" spans="1:23">
      <c r="A32" s="3">
        <v>0</v>
      </c>
      <c r="B32" s="3">
        <v>1</v>
      </c>
      <c r="C32" s="3">
        <v>74</v>
      </c>
      <c r="D32" s="3">
        <v>225</v>
      </c>
      <c r="E32" s="16" t="str">
        <f>IFERROR(TRUNC(POWER(C32,2)*D32/16000000,3)*A32,0)</f>
        <v>0</v>
      </c>
      <c r="F32" s="16" t="str">
        <f>IFERROR(TRUNC(POWER(C32-$K$2,2)*(D32-$K$3)/16000000,3)*A32,0)</f>
        <v>0</v>
      </c>
      <c r="G32" s="16" t="str">
        <f>IFERROR(TRUNC(POWER((C32),2)*(D32)/16000000,3)*B32,0)</f>
        <v>0</v>
      </c>
      <c r="H32" s="16" t="str">
        <f>IFERROR(TRUNC(POWER((C32-$K$2),2)*(D32-$K$3)/16000000,3)*B32,0)</f>
        <v>0</v>
      </c>
      <c r="I32" s="3" t="str">
        <f>IF(D32&lt;330, "Shorts" ,IF(D32&gt;=600, "Longs", "Semi Longs"))</f>
        <v>0</v>
      </c>
    </row>
    <row r="33" spans="1:23">
      <c r="A33" s="3">
        <v>0</v>
      </c>
      <c r="B33" s="3">
        <v>1</v>
      </c>
      <c r="C33" s="3">
        <v>75</v>
      </c>
      <c r="D33" s="3">
        <v>440</v>
      </c>
      <c r="E33" s="16" t="str">
        <f>IFERROR(TRUNC(POWER(C33,2)*D33/16000000,3)*A33,0)</f>
        <v>0</v>
      </c>
      <c r="F33" s="16" t="str">
        <f>IFERROR(TRUNC(POWER(C33-$K$2,2)*(D33-$K$3)/16000000,3)*A33,0)</f>
        <v>0</v>
      </c>
      <c r="G33" s="16" t="str">
        <f>IFERROR(TRUNC(POWER((C33),2)*(D33)/16000000,3)*B33,0)</f>
        <v>0</v>
      </c>
      <c r="H33" s="16" t="str">
        <f>IFERROR(TRUNC(POWER((C33-$K$2),2)*(D33-$K$3)/16000000,3)*B33,0)</f>
        <v>0</v>
      </c>
      <c r="I33" s="3" t="str">
        <f>IF(D33&lt;330, "Shorts" ,IF(D33&gt;=600, "Longs", "Semi Longs"))</f>
        <v>0</v>
      </c>
    </row>
    <row r="34" spans="1:23">
      <c r="A34" s="3">
        <v>0</v>
      </c>
      <c r="B34" s="3">
        <v>1</v>
      </c>
      <c r="C34" s="3">
        <v>76</v>
      </c>
      <c r="D34" s="3">
        <v>450</v>
      </c>
      <c r="E34" s="16" t="str">
        <f>IFERROR(TRUNC(POWER(C34,2)*D34/16000000,3)*A34,0)</f>
        <v>0</v>
      </c>
      <c r="F34" s="16" t="str">
        <f>IFERROR(TRUNC(POWER(C34-$K$2,2)*(D34-$K$3)/16000000,3)*A34,0)</f>
        <v>0</v>
      </c>
      <c r="G34" s="16" t="str">
        <f>IFERROR(TRUNC(POWER((C34),2)*(D34)/16000000,3)*B34,0)</f>
        <v>0</v>
      </c>
      <c r="H34" s="16" t="str">
        <f>IFERROR(TRUNC(POWER((C34-$K$2),2)*(D34-$K$3)/16000000,3)*B34,0)</f>
        <v>0</v>
      </c>
      <c r="I34" s="3" t="str">
        <f>IF(D34&lt;330, "Shorts" ,IF(D34&gt;=600, "Longs", "Semi Longs"))</f>
        <v>0</v>
      </c>
    </row>
    <row r="35" spans="1:23">
      <c r="A35" s="3">
        <v>0</v>
      </c>
      <c r="B35" s="3">
        <v>1</v>
      </c>
      <c r="C35" s="3">
        <v>81</v>
      </c>
      <c r="D35" s="3">
        <v>660</v>
      </c>
      <c r="E35" s="16" t="str">
        <f>IFERROR(TRUNC(POWER(C35,2)*D35/16000000,3)*A35,0)</f>
        <v>0</v>
      </c>
      <c r="F35" s="16" t="str">
        <f>IFERROR(TRUNC(POWER(C35-$K$2,2)*(D35-$K$3)/16000000,3)*A35,0)</f>
        <v>0</v>
      </c>
      <c r="G35" s="16" t="str">
        <f>IFERROR(TRUNC(POWER((C35),2)*(D35)/16000000,3)*B35,0)</f>
        <v>0</v>
      </c>
      <c r="H35" s="16" t="str">
        <f>IFERROR(TRUNC(POWER((C35-$K$2),2)*(D35-$K$3)/16000000,3)*B35,0)</f>
        <v>0</v>
      </c>
      <c r="I35" s="3" t="str">
        <f>IF(D35&lt;330, "Shorts" ,IF(D35&gt;=600, "Longs", "Semi Longs"))</f>
        <v>0</v>
      </c>
    </row>
    <row r="36" spans="1:23">
      <c r="A36" s="3">
        <v>0</v>
      </c>
      <c r="B36" s="3">
        <v>2</v>
      </c>
      <c r="C36" s="3">
        <v>82</v>
      </c>
      <c r="D36" s="3">
        <v>225</v>
      </c>
      <c r="E36" s="16" t="str">
        <f>IFERROR(TRUNC(POWER(C36,2)*D36/16000000,3)*A36,0)</f>
        <v>0</v>
      </c>
      <c r="F36" s="16" t="str">
        <f>IFERROR(TRUNC(POWER(C36-$K$2,2)*(D36-$K$3)/16000000,3)*A36,0)</f>
        <v>0</v>
      </c>
      <c r="G36" s="16" t="str">
        <f>IFERROR(TRUNC(POWER((C36),2)*(D36)/16000000,3)*B36,0)</f>
        <v>0</v>
      </c>
      <c r="H36" s="16" t="str">
        <f>IFERROR(TRUNC(POWER((C36-$K$2),2)*(D36-$K$3)/16000000,3)*B36,0)</f>
        <v>0</v>
      </c>
      <c r="I36" s="3" t="str">
        <f>IF(D36&lt;330, "Shorts" ,IF(D36&gt;=600, "Longs", "Semi Longs"))</f>
        <v>0</v>
      </c>
    </row>
    <row r="37" spans="1:23">
      <c r="A37" s="3">
        <v>0</v>
      </c>
      <c r="B37" s="3">
        <v>1</v>
      </c>
      <c r="C37" s="3">
        <v>82</v>
      </c>
      <c r="D37" s="3">
        <v>440</v>
      </c>
      <c r="E37" s="16" t="str">
        <f>IFERROR(TRUNC(POWER(C37,2)*D37/16000000,3)*A37,0)</f>
        <v>0</v>
      </c>
      <c r="F37" s="16" t="str">
        <f>IFERROR(TRUNC(POWER(C37-$K$2,2)*(D37-$K$3)/16000000,3)*A37,0)</f>
        <v>0</v>
      </c>
      <c r="G37" s="16" t="str">
        <f>IFERROR(TRUNC(POWER((C37),2)*(D37)/16000000,3)*B37,0)</f>
        <v>0</v>
      </c>
      <c r="H37" s="16" t="str">
        <f>IFERROR(TRUNC(POWER((C37-$K$2),2)*(D37-$K$3)/16000000,3)*B37,0)</f>
        <v>0</v>
      </c>
      <c r="I37" s="3" t="str">
        <f>IF(D37&lt;330, "Shorts" ,IF(D37&gt;=600, "Longs", "Semi Longs"))</f>
        <v>0</v>
      </c>
    </row>
    <row r="38" spans="1:23">
      <c r="A38" s="3">
        <v>0</v>
      </c>
      <c r="B38" s="3">
        <v>1</v>
      </c>
      <c r="C38" s="3">
        <v>83</v>
      </c>
      <c r="D38" s="3">
        <v>480</v>
      </c>
      <c r="E38" s="16" t="str">
        <f>IFERROR(TRUNC(POWER(C38,2)*D38/16000000,3)*A38,0)</f>
        <v>0</v>
      </c>
      <c r="F38" s="16" t="str">
        <f>IFERROR(TRUNC(POWER(C38-$K$2,2)*(D38-$K$3)/16000000,3)*A38,0)</f>
        <v>0</v>
      </c>
      <c r="G38" s="16" t="str">
        <f>IFERROR(TRUNC(POWER((C38),2)*(D38)/16000000,3)*B38,0)</f>
        <v>0</v>
      </c>
      <c r="H38" s="16" t="str">
        <f>IFERROR(TRUNC(POWER((C38-$K$2),2)*(D38-$K$3)/16000000,3)*B38,0)</f>
        <v>0</v>
      </c>
      <c r="I38" s="3" t="str">
        <f>IF(D38&lt;330, "Shorts" ,IF(D38&gt;=600, "Longs", "Semi Longs"))</f>
        <v>0</v>
      </c>
    </row>
    <row r="39" spans="1:23">
      <c r="A39" s="3">
        <v>0</v>
      </c>
      <c r="B39" s="3">
        <v>1</v>
      </c>
      <c r="C39" s="3">
        <v>85</v>
      </c>
      <c r="D39" s="3">
        <v>460</v>
      </c>
      <c r="E39" s="16" t="str">
        <f>IFERROR(TRUNC(POWER(C39,2)*D39/16000000,3)*A39,0)</f>
        <v>0</v>
      </c>
      <c r="F39" s="16" t="str">
        <f>IFERROR(TRUNC(POWER(C39-$K$2,2)*(D39-$K$3)/16000000,3)*A39,0)</f>
        <v>0</v>
      </c>
      <c r="G39" s="16" t="str">
        <f>IFERROR(TRUNC(POWER((C39),2)*(D39)/16000000,3)*B39,0)</f>
        <v>0</v>
      </c>
      <c r="H39" s="16" t="str">
        <f>IFERROR(TRUNC(POWER((C39-$K$2),2)*(D39-$K$3)/16000000,3)*B39,0)</f>
        <v>0</v>
      </c>
      <c r="I39" s="3" t="str">
        <f>IF(D39&lt;330, "Shorts" ,IF(D39&gt;=600, "Longs", "Semi Longs"))</f>
        <v>0</v>
      </c>
    </row>
    <row r="40" spans="1:23">
      <c r="A40" s="3">
        <v>0</v>
      </c>
      <c r="B40" s="3">
        <v>1</v>
      </c>
      <c r="C40" s="3">
        <v>87</v>
      </c>
      <c r="D40" s="3">
        <v>580</v>
      </c>
      <c r="E40" s="16" t="str">
        <f>IFERROR(TRUNC(POWER(C40,2)*D40/16000000,3)*A40,0)</f>
        <v>0</v>
      </c>
      <c r="F40" s="16" t="str">
        <f>IFERROR(TRUNC(POWER(C40-$K$2,2)*(D40-$K$3)/16000000,3)*A40,0)</f>
        <v>0</v>
      </c>
      <c r="G40" s="16" t="str">
        <f>IFERROR(TRUNC(POWER((C40),2)*(D40)/16000000,3)*B40,0)</f>
        <v>0</v>
      </c>
      <c r="H40" s="16" t="str">
        <f>IFERROR(TRUNC(POWER((C40-$K$2),2)*(D40-$K$3)/16000000,3)*B40,0)</f>
        <v>0</v>
      </c>
      <c r="I40" s="3" t="str">
        <f>IF(D40&lt;330, "Shorts" ,IF(D40&gt;=600, "Longs", "Semi Longs"))</f>
        <v>0</v>
      </c>
    </row>
    <row r="41" spans="1:23">
      <c r="A41" s="3">
        <v>0</v>
      </c>
      <c r="B41" s="3">
        <v>1</v>
      </c>
      <c r="C41" s="3">
        <v>89</v>
      </c>
      <c r="D41" s="3">
        <v>530</v>
      </c>
      <c r="E41" s="16" t="str">
        <f>IFERROR(TRUNC(POWER(C41,2)*D41/16000000,3)*A41,0)</f>
        <v>0</v>
      </c>
      <c r="F41" s="16" t="str">
        <f>IFERROR(TRUNC(POWER(C41-$K$2,2)*(D41-$K$3)/16000000,3)*A41,0)</f>
        <v>0</v>
      </c>
      <c r="G41" s="16" t="str">
        <f>IFERROR(TRUNC(POWER((C41),2)*(D41)/16000000,3)*B41,0)</f>
        <v>0</v>
      </c>
      <c r="H41" s="16" t="str">
        <f>IFERROR(TRUNC(POWER((C41-$K$2),2)*(D41-$K$3)/16000000,3)*B41,0)</f>
        <v>0</v>
      </c>
      <c r="I41" s="3" t="str">
        <f>IF(D41&lt;330, "Shorts" ,IF(D41&gt;=600, "Longs", "Semi Longs"))</f>
        <v>0</v>
      </c>
    </row>
    <row r="42" spans="1:23">
      <c r="A42" s="3">
        <v>0</v>
      </c>
      <c r="B42" s="3">
        <v>1</v>
      </c>
      <c r="C42" s="3">
        <v>90</v>
      </c>
      <c r="D42" s="3">
        <v>550</v>
      </c>
      <c r="E42" s="16" t="str">
        <f>IFERROR(TRUNC(POWER(C42,2)*D42/16000000,3)*A42,0)</f>
        <v>0</v>
      </c>
      <c r="F42" s="16" t="str">
        <f>IFERROR(TRUNC(POWER(C42-$K$2,2)*(D42-$K$3)/16000000,3)*A42,0)</f>
        <v>0</v>
      </c>
      <c r="G42" s="16" t="str">
        <f>IFERROR(TRUNC(POWER((C42),2)*(D42)/16000000,3)*B42,0)</f>
        <v>0</v>
      </c>
      <c r="H42" s="16" t="str">
        <f>IFERROR(TRUNC(POWER((C42-$K$2),2)*(D42-$K$3)/16000000,3)*B42,0)</f>
        <v>0</v>
      </c>
      <c r="I42" s="3" t="str">
        <f>IF(D42&lt;330, "Shorts" ,IF(D42&gt;=600, "Longs", "Semi Longs"))</f>
        <v>0</v>
      </c>
    </row>
    <row r="43" spans="1:23">
      <c r="A43" s="3">
        <v>0</v>
      </c>
      <c r="B43" s="3">
        <v>1</v>
      </c>
      <c r="C43" s="3">
        <v>91</v>
      </c>
      <c r="D43" s="3">
        <v>500</v>
      </c>
      <c r="E43" s="16" t="str">
        <f>IFERROR(TRUNC(POWER(C43,2)*D43/16000000,3)*A43,0)</f>
        <v>0</v>
      </c>
      <c r="F43" s="16" t="str">
        <f>IFERROR(TRUNC(POWER(C43-$K$2,2)*(D43-$K$3)/16000000,3)*A43,0)</f>
        <v>0</v>
      </c>
      <c r="G43" s="16" t="str">
        <f>IFERROR(TRUNC(POWER((C43),2)*(D43)/16000000,3)*B43,0)</f>
        <v>0</v>
      </c>
      <c r="H43" s="16" t="str">
        <f>IFERROR(TRUNC(POWER((C43-$K$2),2)*(D43-$K$3)/16000000,3)*B43,0)</f>
        <v>0</v>
      </c>
      <c r="I43" s="3" t="str">
        <f>IF(D43&lt;330, "Shorts" ,IF(D43&gt;=600, "Longs", "Semi Longs"))</f>
        <v>0</v>
      </c>
    </row>
    <row r="44" spans="1:23">
      <c r="A44" s="3">
        <v>0</v>
      </c>
      <c r="B44" s="3">
        <v>1</v>
      </c>
      <c r="C44" s="3">
        <v>91</v>
      </c>
      <c r="D44" s="3">
        <v>570</v>
      </c>
      <c r="E44" s="16" t="str">
        <f>IFERROR(TRUNC(POWER(C44,2)*D44/16000000,3)*A44,0)</f>
        <v>0</v>
      </c>
      <c r="F44" s="16" t="str">
        <f>IFERROR(TRUNC(POWER(C44-$K$2,2)*(D44-$K$3)/16000000,3)*A44,0)</f>
        <v>0</v>
      </c>
      <c r="G44" s="16" t="str">
        <f>IFERROR(TRUNC(POWER((C44),2)*(D44)/16000000,3)*B44,0)</f>
        <v>0</v>
      </c>
      <c r="H44" s="16" t="str">
        <f>IFERROR(TRUNC(POWER((C44-$K$2),2)*(D44-$K$3)/16000000,3)*B44,0)</f>
        <v>0</v>
      </c>
      <c r="I44" s="3" t="str">
        <f>IF(D44&lt;330, "Shorts" ,IF(D44&gt;=600, "Longs", "Semi Longs"))</f>
        <v>0</v>
      </c>
    </row>
    <row r="45" spans="1:23">
      <c r="A45" s="3">
        <v>0</v>
      </c>
      <c r="B45" s="3">
        <v>1</v>
      </c>
      <c r="C45" s="3">
        <v>91</v>
      </c>
      <c r="D45" s="3">
        <v>900</v>
      </c>
      <c r="E45" s="16" t="str">
        <f>IFERROR(TRUNC(POWER(C45,2)*D45/16000000,3)*A45,0)</f>
        <v>0</v>
      </c>
      <c r="F45" s="16" t="str">
        <f>IFERROR(TRUNC(POWER(C45-$K$2,2)*(D45-$K$3)/16000000,3)*A45,0)</f>
        <v>0</v>
      </c>
      <c r="G45" s="16" t="str">
        <f>IFERROR(TRUNC(POWER((C45),2)*(D45)/16000000,3)*B45,0)</f>
        <v>0</v>
      </c>
      <c r="H45" s="16" t="str">
        <f>IFERROR(TRUNC(POWER((C45-$K$2),2)*(D45-$K$3)/16000000,3)*B45,0)</f>
        <v>0</v>
      </c>
      <c r="I45" s="3" t="str">
        <f>IF(D45&lt;330, "Shorts" ,IF(D45&gt;=600, "Longs", "Semi Longs"))</f>
        <v>0</v>
      </c>
    </row>
    <row r="46" spans="1:23">
      <c r="A46" s="3">
        <v>0</v>
      </c>
      <c r="B46" s="3">
        <v>1</v>
      </c>
      <c r="C46" s="3">
        <v>91</v>
      </c>
      <c r="D46" s="3">
        <v>980</v>
      </c>
      <c r="E46" s="16" t="str">
        <f>IFERROR(TRUNC(POWER(C46,2)*D46/16000000,3)*A46,0)</f>
        <v>0</v>
      </c>
      <c r="F46" s="16" t="str">
        <f>IFERROR(TRUNC(POWER(C46-$K$2,2)*(D46-$K$3)/16000000,3)*A46,0)</f>
        <v>0</v>
      </c>
      <c r="G46" s="16" t="str">
        <f>IFERROR(TRUNC(POWER((C46),2)*(D46)/16000000,3)*B46,0)</f>
        <v>0</v>
      </c>
      <c r="H46" s="16" t="str">
        <f>IFERROR(TRUNC(POWER((C46-$K$2),2)*(D46-$K$3)/16000000,3)*B46,0)</f>
        <v>0</v>
      </c>
      <c r="I46" s="3" t="str">
        <f>IF(D46&lt;330, "Shorts" ,IF(D46&gt;=600, "Longs", "Semi Longs"))</f>
        <v>0</v>
      </c>
    </row>
    <row r="47" spans="1:23">
      <c r="A47" s="3">
        <v>0</v>
      </c>
      <c r="B47" s="3">
        <v>1</v>
      </c>
      <c r="C47" s="3">
        <v>93</v>
      </c>
      <c r="D47" s="3">
        <v>650</v>
      </c>
      <c r="E47" s="16" t="str">
        <f>IFERROR(TRUNC(POWER(C47,2)*D47/16000000,3)*A47,0)</f>
        <v>0</v>
      </c>
      <c r="F47" s="16" t="str">
        <f>IFERROR(TRUNC(POWER(C47-$K$2,2)*(D47-$K$3)/16000000,3)*A47,0)</f>
        <v>0</v>
      </c>
      <c r="G47" s="16" t="str">
        <f>IFERROR(TRUNC(POWER((C47),2)*(D47)/16000000,3)*B47,0)</f>
        <v>0</v>
      </c>
      <c r="H47" s="16" t="str">
        <f>IFERROR(TRUNC(POWER((C47-$K$2),2)*(D47-$K$3)/16000000,3)*B47,0)</f>
        <v>0</v>
      </c>
      <c r="I47" s="3" t="str">
        <f>IF(D47&lt;330, "Shorts" ,IF(D47&gt;=600, "Longs", "Semi Longs"))</f>
        <v>0</v>
      </c>
    </row>
    <row r="48" spans="1:23">
      <c r="A48" s="3">
        <v>0</v>
      </c>
      <c r="B48" s="3">
        <v>1</v>
      </c>
      <c r="C48" s="3">
        <v>95</v>
      </c>
      <c r="D48" s="3">
        <v>470</v>
      </c>
      <c r="E48" s="16" t="str">
        <f>IFERROR(TRUNC(POWER(C48,2)*D48/16000000,3)*A48,0)</f>
        <v>0</v>
      </c>
      <c r="F48" s="16" t="str">
        <f>IFERROR(TRUNC(POWER(C48-$K$2,2)*(D48-$K$3)/16000000,3)*A48,0)</f>
        <v>0</v>
      </c>
      <c r="G48" s="16" t="str">
        <f>IFERROR(TRUNC(POWER((C48),2)*(D48)/16000000,3)*B48,0)</f>
        <v>0</v>
      </c>
      <c r="H48" s="16" t="str">
        <f>IFERROR(TRUNC(POWER((C48-$K$2),2)*(D48-$K$3)/16000000,3)*B48,0)</f>
        <v>0</v>
      </c>
      <c r="I48" s="3" t="str">
        <f>IF(D48&lt;330, "Shorts" ,IF(D48&gt;=600, "Longs", "Semi Longs"))</f>
        <v>0</v>
      </c>
    </row>
    <row r="49" spans="1:23">
      <c r="A49" s="3">
        <v>0</v>
      </c>
      <c r="B49" s="3">
        <v>1</v>
      </c>
      <c r="C49" s="3">
        <v>95</v>
      </c>
      <c r="D49" s="3">
        <v>970</v>
      </c>
      <c r="E49" s="16" t="str">
        <f>IFERROR(TRUNC(POWER(C49,2)*D49/16000000,3)*A49,0)</f>
        <v>0</v>
      </c>
      <c r="F49" s="16" t="str">
        <f>IFERROR(TRUNC(POWER(C49-$K$2,2)*(D49-$K$3)/16000000,3)*A49,0)</f>
        <v>0</v>
      </c>
      <c r="G49" s="16" t="str">
        <f>IFERROR(TRUNC(POWER((C49),2)*(D49)/16000000,3)*B49,0)</f>
        <v>0</v>
      </c>
      <c r="H49" s="16" t="str">
        <f>IFERROR(TRUNC(POWER((C49-$K$2),2)*(D49-$K$3)/16000000,3)*B49,0)</f>
        <v>0</v>
      </c>
      <c r="I49" s="3" t="str">
        <f>IF(D49&lt;330, "Shorts" ,IF(D49&gt;=600, "Longs", "Semi Longs"))</f>
        <v>0</v>
      </c>
    </row>
    <row r="50" spans="1:23">
      <c r="A50" s="3">
        <v>0</v>
      </c>
      <c r="B50" s="3">
        <v>1</v>
      </c>
      <c r="C50" s="3">
        <v>97</v>
      </c>
      <c r="D50" s="3">
        <v>460</v>
      </c>
      <c r="E50" s="16" t="str">
        <f>IFERROR(TRUNC(POWER(C50,2)*D50/16000000,3)*A50,0)</f>
        <v>0</v>
      </c>
      <c r="F50" s="16" t="str">
        <f>IFERROR(TRUNC(POWER(C50-$K$2,2)*(D50-$K$3)/16000000,3)*A50,0)</f>
        <v>0</v>
      </c>
      <c r="G50" s="16" t="str">
        <f>IFERROR(TRUNC(POWER((C50),2)*(D50)/16000000,3)*B50,0)</f>
        <v>0</v>
      </c>
      <c r="H50" s="16" t="str">
        <f>IFERROR(TRUNC(POWER((C50-$K$2),2)*(D50-$K$3)/16000000,3)*B50,0)</f>
        <v>0</v>
      </c>
      <c r="I50" s="3" t="str">
        <f>IF(D50&lt;330, "Shorts" ,IF(D50&gt;=600, "Longs", "Semi Longs"))</f>
        <v>0</v>
      </c>
    </row>
    <row r="51" spans="1:23">
      <c r="A51" s="3">
        <v>0</v>
      </c>
      <c r="B51" s="3">
        <v>1</v>
      </c>
      <c r="C51" s="3">
        <v>99</v>
      </c>
      <c r="D51" s="3">
        <v>830</v>
      </c>
      <c r="E51" s="16" t="str">
        <f>IFERROR(TRUNC(POWER(C51,2)*D51/16000000,3)*A51,0)</f>
        <v>0</v>
      </c>
      <c r="F51" s="16" t="str">
        <f>IFERROR(TRUNC(POWER(C51-$K$2,2)*(D51-$K$3)/16000000,3)*A51,0)</f>
        <v>0</v>
      </c>
      <c r="G51" s="16" t="str">
        <f>IFERROR(TRUNC(POWER((C51),2)*(D51)/16000000,3)*B51,0)</f>
        <v>0</v>
      </c>
      <c r="H51" s="16" t="str">
        <f>IFERROR(TRUNC(POWER((C51-$K$2),2)*(D51-$K$3)/16000000,3)*B51,0)</f>
        <v>0</v>
      </c>
      <c r="I51" s="3" t="str">
        <f>IF(D51&lt;330, "Shorts" ,IF(D51&gt;=600, "Longs", "Semi Longs"))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K10:L10"/>
    <mergeCell ref="R9:T9"/>
    <mergeCell ref="U9:W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51"/>
  <sheetViews>
    <sheetView tabSelected="0" workbookViewId="0" showGridLines="true" showRowColHeaders="1">
      <selection activeCell="W9" sqref="W9"/>
    </sheetView>
  </sheetViews>
  <sheetFormatPr defaultRowHeight="14.4" outlineLevelRow="0" outlineLevelCol="0"/>
  <cols>
    <col min="1" max="1" width="12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4.6" customWidth="true" style="0"/>
    <col min="8" max="8" width="14.6" customWidth="true" style="0"/>
    <col min="9" max="9" width="12" customWidth="true" style="0"/>
    <col min="11" max="11" width="15" customWidth="true" style="0"/>
    <col min="12" max="12" width="15" customWidth="true" style="0"/>
    <col min="13" max="13" width="15" customWidth="true" style="0"/>
    <col min="14" max="14" width="13" customWidth="true" style="0"/>
    <col min="15" max="15" width="15" customWidth="true" style="0"/>
    <col min="16" max="16" width="17" customWidth="true" style="0"/>
    <col min="17" max="17" width="17" customWidth="true" style="0"/>
  </cols>
  <sheetData>
    <row r="2" spans="1:23">
      <c r="A2" s="10" t="s">
        <v>1</v>
      </c>
      <c r="B2" s="11" t="s">
        <v>22</v>
      </c>
      <c r="D2" s="10" t="s">
        <v>37</v>
      </c>
      <c r="E2" s="12" t="s">
        <v>89</v>
      </c>
      <c r="G2" s="10" t="s">
        <v>57</v>
      </c>
      <c r="H2" s="3" t="str">
        <f>E9</f>
        <v>0</v>
      </c>
      <c r="J2" s="10" t="s">
        <v>58</v>
      </c>
      <c r="K2" s="11">
        <v>3</v>
      </c>
      <c r="P2" s="3" t="s">
        <v>59</v>
      </c>
      <c r="Q2" s="4" t="str">
        <f>SUM(Q3:Q9)</f>
        <v>0</v>
      </c>
    </row>
    <row r="3" spans="1:23">
      <c r="J3" s="10" t="s">
        <v>60</v>
      </c>
      <c r="K3" s="11">
        <v>5</v>
      </c>
      <c r="P3" s="3" t="s">
        <v>61</v>
      </c>
      <c r="Q3" s="4">
        <v>0</v>
      </c>
    </row>
    <row r="4" spans="1:23">
      <c r="A4" s="10" t="s">
        <v>62</v>
      </c>
      <c r="B4" s="11" t="s">
        <v>63</v>
      </c>
      <c r="G4" s="10" t="s">
        <v>64</v>
      </c>
      <c r="H4" s="3" t="str">
        <f>F9</f>
        <v>0</v>
      </c>
      <c r="P4" s="3" t="s">
        <v>65</v>
      </c>
      <c r="Q4" s="4" t="str">
        <f>SUM(Q9*5%)</f>
        <v>0</v>
      </c>
    </row>
    <row r="5" spans="1:23">
      <c r="P5" s="14" t="s">
        <v>66</v>
      </c>
      <c r="Q5" s="4" t="str">
        <f>SUM(Q9*-1.5%)</f>
        <v>0</v>
      </c>
    </row>
    <row r="6" spans="1:23">
      <c r="A6" s="10" t="s">
        <v>67</v>
      </c>
      <c r="B6" s="11" t="s">
        <v>7</v>
      </c>
      <c r="G6" s="10" t="s">
        <v>68</v>
      </c>
      <c r="H6" s="3" t="str">
        <f>IFERROR(ROUND(H2/A9*35.315,2),0)</f>
        <v>0</v>
      </c>
      <c r="J6" s="10" t="s">
        <v>69</v>
      </c>
      <c r="K6" s="13">
        <v>4274.03</v>
      </c>
      <c r="P6" s="14" t="s">
        <v>70</v>
      </c>
      <c r="Q6" s="4"/>
    </row>
    <row r="7" spans="1:23">
      <c r="P7" s="3" t="s">
        <v>71</v>
      </c>
      <c r="Q7" s="4">
        <v>0</v>
      </c>
    </row>
    <row r="8" spans="1:23">
      <c r="P8" s="3" t="s">
        <v>72</v>
      </c>
      <c r="Q8" s="4">
        <v>0</v>
      </c>
    </row>
    <row r="9" spans="1:23">
      <c r="A9" s="3" t="str">
        <f>SUM(A11:A51)</f>
        <v>0</v>
      </c>
      <c r="B9" s="3" t="str">
        <f>SUM(B11:B51)</f>
        <v>0</v>
      </c>
      <c r="C9" s="3" t="str">
        <f>IFERROR(TRUNC(SUMPRODUCT(C11:C51,A11:A51)/A9,0), 0)</f>
        <v>0</v>
      </c>
      <c r="D9" s="3" t="str">
        <f>IFERROR(TRUNC(SUMPRODUCT(D11:D51,A11:A51)/A9,0)/100 , 0)</f>
        <v>0</v>
      </c>
      <c r="E9" s="16" t="str">
        <f>SUM(E11:E51)</f>
        <v>0</v>
      </c>
      <c r="F9" s="16" t="str">
        <f>SUM(F11:F51)</f>
        <v>0</v>
      </c>
      <c r="G9" s="16" t="str">
        <f>SUM(G11:G51)</f>
        <v>0</v>
      </c>
      <c r="H9" s="16" t="str">
        <f>SUM(H11:H51)</f>
        <v>0</v>
      </c>
      <c r="I9" s="3"/>
      <c r="P9" s="4" t="str">
        <f>SUM(P11:P20)*K6</f>
        <v>0</v>
      </c>
      <c r="Q9" s="4" t="str">
        <f>SUM(Q11:Q20)*K6</f>
        <v>0</v>
      </c>
      <c r="R9" s="17" t="s">
        <v>53</v>
      </c>
      <c r="S9" s="17"/>
      <c r="T9" s="17"/>
      <c r="U9" s="17" t="s">
        <v>54</v>
      </c>
      <c r="V9" s="17"/>
      <c r="W9" s="17"/>
    </row>
    <row r="10" spans="1:23">
      <c r="A10" s="15" t="s">
        <v>53</v>
      </c>
      <c r="B10" s="15" t="s">
        <v>54</v>
      </c>
      <c r="C10" s="15" t="s">
        <v>73</v>
      </c>
      <c r="D10" s="15" t="s">
        <v>39</v>
      </c>
      <c r="E10" s="15" t="s">
        <v>74</v>
      </c>
      <c r="F10" s="15" t="s">
        <v>75</v>
      </c>
      <c r="G10" s="15" t="s">
        <v>76</v>
      </c>
      <c r="H10" s="15" t="s">
        <v>77</v>
      </c>
      <c r="I10" s="15" t="s">
        <v>78</v>
      </c>
      <c r="K10" s="15" t="s">
        <v>79</v>
      </c>
      <c r="L10" s="15"/>
      <c r="M10" s="15" t="s">
        <v>80</v>
      </c>
      <c r="N10" s="15" t="s">
        <v>81</v>
      </c>
      <c r="O10" s="15" t="s">
        <v>82</v>
      </c>
      <c r="P10" s="15" t="s">
        <v>83</v>
      </c>
      <c r="Q10" s="15" t="s">
        <v>84</v>
      </c>
      <c r="R10" s="15" t="s">
        <v>80</v>
      </c>
      <c r="S10" s="15" t="s">
        <v>81</v>
      </c>
      <c r="T10" s="15" t="s">
        <v>82</v>
      </c>
      <c r="U10" s="15" t="s">
        <v>80</v>
      </c>
      <c r="V10" s="15" t="s">
        <v>81</v>
      </c>
      <c r="W10" s="15" t="s">
        <v>82</v>
      </c>
    </row>
    <row r="11" spans="1:23">
      <c r="A11" s="3">
        <v>0</v>
      </c>
      <c r="B11" s="3">
        <v>1</v>
      </c>
      <c r="C11" s="3">
        <v>60</v>
      </c>
      <c r="D11" s="3">
        <v>225</v>
      </c>
      <c r="E11" s="16" t="str">
        <f>IFERROR(TRUNC(POWER(C11,2)*D11/16000000,3)*A11,0)</f>
        <v>0</v>
      </c>
      <c r="F11" s="16" t="str">
        <f>IFERROR(TRUNC(POWER(C11-$K$2,2)*(D11-$K$3)/16000000,3)*A11,0)</f>
        <v>0</v>
      </c>
      <c r="G11" s="16" t="str">
        <f>IFERROR(TRUNC(POWER((C11),2)*(D11)/16000000,3)*B11,0)</f>
        <v>0</v>
      </c>
      <c r="H11" s="16" t="str">
        <f>IFERROR(TRUNC(POWER((C11-$K$2),2)*(D11-$K$3)/16000000,3)*B11,0)</f>
        <v>0</v>
      </c>
      <c r="I11" s="3" t="str">
        <f>IF(D11&lt;330, "Shorts" ,IF(D11&gt;=600, "Longs", "Semi Longs"))</f>
        <v>0</v>
      </c>
      <c r="K11" s="3">
        <v>40</v>
      </c>
      <c r="L11" s="3">
        <v>49</v>
      </c>
      <c r="M11" s="4">
        <v>26</v>
      </c>
      <c r="N11" s="4">
        <v>0</v>
      </c>
      <c r="O11" s="4">
        <v>0</v>
      </c>
      <c r="P11" s="4" t="str">
        <f>(M11*R11)+(N11*S11)+(O11*T11)</f>
        <v>0</v>
      </c>
      <c r="Q11" s="4" t="str">
        <f>(M11*U11)+(N11*V11)+(O11*W11)</f>
        <v>0</v>
      </c>
      <c r="R11" s="16" t="str">
        <f>SUMIFS($F$11:$F$51,$C$11:$C$51,"&gt;="&amp;$K$11,$C$11:$C$51,"&lt;="&amp;$L11, I11:I51,R10)</f>
        <v>0</v>
      </c>
      <c r="S11" s="16" t="str">
        <f>SUMIFS($F$11:$F$51,$C$11:$C$51,"&gt;="&amp;$K$11,$C$11:$C$51,"&lt;="&amp;$L11, I11:I51,S10)</f>
        <v>0</v>
      </c>
      <c r="T11" s="16" t="str">
        <f>SUMIFS($F$11:$F$51,$C$11:$C$51,"&gt;="&amp;$K$11,$C$11:$C$51,"&lt;="&amp;$L11, I11:I51,T10)</f>
        <v>0</v>
      </c>
      <c r="U11" s="16" t="str">
        <f>SUMIFS($H$11:$H$51,$C$11:$C$51,"&gt;="&amp;$K$11,$C$11:$C$51,"&lt;="&amp;$L11, I11:I51,U10)</f>
        <v>0</v>
      </c>
      <c r="V11" s="16" t="str">
        <f>SUMIFS($H$11:$H$51,$C$11:$C$51,"&gt;="&amp;$K$11,$C$11:$C$51,"&lt;="&amp;$L11, I11:I51,V10)</f>
        <v>0</v>
      </c>
      <c r="W11" s="16" t="str">
        <f>SUMIFS($H$11:$H$51,$C$11:$C$51,"&gt;="&amp;$K$11,$C$11:$C$51,"&lt;="&amp;$L11, I11:I51,W10)</f>
        <v>0</v>
      </c>
    </row>
    <row r="12" spans="1:23">
      <c r="A12" s="3">
        <v>0</v>
      </c>
      <c r="B12" s="3">
        <v>1</v>
      </c>
      <c r="C12" s="3">
        <v>61</v>
      </c>
      <c r="D12" s="3">
        <v>180</v>
      </c>
      <c r="E12" s="16" t="str">
        <f>IFERROR(TRUNC(POWER(C12,2)*D12/16000000,3)*A12,0)</f>
        <v>0</v>
      </c>
      <c r="F12" s="16" t="str">
        <f>IFERROR(TRUNC(POWER(C12-$K$2,2)*(D12-$K$3)/16000000,3)*A12,0)</f>
        <v>0</v>
      </c>
      <c r="G12" s="16" t="str">
        <f>IFERROR(TRUNC(POWER((C12),2)*(D12)/16000000,3)*B12,0)</f>
        <v>0</v>
      </c>
      <c r="H12" s="16" t="str">
        <f>IFERROR(TRUNC(POWER((C12-$K$2),2)*(D12-$K$3)/16000000,3)*B12,0)</f>
        <v>0</v>
      </c>
      <c r="I12" s="3" t="str">
        <f>IF(D12&lt;330, "Shorts" ,IF(D12&gt;=600, "Longs", "Semi Longs"))</f>
        <v>0</v>
      </c>
      <c r="K12" s="3">
        <v>50</v>
      </c>
      <c r="L12" s="3">
        <v>59</v>
      </c>
      <c r="M12" s="4">
        <v>31</v>
      </c>
      <c r="N12" s="4">
        <v>0</v>
      </c>
      <c r="O12" s="4">
        <v>0</v>
      </c>
      <c r="P12" s="4" t="str">
        <f>(M12*R12)+(N12*S12)+(O12*T12)</f>
        <v>0</v>
      </c>
      <c r="Q12" s="4" t="str">
        <f>(M12*U12)+(N12*V12)+(O12*W12)</f>
        <v>0</v>
      </c>
      <c r="R12" s="16" t="str">
        <f>SUMIFS($F$11:$F$51,$C$11:$C$51,"&gt;="&amp;$K$12,$C$11:$C$51,"&lt;="&amp;$L12, I11:I51,R10)</f>
        <v>0</v>
      </c>
      <c r="S12" s="16" t="str">
        <f>SUMIFS($F$11:$F$51,$C$11:$C$51,"&gt;="&amp;$K$12,$C$11:$C$51,"&lt;="&amp;$L12, I11:I51,S10)</f>
        <v>0</v>
      </c>
      <c r="T12" s="16" t="str">
        <f>SUMIFS($F$11:$F$51,$C$11:$C$51,"&gt;="&amp;$K$12,$C$11:$C$51,"&lt;="&amp;$L12, I11:I51,T10)</f>
        <v>0</v>
      </c>
      <c r="U12" s="16" t="str">
        <f>SUMIFS($H$11:$H$51,$C$11:$C$51,"&gt;="&amp;$K$12,$C$11:$C$51,"&lt;="&amp;$L12, I11:I51,U10)</f>
        <v>0</v>
      </c>
      <c r="V12" s="16" t="str">
        <f>SUMIFS($H$11:$H$51,$C$11:$C$51,"&gt;="&amp;$K$12,$C$11:$C$51,"&lt;="&amp;$L12, I11:I51,V10)</f>
        <v>0</v>
      </c>
      <c r="W12" s="16" t="str">
        <f>SUMIFS($H$11:$H$51,$C$11:$C$51,"&gt;="&amp;$K$12,$C$11:$C$51,"&lt;="&amp;$L12, I11:I51,W10)</f>
        <v>0</v>
      </c>
    </row>
    <row r="13" spans="1:23">
      <c r="A13" s="3">
        <v>0</v>
      </c>
      <c r="B13" s="3">
        <v>2</v>
      </c>
      <c r="C13" s="3">
        <v>61</v>
      </c>
      <c r="D13" s="3">
        <v>225</v>
      </c>
      <c r="E13" s="16" t="str">
        <f>IFERROR(TRUNC(POWER(C13,2)*D13/16000000,3)*A13,0)</f>
        <v>0</v>
      </c>
      <c r="F13" s="16" t="str">
        <f>IFERROR(TRUNC(POWER(C13-$K$2,2)*(D13-$K$3)/16000000,3)*A13,0)</f>
        <v>0</v>
      </c>
      <c r="G13" s="16" t="str">
        <f>IFERROR(TRUNC(POWER((C13),2)*(D13)/16000000,3)*B13,0)</f>
        <v>0</v>
      </c>
      <c r="H13" s="16" t="str">
        <f>IFERROR(TRUNC(POWER((C13-$K$2),2)*(D13-$K$3)/16000000,3)*B13,0)</f>
        <v>0</v>
      </c>
      <c r="I13" s="3" t="str">
        <f>IF(D13&lt;330, "Shorts" ,IF(D13&gt;=600, "Longs", "Semi Longs"))</f>
        <v>0</v>
      </c>
      <c r="K13" s="3">
        <v>60</v>
      </c>
      <c r="L13" s="3">
        <v>69</v>
      </c>
      <c r="M13" s="4">
        <v>71</v>
      </c>
      <c r="N13" s="4">
        <v>119</v>
      </c>
      <c r="O13" s="4">
        <v>146</v>
      </c>
      <c r="P13" s="4" t="str">
        <f>(M13*R13)+(N13*S13)+(O13*T13)</f>
        <v>0</v>
      </c>
      <c r="Q13" s="4" t="str">
        <f>(M13*U13)+(N13*V13)+(O13*W13)</f>
        <v>0</v>
      </c>
      <c r="R13" s="16" t="str">
        <f>SUMIFS($F$11:$F$51,$C$11:$C$51,"&gt;="&amp;$K$13,$C$11:$C$51,"&lt;="&amp;$L13, I11:I51,R10)</f>
        <v>0</v>
      </c>
      <c r="S13" s="16" t="str">
        <f>SUMIFS($F$11:$F$51,$C$11:$C$51,"&gt;="&amp;$K$13,$C$11:$C$51,"&lt;="&amp;$L13, I11:I51,S10)</f>
        <v>0</v>
      </c>
      <c r="T13" s="16" t="str">
        <f>SUMIFS($F$11:$F$51,$C$11:$C$51,"&gt;="&amp;$K$13,$C$11:$C$51,"&lt;="&amp;$L13, I11:I51,T10)</f>
        <v>0</v>
      </c>
      <c r="U13" s="16" t="str">
        <f>SUMIFS($H$11:$H$51,$C$11:$C$51,"&gt;="&amp;$K$13,$C$11:$C$51,"&lt;="&amp;$L13, I11:I51,U10)</f>
        <v>0</v>
      </c>
      <c r="V13" s="16" t="str">
        <f>SUMIFS($H$11:$H$51,$C$11:$C$51,"&gt;="&amp;$K$13,$C$11:$C$51,"&lt;="&amp;$L13, I11:I51,V10)</f>
        <v>0</v>
      </c>
      <c r="W13" s="16" t="str">
        <f>SUMIFS($H$11:$H$51,$C$11:$C$51,"&gt;="&amp;$K$13,$C$11:$C$51,"&lt;="&amp;$L13, I11:I51,W10)</f>
        <v>0</v>
      </c>
    </row>
    <row r="14" spans="1:23">
      <c r="A14" s="3">
        <v>0</v>
      </c>
      <c r="B14" s="3">
        <v>1</v>
      </c>
      <c r="C14" s="3">
        <v>62</v>
      </c>
      <c r="D14" s="3">
        <v>225</v>
      </c>
      <c r="E14" s="16" t="str">
        <f>IFERROR(TRUNC(POWER(C14,2)*D14/16000000,3)*A14,0)</f>
        <v>0</v>
      </c>
      <c r="F14" s="16" t="str">
        <f>IFERROR(TRUNC(POWER(C14-$K$2,2)*(D14-$K$3)/16000000,3)*A14,0)</f>
        <v>0</v>
      </c>
      <c r="G14" s="16" t="str">
        <f>IFERROR(TRUNC(POWER((C14),2)*(D14)/16000000,3)*B14,0)</f>
        <v>0</v>
      </c>
      <c r="H14" s="16" t="str">
        <f>IFERROR(TRUNC(POWER((C14-$K$2),2)*(D14-$K$3)/16000000,3)*B14,0)</f>
        <v>0</v>
      </c>
      <c r="I14" s="3" t="str">
        <f>IF(D14&lt;330, "Shorts" ,IF(D14&gt;=600, "Longs", "Semi Longs"))</f>
        <v>0</v>
      </c>
      <c r="K14" s="3">
        <v>70</v>
      </c>
      <c r="L14" s="3">
        <v>79</v>
      </c>
      <c r="M14" s="4">
        <v>110</v>
      </c>
      <c r="N14" s="4">
        <v>180</v>
      </c>
      <c r="O14" s="4">
        <v>200</v>
      </c>
      <c r="P14" s="4" t="str">
        <f>(M14*R14)+(N14*S14)+(O14*T14)</f>
        <v>0</v>
      </c>
      <c r="Q14" s="4" t="str">
        <f>(M14*U14)+(N14*V14)+(O14*W14)</f>
        <v>0</v>
      </c>
      <c r="R14" s="16" t="str">
        <f>SUMIFS($F$11:$F$51,$C$11:$C$51,"&gt;="&amp;$K$14,$C$11:$C$51,"&lt;="&amp;$L14, I11:I51,R10)</f>
        <v>0</v>
      </c>
      <c r="S14" s="16" t="str">
        <f>SUMIFS($F$11:$F$51,$C$11:$C$51,"&gt;="&amp;$K$14,$C$11:$C$51,"&lt;="&amp;$L14, I11:I51,S10)</f>
        <v>0</v>
      </c>
      <c r="T14" s="16" t="str">
        <f>SUMIFS($F$11:$F$51,$C$11:$C$51,"&gt;="&amp;$K$14,$C$11:$C$51,"&lt;="&amp;$L14, I11:I51,T10)</f>
        <v>0</v>
      </c>
      <c r="U14" s="16" t="str">
        <f>SUMIFS($H$11:$H$51,$C$11:$C$51,"&gt;="&amp;$K$14,$C$11:$C$51,"&lt;="&amp;$L14, I11:I51,U10)</f>
        <v>0</v>
      </c>
      <c r="V14" s="16" t="str">
        <f>SUMIFS($H$11:$H$51,$C$11:$C$51,"&gt;="&amp;$K$14,$C$11:$C$51,"&lt;="&amp;$L14, I11:I51,V10)</f>
        <v>0</v>
      </c>
      <c r="W14" s="16" t="str">
        <f>SUMIFS($H$11:$H$51,$C$11:$C$51,"&gt;="&amp;$K$14,$C$11:$C$51,"&lt;="&amp;$L14, I11:I51,W10)</f>
        <v>0</v>
      </c>
    </row>
    <row r="15" spans="1:23">
      <c r="A15" s="3">
        <v>0</v>
      </c>
      <c r="B15" s="3">
        <v>1</v>
      </c>
      <c r="C15" s="3">
        <v>63</v>
      </c>
      <c r="D15" s="3">
        <v>225</v>
      </c>
      <c r="E15" s="16" t="str">
        <f>IFERROR(TRUNC(POWER(C15,2)*D15/16000000,3)*A15,0)</f>
        <v>0</v>
      </c>
      <c r="F15" s="16" t="str">
        <f>IFERROR(TRUNC(POWER(C15-$K$2,2)*(D15-$K$3)/16000000,3)*A15,0)</f>
        <v>0</v>
      </c>
      <c r="G15" s="16" t="str">
        <f>IFERROR(TRUNC(POWER((C15),2)*(D15)/16000000,3)*B15,0)</f>
        <v>0</v>
      </c>
      <c r="H15" s="16" t="str">
        <f>IFERROR(TRUNC(POWER((C15-$K$2),2)*(D15-$K$3)/16000000,3)*B15,0)</f>
        <v>0</v>
      </c>
      <c r="I15" s="3" t="str">
        <f>IF(D15&lt;330, "Shorts" ,IF(D15&gt;=600, "Longs", "Semi Longs"))</f>
        <v>0</v>
      </c>
      <c r="K15" s="3">
        <v>80</v>
      </c>
      <c r="L15" s="3">
        <v>89</v>
      </c>
      <c r="M15" s="4">
        <v>158</v>
      </c>
      <c r="N15" s="4">
        <v>227</v>
      </c>
      <c r="O15" s="4">
        <v>254</v>
      </c>
      <c r="P15" s="4" t="str">
        <f>(M15*R15)+(N15*S15)+(O15*T15)</f>
        <v>0</v>
      </c>
      <c r="Q15" s="4" t="str">
        <f>(M15*U15)+(N15*V15)+(O15*W15)</f>
        <v>0</v>
      </c>
      <c r="R15" s="16" t="str">
        <f>SUMIFS($F$11:$F$51,$C$11:$C$51,"&gt;="&amp;$K$15,$C$11:$C$51,"&lt;="&amp;$L15, I11:I51,R10)</f>
        <v>0</v>
      </c>
      <c r="S15" s="16" t="str">
        <f>SUMIFS($F$11:$F$51,$C$11:$C$51,"&gt;="&amp;$K$15,$C$11:$C$51,"&lt;="&amp;$L15, I11:I51,S10)</f>
        <v>0</v>
      </c>
      <c r="T15" s="16" t="str">
        <f>SUMIFS($F$11:$F$51,$C$11:$C$51,"&gt;="&amp;$K$15,$C$11:$C$51,"&lt;="&amp;$L15, I11:I51,T10)</f>
        <v>0</v>
      </c>
      <c r="U15" s="16" t="str">
        <f>SUMIFS($H$11:$H$51,$C$11:$C$51,"&gt;="&amp;$K$15,$C$11:$C$51,"&lt;="&amp;$L15, I11:I51,U10)</f>
        <v>0</v>
      </c>
      <c r="V15" s="16" t="str">
        <f>SUMIFS($H$11:$H$51,$C$11:$C$51,"&gt;="&amp;$K$15,$C$11:$C$51,"&lt;="&amp;$L15, I11:I51,V10)</f>
        <v>0</v>
      </c>
      <c r="W15" s="16" t="str">
        <f>SUMIFS($H$11:$H$51,$C$11:$C$51,"&gt;="&amp;$K$15,$C$11:$C$51,"&lt;="&amp;$L15, I11:I51,W10)</f>
        <v>0</v>
      </c>
    </row>
    <row r="16" spans="1:23">
      <c r="A16" s="3">
        <v>0</v>
      </c>
      <c r="B16" s="3">
        <v>1</v>
      </c>
      <c r="C16" s="3">
        <v>63</v>
      </c>
      <c r="D16" s="3">
        <v>970</v>
      </c>
      <c r="E16" s="16" t="str">
        <f>IFERROR(TRUNC(POWER(C16,2)*D16/16000000,3)*A16,0)</f>
        <v>0</v>
      </c>
      <c r="F16" s="16" t="str">
        <f>IFERROR(TRUNC(POWER(C16-$K$2,2)*(D16-$K$3)/16000000,3)*A16,0)</f>
        <v>0</v>
      </c>
      <c r="G16" s="16" t="str">
        <f>IFERROR(TRUNC(POWER((C16),2)*(D16)/16000000,3)*B16,0)</f>
        <v>0</v>
      </c>
      <c r="H16" s="16" t="str">
        <f>IFERROR(TRUNC(POWER((C16-$K$2),2)*(D16-$K$3)/16000000,3)*B16,0)</f>
        <v>0</v>
      </c>
      <c r="I16" s="3" t="str">
        <f>IF(D16&lt;330, "Shorts" ,IF(D16&gt;=600, "Longs", "Semi Longs"))</f>
        <v>0</v>
      </c>
      <c r="K16" s="3">
        <v>90</v>
      </c>
      <c r="L16" s="3">
        <v>99</v>
      </c>
      <c r="M16" s="4">
        <v>202</v>
      </c>
      <c r="N16" s="4">
        <v>281</v>
      </c>
      <c r="O16" s="4">
        <v>308</v>
      </c>
      <c r="P16" s="4" t="str">
        <f>(M16*R16)+(N16*S16)+(O16*T16)</f>
        <v>0</v>
      </c>
      <c r="Q16" s="4" t="str">
        <f>(M16*U16)+(N16*V16)+(O16*W16)</f>
        <v>0</v>
      </c>
      <c r="R16" s="16" t="str">
        <f>SUMIFS($F$11:$F$51,$C$11:$C$51,"&gt;="&amp;$K$16,$C$11:$C$51,"&lt;="&amp;$L16, I11:I51,R10)</f>
        <v>0</v>
      </c>
      <c r="S16" s="16" t="str">
        <f>SUMIFS($F$11:$F$51,$C$11:$C$51,"&gt;="&amp;$K$16,$C$11:$C$51,"&lt;="&amp;$L16, I11:I51,S10)</f>
        <v>0</v>
      </c>
      <c r="T16" s="16" t="str">
        <f>SUMIFS($F$11:$F$51,$C$11:$C$51,"&gt;="&amp;$K$16,$C$11:$C$51,"&lt;="&amp;$L16, I11:I51,T10)</f>
        <v>0</v>
      </c>
      <c r="U16" s="16" t="str">
        <f>SUMIFS($H$11:$H$51,$C$11:$C$51,"&gt;="&amp;$K$16,$C$11:$C$51,"&lt;="&amp;$L16, I11:I51,U10)</f>
        <v>0</v>
      </c>
      <c r="V16" s="16" t="str">
        <f>SUMIFS($H$11:$H$51,$C$11:$C$51,"&gt;="&amp;$K$16,$C$11:$C$51,"&lt;="&amp;$L16, I11:I51,V10)</f>
        <v>0</v>
      </c>
      <c r="W16" s="16" t="str">
        <f>SUMIFS($H$11:$H$51,$C$11:$C$51,"&gt;="&amp;$K$16,$C$11:$C$51,"&lt;="&amp;$L16, I11:I51,W10)</f>
        <v>0</v>
      </c>
    </row>
    <row r="17" spans="1:23">
      <c r="A17" s="3">
        <v>0</v>
      </c>
      <c r="B17" s="3">
        <v>1</v>
      </c>
      <c r="C17" s="3">
        <v>63</v>
      </c>
      <c r="D17" s="3">
        <v>1160</v>
      </c>
      <c r="E17" s="16" t="str">
        <f>IFERROR(TRUNC(POWER(C17,2)*D17/16000000,3)*A17,0)</f>
        <v>0</v>
      </c>
      <c r="F17" s="16" t="str">
        <f>IFERROR(TRUNC(POWER(C17-$K$2,2)*(D17-$K$3)/16000000,3)*A17,0)</f>
        <v>0</v>
      </c>
      <c r="G17" s="16" t="str">
        <f>IFERROR(TRUNC(POWER((C17),2)*(D17)/16000000,3)*B17,0)</f>
        <v>0</v>
      </c>
      <c r="H17" s="16" t="str">
        <f>IFERROR(TRUNC(POWER((C17-$K$2),2)*(D17-$K$3)/16000000,3)*B17,0)</f>
        <v>0</v>
      </c>
      <c r="I17" s="3" t="str">
        <f>IF(D17&lt;330, "Shorts" ,IF(D17&gt;=600, "Longs", "Semi Longs"))</f>
        <v>0</v>
      </c>
      <c r="K17" s="3">
        <v>100</v>
      </c>
      <c r="L17" s="3">
        <v>109</v>
      </c>
      <c r="M17" s="4">
        <v>257</v>
      </c>
      <c r="N17" s="4">
        <v>335</v>
      </c>
      <c r="O17" s="4">
        <v>362</v>
      </c>
      <c r="P17" s="4" t="str">
        <f>(M17*R17)+(N17*S17)+(O17*T17)</f>
        <v>0</v>
      </c>
      <c r="Q17" s="4" t="str">
        <f>(M17*U17)+(N17*V17)+(O17*W17)</f>
        <v>0</v>
      </c>
      <c r="R17" s="16" t="str">
        <f>SUMIFS($F$11:$F$51,$C$11:$C$51,"&gt;="&amp;$K$17,$C$11:$C$51,"&lt;="&amp;$L17, I11:I51,R10)</f>
        <v>0</v>
      </c>
      <c r="S17" s="16" t="str">
        <f>SUMIFS($F$11:$F$51,$C$11:$C$51,"&gt;="&amp;$K$17,$C$11:$C$51,"&lt;="&amp;$L17, I11:I51,S10)</f>
        <v>0</v>
      </c>
      <c r="T17" s="16" t="str">
        <f>SUMIFS($F$11:$F$51,$C$11:$C$51,"&gt;="&amp;$K$17,$C$11:$C$51,"&lt;="&amp;$L17, I11:I51,T10)</f>
        <v>0</v>
      </c>
      <c r="U17" s="16" t="str">
        <f>SUMIFS($H$11:$H$51,$C$11:$C$51,"&gt;="&amp;$K$17,$C$11:$C$51,"&lt;="&amp;$L17, I11:I51,U10)</f>
        <v>0</v>
      </c>
      <c r="V17" s="16" t="str">
        <f>SUMIFS($H$11:$H$51,$C$11:$C$51,"&gt;="&amp;$K$17,$C$11:$C$51,"&lt;="&amp;$L17, I11:I51,V10)</f>
        <v>0</v>
      </c>
      <c r="W17" s="16" t="str">
        <f>SUMIFS($H$11:$H$51,$C$11:$C$51,"&gt;="&amp;$K$17,$C$11:$C$51,"&lt;="&amp;$L17, I11:I51,W10)</f>
        <v>0</v>
      </c>
    </row>
    <row r="18" spans="1:23">
      <c r="A18" s="3">
        <v>0</v>
      </c>
      <c r="B18" s="3">
        <v>1</v>
      </c>
      <c r="C18" s="3">
        <v>64</v>
      </c>
      <c r="D18" s="3">
        <v>225</v>
      </c>
      <c r="E18" s="16" t="str">
        <f>IFERROR(TRUNC(POWER(C18,2)*D18/16000000,3)*A18,0)</f>
        <v>0</v>
      </c>
      <c r="F18" s="16" t="str">
        <f>IFERROR(TRUNC(POWER(C18-$K$2,2)*(D18-$K$3)/16000000,3)*A18,0)</f>
        <v>0</v>
      </c>
      <c r="G18" s="16" t="str">
        <f>IFERROR(TRUNC(POWER((C18),2)*(D18)/16000000,3)*B18,0)</f>
        <v>0</v>
      </c>
      <c r="H18" s="16" t="str">
        <f>IFERROR(TRUNC(POWER((C18-$K$2),2)*(D18-$K$3)/16000000,3)*B18,0)</f>
        <v>0</v>
      </c>
      <c r="I18" s="3" t="str">
        <f>IF(D18&lt;330, "Shorts" ,IF(D18&gt;=600, "Longs", "Semi Longs"))</f>
        <v>0</v>
      </c>
      <c r="K18" s="3">
        <v>110</v>
      </c>
      <c r="L18" s="3">
        <v>119</v>
      </c>
      <c r="M18" s="4">
        <v>323</v>
      </c>
      <c r="N18" s="4">
        <v>389</v>
      </c>
      <c r="O18" s="4">
        <v>416</v>
      </c>
      <c r="P18" s="4" t="str">
        <f>(M18*R18)+(N18*S18)+(O18*T18)</f>
        <v>0</v>
      </c>
      <c r="Q18" s="4" t="str">
        <f>(M18*U18)+(N18*V18)+(O18*W18)</f>
        <v>0</v>
      </c>
      <c r="R18" s="16" t="str">
        <f>SUMIFS($F$11:$F$51,$C$11:$C$51,"&gt;="&amp;$K$18,$C$11:$C$51,"&lt;="&amp;$L18, I11:I51,R10)</f>
        <v>0</v>
      </c>
      <c r="S18" s="16" t="str">
        <f>SUMIFS($F$11:$F$51,$C$11:$C$51,"&gt;="&amp;$K$18,$C$11:$C$51,"&lt;="&amp;$L18, I11:I51,S10)</f>
        <v>0</v>
      </c>
      <c r="T18" s="16" t="str">
        <f>SUMIFS($F$11:$F$51,$C$11:$C$51,"&gt;="&amp;$K$18,$C$11:$C$51,"&lt;="&amp;$L18, I11:I51,T10)</f>
        <v>0</v>
      </c>
      <c r="U18" s="16" t="str">
        <f>SUMIFS($H$11:$H$51,$C$11:$C$51,"&gt;="&amp;$K$18,$C$11:$C$51,"&lt;="&amp;$L18, I11:I51,U10)</f>
        <v>0</v>
      </c>
      <c r="V18" s="16" t="str">
        <f>SUMIFS($H$11:$H$51,$C$11:$C$51,"&gt;="&amp;$K$18,$C$11:$C$51,"&lt;="&amp;$L18, I11:I51,V10)</f>
        <v>0</v>
      </c>
      <c r="W18" s="16" t="str">
        <f>SUMIFS($H$11:$H$51,$C$11:$C$51,"&gt;="&amp;$K$18,$C$11:$C$51,"&lt;="&amp;$L18, I11:I51,W10)</f>
        <v>0</v>
      </c>
    </row>
    <row r="19" spans="1:23">
      <c r="A19" s="3">
        <v>0</v>
      </c>
      <c r="B19" s="3">
        <v>1</v>
      </c>
      <c r="C19" s="3">
        <v>64</v>
      </c>
      <c r="D19" s="3">
        <v>1030</v>
      </c>
      <c r="E19" s="16" t="str">
        <f>IFERROR(TRUNC(POWER(C19,2)*D19/16000000,3)*A19,0)</f>
        <v>0</v>
      </c>
      <c r="F19" s="16" t="str">
        <f>IFERROR(TRUNC(POWER(C19-$K$2,2)*(D19-$K$3)/16000000,3)*A19,0)</f>
        <v>0</v>
      </c>
      <c r="G19" s="16" t="str">
        <f>IFERROR(TRUNC(POWER((C19),2)*(D19)/16000000,3)*B19,0)</f>
        <v>0</v>
      </c>
      <c r="H19" s="16" t="str">
        <f>IFERROR(TRUNC(POWER((C19-$K$2),2)*(D19-$K$3)/16000000,3)*B19,0)</f>
        <v>0</v>
      </c>
      <c r="I19" s="3" t="str">
        <f>IF(D19&lt;330, "Shorts" ,IF(D19&gt;=600, "Longs", "Semi Longs"))</f>
        <v>0</v>
      </c>
      <c r="K19" s="3">
        <v>120</v>
      </c>
      <c r="L19" s="3">
        <v>129</v>
      </c>
      <c r="M19" s="4">
        <v>363</v>
      </c>
      <c r="N19" s="4">
        <v>443</v>
      </c>
      <c r="O19" s="4">
        <v>470</v>
      </c>
      <c r="P19" s="4" t="str">
        <f>(M19*R19)+(N19*S19)+(O19*T19)</f>
        <v>0</v>
      </c>
      <c r="Q19" s="4" t="str">
        <f>(M19*U19)+(N19*V19)+(O19*W19)</f>
        <v>0</v>
      </c>
      <c r="R19" s="16" t="str">
        <f>SUMIFS($F$11:$F$51,$C$11:$C$51,"&gt;="&amp;$K$19,$C$11:$C$51,"&lt;="&amp;$L19, I11:I51,R10)</f>
        <v>0</v>
      </c>
      <c r="S19" s="16" t="str">
        <f>SUMIFS($F$11:$F$51,$C$11:$C$51,"&gt;="&amp;$K$19,$C$11:$C$51,"&lt;="&amp;$L19, I11:I51,S10)</f>
        <v>0</v>
      </c>
      <c r="T19" s="16" t="str">
        <f>SUMIFS($F$11:$F$51,$C$11:$C$51,"&gt;="&amp;$K$19,$C$11:$C$51,"&lt;="&amp;$L19, I11:I51,T10)</f>
        <v>0</v>
      </c>
      <c r="U19" s="16" t="str">
        <f>SUMIFS($H$11:$H$51,$C$11:$C$51,"&gt;="&amp;$K$19,$C$11:$C$51,"&lt;="&amp;$L19, I11:I51,U10)</f>
        <v>0</v>
      </c>
      <c r="V19" s="16" t="str">
        <f>SUMIFS($H$11:$H$51,$C$11:$C$51,"&gt;="&amp;$K$19,$C$11:$C$51,"&lt;="&amp;$L19, I11:I51,V10)</f>
        <v>0</v>
      </c>
      <c r="W19" s="16" t="str">
        <f>SUMIFS($H$11:$H$51,$C$11:$C$51,"&gt;="&amp;$K$19,$C$11:$C$51,"&lt;="&amp;$L19, I11:I51,W10)</f>
        <v>0</v>
      </c>
    </row>
    <row r="20" spans="1:23">
      <c r="A20" s="3">
        <v>0</v>
      </c>
      <c r="B20" s="3">
        <v>1</v>
      </c>
      <c r="C20" s="3">
        <v>65</v>
      </c>
      <c r="D20" s="3">
        <v>225</v>
      </c>
      <c r="E20" s="16" t="str">
        <f>IFERROR(TRUNC(POWER(C20,2)*D20/16000000,3)*A20,0)</f>
        <v>0</v>
      </c>
      <c r="F20" s="16" t="str">
        <f>IFERROR(TRUNC(POWER(C20-$K$2,2)*(D20-$K$3)/16000000,3)*A20,0)</f>
        <v>0</v>
      </c>
      <c r="G20" s="16" t="str">
        <f>IFERROR(TRUNC(POWER((C20),2)*(D20)/16000000,3)*B20,0)</f>
        <v>0</v>
      </c>
      <c r="H20" s="16" t="str">
        <f>IFERROR(TRUNC(POWER((C20-$K$2),2)*(D20-$K$3)/16000000,3)*B20,0)</f>
        <v>0</v>
      </c>
      <c r="I20" s="3" t="str">
        <f>IF(D20&lt;330, "Shorts" ,IF(D20&gt;=600, "Longs", "Semi Longs"))</f>
        <v>0</v>
      </c>
      <c r="K20" s="3">
        <v>130</v>
      </c>
      <c r="L20" s="3">
        <v>139</v>
      </c>
      <c r="M20" s="4">
        <v>363</v>
      </c>
      <c r="N20" s="4">
        <v>497</v>
      </c>
      <c r="O20" s="4">
        <v>524</v>
      </c>
      <c r="P20" s="4" t="str">
        <f>(M20*R20)+(N20*S20)+(O20*T20)</f>
        <v>0</v>
      </c>
      <c r="Q20" s="4" t="str">
        <f>(M20*U20)+(N20*V20)+(O20*W20)</f>
        <v>0</v>
      </c>
      <c r="R20" s="16" t="str">
        <f>SUMIFS($F$11:$F$51,$C$11:$C$51,"&gt;="&amp;$K$20,$C$11:$C$51,"&lt;="&amp;$L20, I11:I51,R10)</f>
        <v>0</v>
      </c>
      <c r="S20" s="16" t="str">
        <f>SUMIFS($F$11:$F$51,$C$11:$C$51,"&gt;="&amp;$K$20,$C$11:$C$51,"&lt;="&amp;$L20, I11:I51,S10)</f>
        <v>0</v>
      </c>
      <c r="T20" s="16" t="str">
        <f>SUMIFS($F$11:$F$51,$C$11:$C$51,"&gt;="&amp;$K$20,$C$11:$C$51,"&lt;="&amp;$L20, I11:I51,T10)</f>
        <v>0</v>
      </c>
      <c r="U20" s="16" t="str">
        <f>SUMIFS($H$11:$H$51,$C$11:$C$51,"&gt;="&amp;$K$20,$C$11:$C$51,"&lt;="&amp;$L20, I11:I51,U10)</f>
        <v>0</v>
      </c>
      <c r="V20" s="16" t="str">
        <f>SUMIFS($H$11:$H$51,$C$11:$C$51,"&gt;="&amp;$K$20,$C$11:$C$51,"&lt;="&amp;$L20, I11:I51,V10)</f>
        <v>0</v>
      </c>
      <c r="W20" s="16" t="str">
        <f>SUMIFS($H$11:$H$51,$C$11:$C$51,"&gt;="&amp;$K$20,$C$11:$C$51,"&lt;="&amp;$L20, I11:I51,W10)</f>
        <v>0</v>
      </c>
    </row>
    <row r="21" spans="1:23">
      <c r="A21" s="3">
        <v>0</v>
      </c>
      <c r="B21" s="3">
        <v>1</v>
      </c>
      <c r="C21" s="3">
        <v>65</v>
      </c>
      <c r="D21" s="3">
        <v>570</v>
      </c>
      <c r="E21" s="16" t="str">
        <f>IFERROR(TRUNC(POWER(C21,2)*D21/16000000,3)*A21,0)</f>
        <v>0</v>
      </c>
      <c r="F21" s="16" t="str">
        <f>IFERROR(TRUNC(POWER(C21-$K$2,2)*(D21-$K$3)/16000000,3)*A21,0)</f>
        <v>0</v>
      </c>
      <c r="G21" s="16" t="str">
        <f>IFERROR(TRUNC(POWER((C21),2)*(D21)/16000000,3)*B21,0)</f>
        <v>0</v>
      </c>
      <c r="H21" s="16" t="str">
        <f>IFERROR(TRUNC(POWER((C21-$K$2),2)*(D21-$K$3)/16000000,3)*B21,0)</f>
        <v>0</v>
      </c>
      <c r="I21" s="3" t="str">
        <f>IF(D21&lt;330, "Shorts" ,IF(D21&gt;=600, "Longs", "Semi Longs"))</f>
        <v>0</v>
      </c>
    </row>
    <row r="22" spans="1:23">
      <c r="A22" s="3">
        <v>0</v>
      </c>
      <c r="B22" s="3">
        <v>1</v>
      </c>
      <c r="C22" s="3">
        <v>66</v>
      </c>
      <c r="D22" s="3">
        <v>780</v>
      </c>
      <c r="E22" s="16" t="str">
        <f>IFERROR(TRUNC(POWER(C22,2)*D22/16000000,3)*A22,0)</f>
        <v>0</v>
      </c>
      <c r="F22" s="16" t="str">
        <f>IFERROR(TRUNC(POWER(C22-$K$2,2)*(D22-$K$3)/16000000,3)*A22,0)</f>
        <v>0</v>
      </c>
      <c r="G22" s="16" t="str">
        <f>IFERROR(TRUNC(POWER((C22),2)*(D22)/16000000,3)*B22,0)</f>
        <v>0</v>
      </c>
      <c r="H22" s="16" t="str">
        <f>IFERROR(TRUNC(POWER((C22-$K$2),2)*(D22-$K$3)/16000000,3)*B22,0)</f>
        <v>0</v>
      </c>
      <c r="I22" s="3" t="str">
        <f>IF(D22&lt;330, "Shorts" ,IF(D22&gt;=600, "Longs", "Semi Longs"))</f>
        <v>0</v>
      </c>
    </row>
    <row r="23" spans="1:23">
      <c r="A23" s="3">
        <v>0</v>
      </c>
      <c r="B23" s="3">
        <v>1</v>
      </c>
      <c r="C23" s="3">
        <v>66</v>
      </c>
      <c r="D23" s="3">
        <v>1040</v>
      </c>
      <c r="E23" s="16" t="str">
        <f>IFERROR(TRUNC(POWER(C23,2)*D23/16000000,3)*A23,0)</f>
        <v>0</v>
      </c>
      <c r="F23" s="16" t="str">
        <f>IFERROR(TRUNC(POWER(C23-$K$2,2)*(D23-$K$3)/16000000,3)*A23,0)</f>
        <v>0</v>
      </c>
      <c r="G23" s="16" t="str">
        <f>IFERROR(TRUNC(POWER((C23),2)*(D23)/16000000,3)*B23,0)</f>
        <v>0</v>
      </c>
      <c r="H23" s="16" t="str">
        <f>IFERROR(TRUNC(POWER((C23-$K$2),2)*(D23-$K$3)/16000000,3)*B23,0)</f>
        <v>0</v>
      </c>
      <c r="I23" s="3" t="str">
        <f>IF(D23&lt;330, "Shorts" ,IF(D23&gt;=600, "Longs", "Semi Longs"))</f>
        <v>0</v>
      </c>
    </row>
    <row r="24" spans="1:23">
      <c r="A24" s="3">
        <v>0</v>
      </c>
      <c r="B24" s="3">
        <v>1</v>
      </c>
      <c r="C24" s="3">
        <v>68</v>
      </c>
      <c r="D24" s="3">
        <v>470</v>
      </c>
      <c r="E24" s="16" t="str">
        <f>IFERROR(TRUNC(POWER(C24,2)*D24/16000000,3)*A24,0)</f>
        <v>0</v>
      </c>
      <c r="F24" s="16" t="str">
        <f>IFERROR(TRUNC(POWER(C24-$K$2,2)*(D24-$K$3)/16000000,3)*A24,0)</f>
        <v>0</v>
      </c>
      <c r="G24" s="16" t="str">
        <f>IFERROR(TRUNC(POWER((C24),2)*(D24)/16000000,3)*B24,0)</f>
        <v>0</v>
      </c>
      <c r="H24" s="16" t="str">
        <f>IFERROR(TRUNC(POWER((C24-$K$2),2)*(D24-$K$3)/16000000,3)*B24,0)</f>
        <v>0</v>
      </c>
      <c r="I24" s="3" t="str">
        <f>IF(D24&lt;330, "Shorts" ,IF(D24&gt;=600, "Longs", "Semi Longs"))</f>
        <v>0</v>
      </c>
    </row>
    <row r="25" spans="1:23">
      <c r="A25" s="3">
        <v>0</v>
      </c>
      <c r="B25" s="3">
        <v>1</v>
      </c>
      <c r="C25" s="3">
        <v>68</v>
      </c>
      <c r="D25" s="3">
        <v>580</v>
      </c>
      <c r="E25" s="16" t="str">
        <f>IFERROR(TRUNC(POWER(C25,2)*D25/16000000,3)*A25,0)</f>
        <v>0</v>
      </c>
      <c r="F25" s="16" t="str">
        <f>IFERROR(TRUNC(POWER(C25-$K$2,2)*(D25-$K$3)/16000000,3)*A25,0)</f>
        <v>0</v>
      </c>
      <c r="G25" s="16" t="str">
        <f>IFERROR(TRUNC(POWER((C25),2)*(D25)/16000000,3)*B25,0)</f>
        <v>0</v>
      </c>
      <c r="H25" s="16" t="str">
        <f>IFERROR(TRUNC(POWER((C25-$K$2),2)*(D25-$K$3)/16000000,3)*B25,0)</f>
        <v>0</v>
      </c>
      <c r="I25" s="3" t="str">
        <f>IF(D25&lt;330, "Shorts" ,IF(D25&gt;=600, "Longs", "Semi Longs"))</f>
        <v>0</v>
      </c>
    </row>
    <row r="26" spans="1:23">
      <c r="A26" s="3">
        <v>0</v>
      </c>
      <c r="B26" s="3">
        <v>1</v>
      </c>
      <c r="C26" s="3">
        <v>70</v>
      </c>
      <c r="D26" s="3">
        <v>940</v>
      </c>
      <c r="E26" s="16" t="str">
        <f>IFERROR(TRUNC(POWER(C26,2)*D26/16000000,3)*A26,0)</f>
        <v>0</v>
      </c>
      <c r="F26" s="16" t="str">
        <f>IFERROR(TRUNC(POWER(C26-$K$2,2)*(D26-$K$3)/16000000,3)*A26,0)</f>
        <v>0</v>
      </c>
      <c r="G26" s="16" t="str">
        <f>IFERROR(TRUNC(POWER((C26),2)*(D26)/16000000,3)*B26,0)</f>
        <v>0</v>
      </c>
      <c r="H26" s="16" t="str">
        <f>IFERROR(TRUNC(POWER((C26-$K$2),2)*(D26-$K$3)/16000000,3)*B26,0)</f>
        <v>0</v>
      </c>
      <c r="I26" s="3" t="str">
        <f>IF(D26&lt;330, "Shorts" ,IF(D26&gt;=600, "Longs", "Semi Longs"))</f>
        <v>0</v>
      </c>
    </row>
    <row r="27" spans="1:23">
      <c r="A27" s="3">
        <v>0</v>
      </c>
      <c r="B27" s="3">
        <v>1</v>
      </c>
      <c r="C27" s="3">
        <v>71</v>
      </c>
      <c r="D27" s="3">
        <v>1140</v>
      </c>
      <c r="E27" s="16" t="str">
        <f>IFERROR(TRUNC(POWER(C27,2)*D27/16000000,3)*A27,0)</f>
        <v>0</v>
      </c>
      <c r="F27" s="16" t="str">
        <f>IFERROR(TRUNC(POWER(C27-$K$2,2)*(D27-$K$3)/16000000,3)*A27,0)</f>
        <v>0</v>
      </c>
      <c r="G27" s="16" t="str">
        <f>IFERROR(TRUNC(POWER((C27),2)*(D27)/16000000,3)*B27,0)</f>
        <v>0</v>
      </c>
      <c r="H27" s="16" t="str">
        <f>IFERROR(TRUNC(POWER((C27-$K$2),2)*(D27-$K$3)/16000000,3)*B27,0)</f>
        <v>0</v>
      </c>
      <c r="I27" s="3" t="str">
        <f>IF(D27&lt;330, "Shorts" ,IF(D27&gt;=600, "Longs", "Semi Longs"))</f>
        <v>0</v>
      </c>
    </row>
    <row r="28" spans="1:23">
      <c r="A28" s="3">
        <v>0</v>
      </c>
      <c r="B28" s="3">
        <v>1</v>
      </c>
      <c r="C28" s="3">
        <v>72</v>
      </c>
      <c r="D28" s="3">
        <v>520</v>
      </c>
      <c r="E28" s="16" t="str">
        <f>IFERROR(TRUNC(POWER(C28,2)*D28/16000000,3)*A28,0)</f>
        <v>0</v>
      </c>
      <c r="F28" s="16" t="str">
        <f>IFERROR(TRUNC(POWER(C28-$K$2,2)*(D28-$K$3)/16000000,3)*A28,0)</f>
        <v>0</v>
      </c>
      <c r="G28" s="16" t="str">
        <f>IFERROR(TRUNC(POWER((C28),2)*(D28)/16000000,3)*B28,0)</f>
        <v>0</v>
      </c>
      <c r="H28" s="16" t="str">
        <f>IFERROR(TRUNC(POWER((C28-$K$2),2)*(D28-$K$3)/16000000,3)*B28,0)</f>
        <v>0</v>
      </c>
      <c r="I28" s="3" t="str">
        <f>IF(D28&lt;330, "Shorts" ,IF(D28&gt;=600, "Longs", "Semi Longs"))</f>
        <v>0</v>
      </c>
    </row>
    <row r="29" spans="1:23">
      <c r="A29" s="3">
        <v>0</v>
      </c>
      <c r="B29" s="3">
        <v>1</v>
      </c>
      <c r="C29" s="3">
        <v>72</v>
      </c>
      <c r="D29" s="3">
        <v>840</v>
      </c>
      <c r="E29" s="16" t="str">
        <f>IFERROR(TRUNC(POWER(C29,2)*D29/16000000,3)*A29,0)</f>
        <v>0</v>
      </c>
      <c r="F29" s="16" t="str">
        <f>IFERROR(TRUNC(POWER(C29-$K$2,2)*(D29-$K$3)/16000000,3)*A29,0)</f>
        <v>0</v>
      </c>
      <c r="G29" s="16" t="str">
        <f>IFERROR(TRUNC(POWER((C29),2)*(D29)/16000000,3)*B29,0)</f>
        <v>0</v>
      </c>
      <c r="H29" s="16" t="str">
        <f>IFERROR(TRUNC(POWER((C29-$K$2),2)*(D29-$K$3)/16000000,3)*B29,0)</f>
        <v>0</v>
      </c>
      <c r="I29" s="3" t="str">
        <f>IF(D29&lt;330, "Shorts" ,IF(D29&gt;=600, "Longs", "Semi Longs"))</f>
        <v>0</v>
      </c>
    </row>
    <row r="30" spans="1:23">
      <c r="A30" s="3">
        <v>0</v>
      </c>
      <c r="B30" s="3">
        <v>1</v>
      </c>
      <c r="C30" s="3">
        <v>73</v>
      </c>
      <c r="D30" s="3">
        <v>530</v>
      </c>
      <c r="E30" s="16" t="str">
        <f>IFERROR(TRUNC(POWER(C30,2)*D30/16000000,3)*A30,0)</f>
        <v>0</v>
      </c>
      <c r="F30" s="16" t="str">
        <f>IFERROR(TRUNC(POWER(C30-$K$2,2)*(D30-$K$3)/16000000,3)*A30,0)</f>
        <v>0</v>
      </c>
      <c r="G30" s="16" t="str">
        <f>IFERROR(TRUNC(POWER((C30),2)*(D30)/16000000,3)*B30,0)</f>
        <v>0</v>
      </c>
      <c r="H30" s="16" t="str">
        <f>IFERROR(TRUNC(POWER((C30-$K$2),2)*(D30-$K$3)/16000000,3)*B30,0)</f>
        <v>0</v>
      </c>
      <c r="I30" s="3" t="str">
        <f>IF(D30&lt;330, "Shorts" ,IF(D30&gt;=600, "Longs", "Semi Longs"))</f>
        <v>0</v>
      </c>
    </row>
    <row r="31" spans="1:23">
      <c r="A31" s="3">
        <v>0</v>
      </c>
      <c r="B31" s="3">
        <v>1</v>
      </c>
      <c r="C31" s="3">
        <v>73</v>
      </c>
      <c r="D31" s="3">
        <v>1140</v>
      </c>
      <c r="E31" s="16" t="str">
        <f>IFERROR(TRUNC(POWER(C31,2)*D31/16000000,3)*A31,0)</f>
        <v>0</v>
      </c>
      <c r="F31" s="16" t="str">
        <f>IFERROR(TRUNC(POWER(C31-$K$2,2)*(D31-$K$3)/16000000,3)*A31,0)</f>
        <v>0</v>
      </c>
      <c r="G31" s="16" t="str">
        <f>IFERROR(TRUNC(POWER((C31),2)*(D31)/16000000,3)*B31,0)</f>
        <v>0</v>
      </c>
      <c r="H31" s="16" t="str">
        <f>IFERROR(TRUNC(POWER((C31-$K$2),2)*(D31-$K$3)/16000000,3)*B31,0)</f>
        <v>0</v>
      </c>
      <c r="I31" s="3" t="str">
        <f>IF(D31&lt;330, "Shorts" ,IF(D31&gt;=600, "Longs", "Semi Longs"))</f>
        <v>0</v>
      </c>
    </row>
    <row r="32" spans="1:23">
      <c r="A32" s="3">
        <v>0</v>
      </c>
      <c r="B32" s="3">
        <v>1</v>
      </c>
      <c r="C32" s="3">
        <v>74</v>
      </c>
      <c r="D32" s="3">
        <v>225</v>
      </c>
      <c r="E32" s="16" t="str">
        <f>IFERROR(TRUNC(POWER(C32,2)*D32/16000000,3)*A32,0)</f>
        <v>0</v>
      </c>
      <c r="F32" s="16" t="str">
        <f>IFERROR(TRUNC(POWER(C32-$K$2,2)*(D32-$K$3)/16000000,3)*A32,0)</f>
        <v>0</v>
      </c>
      <c r="G32" s="16" t="str">
        <f>IFERROR(TRUNC(POWER((C32),2)*(D32)/16000000,3)*B32,0)</f>
        <v>0</v>
      </c>
      <c r="H32" s="16" t="str">
        <f>IFERROR(TRUNC(POWER((C32-$K$2),2)*(D32-$K$3)/16000000,3)*B32,0)</f>
        <v>0</v>
      </c>
      <c r="I32" s="3" t="str">
        <f>IF(D32&lt;330, "Shorts" ,IF(D32&gt;=600, "Longs", "Semi Longs"))</f>
        <v>0</v>
      </c>
    </row>
    <row r="33" spans="1:23">
      <c r="A33" s="3">
        <v>0</v>
      </c>
      <c r="B33" s="3">
        <v>1</v>
      </c>
      <c r="C33" s="3">
        <v>75</v>
      </c>
      <c r="D33" s="3">
        <v>440</v>
      </c>
      <c r="E33" s="16" t="str">
        <f>IFERROR(TRUNC(POWER(C33,2)*D33/16000000,3)*A33,0)</f>
        <v>0</v>
      </c>
      <c r="F33" s="16" t="str">
        <f>IFERROR(TRUNC(POWER(C33-$K$2,2)*(D33-$K$3)/16000000,3)*A33,0)</f>
        <v>0</v>
      </c>
      <c r="G33" s="16" t="str">
        <f>IFERROR(TRUNC(POWER((C33),2)*(D33)/16000000,3)*B33,0)</f>
        <v>0</v>
      </c>
      <c r="H33" s="16" t="str">
        <f>IFERROR(TRUNC(POWER((C33-$K$2),2)*(D33-$K$3)/16000000,3)*B33,0)</f>
        <v>0</v>
      </c>
      <c r="I33" s="3" t="str">
        <f>IF(D33&lt;330, "Shorts" ,IF(D33&gt;=600, "Longs", "Semi Longs"))</f>
        <v>0</v>
      </c>
    </row>
    <row r="34" spans="1:23">
      <c r="A34" s="3">
        <v>0</v>
      </c>
      <c r="B34" s="3">
        <v>1</v>
      </c>
      <c r="C34" s="3">
        <v>76</v>
      </c>
      <c r="D34" s="3">
        <v>450</v>
      </c>
      <c r="E34" s="16" t="str">
        <f>IFERROR(TRUNC(POWER(C34,2)*D34/16000000,3)*A34,0)</f>
        <v>0</v>
      </c>
      <c r="F34" s="16" t="str">
        <f>IFERROR(TRUNC(POWER(C34-$K$2,2)*(D34-$K$3)/16000000,3)*A34,0)</f>
        <v>0</v>
      </c>
      <c r="G34" s="16" t="str">
        <f>IFERROR(TRUNC(POWER((C34),2)*(D34)/16000000,3)*B34,0)</f>
        <v>0</v>
      </c>
      <c r="H34" s="16" t="str">
        <f>IFERROR(TRUNC(POWER((C34-$K$2),2)*(D34-$K$3)/16000000,3)*B34,0)</f>
        <v>0</v>
      </c>
      <c r="I34" s="3" t="str">
        <f>IF(D34&lt;330, "Shorts" ,IF(D34&gt;=600, "Longs", "Semi Longs"))</f>
        <v>0</v>
      </c>
    </row>
    <row r="35" spans="1:23">
      <c r="A35" s="3">
        <v>0</v>
      </c>
      <c r="B35" s="3">
        <v>1</v>
      </c>
      <c r="C35" s="3">
        <v>81</v>
      </c>
      <c r="D35" s="3">
        <v>660</v>
      </c>
      <c r="E35" s="16" t="str">
        <f>IFERROR(TRUNC(POWER(C35,2)*D35/16000000,3)*A35,0)</f>
        <v>0</v>
      </c>
      <c r="F35" s="16" t="str">
        <f>IFERROR(TRUNC(POWER(C35-$K$2,2)*(D35-$K$3)/16000000,3)*A35,0)</f>
        <v>0</v>
      </c>
      <c r="G35" s="16" t="str">
        <f>IFERROR(TRUNC(POWER((C35),2)*(D35)/16000000,3)*B35,0)</f>
        <v>0</v>
      </c>
      <c r="H35" s="16" t="str">
        <f>IFERROR(TRUNC(POWER((C35-$K$2),2)*(D35-$K$3)/16000000,3)*B35,0)</f>
        <v>0</v>
      </c>
      <c r="I35" s="3" t="str">
        <f>IF(D35&lt;330, "Shorts" ,IF(D35&gt;=600, "Longs", "Semi Longs"))</f>
        <v>0</v>
      </c>
    </row>
    <row r="36" spans="1:23">
      <c r="A36" s="3">
        <v>0</v>
      </c>
      <c r="B36" s="3">
        <v>2</v>
      </c>
      <c r="C36" s="3">
        <v>82</v>
      </c>
      <c r="D36" s="3">
        <v>225</v>
      </c>
      <c r="E36" s="16" t="str">
        <f>IFERROR(TRUNC(POWER(C36,2)*D36/16000000,3)*A36,0)</f>
        <v>0</v>
      </c>
      <c r="F36" s="16" t="str">
        <f>IFERROR(TRUNC(POWER(C36-$K$2,2)*(D36-$K$3)/16000000,3)*A36,0)</f>
        <v>0</v>
      </c>
      <c r="G36" s="16" t="str">
        <f>IFERROR(TRUNC(POWER((C36),2)*(D36)/16000000,3)*B36,0)</f>
        <v>0</v>
      </c>
      <c r="H36" s="16" t="str">
        <f>IFERROR(TRUNC(POWER((C36-$K$2),2)*(D36-$K$3)/16000000,3)*B36,0)</f>
        <v>0</v>
      </c>
      <c r="I36" s="3" t="str">
        <f>IF(D36&lt;330, "Shorts" ,IF(D36&gt;=600, "Longs", "Semi Longs"))</f>
        <v>0</v>
      </c>
    </row>
    <row r="37" spans="1:23">
      <c r="A37" s="3">
        <v>0</v>
      </c>
      <c r="B37" s="3">
        <v>1</v>
      </c>
      <c r="C37" s="3">
        <v>82</v>
      </c>
      <c r="D37" s="3">
        <v>440</v>
      </c>
      <c r="E37" s="16" t="str">
        <f>IFERROR(TRUNC(POWER(C37,2)*D37/16000000,3)*A37,0)</f>
        <v>0</v>
      </c>
      <c r="F37" s="16" t="str">
        <f>IFERROR(TRUNC(POWER(C37-$K$2,2)*(D37-$K$3)/16000000,3)*A37,0)</f>
        <v>0</v>
      </c>
      <c r="G37" s="16" t="str">
        <f>IFERROR(TRUNC(POWER((C37),2)*(D37)/16000000,3)*B37,0)</f>
        <v>0</v>
      </c>
      <c r="H37" s="16" t="str">
        <f>IFERROR(TRUNC(POWER((C37-$K$2),2)*(D37-$K$3)/16000000,3)*B37,0)</f>
        <v>0</v>
      </c>
      <c r="I37" s="3" t="str">
        <f>IF(D37&lt;330, "Shorts" ,IF(D37&gt;=600, "Longs", "Semi Longs"))</f>
        <v>0</v>
      </c>
    </row>
    <row r="38" spans="1:23">
      <c r="A38" s="3">
        <v>0</v>
      </c>
      <c r="B38" s="3">
        <v>1</v>
      </c>
      <c r="C38" s="3">
        <v>83</v>
      </c>
      <c r="D38" s="3">
        <v>480</v>
      </c>
      <c r="E38" s="16" t="str">
        <f>IFERROR(TRUNC(POWER(C38,2)*D38/16000000,3)*A38,0)</f>
        <v>0</v>
      </c>
      <c r="F38" s="16" t="str">
        <f>IFERROR(TRUNC(POWER(C38-$K$2,2)*(D38-$K$3)/16000000,3)*A38,0)</f>
        <v>0</v>
      </c>
      <c r="G38" s="16" t="str">
        <f>IFERROR(TRUNC(POWER((C38),2)*(D38)/16000000,3)*B38,0)</f>
        <v>0</v>
      </c>
      <c r="H38" s="16" t="str">
        <f>IFERROR(TRUNC(POWER((C38-$K$2),2)*(D38-$K$3)/16000000,3)*B38,0)</f>
        <v>0</v>
      </c>
      <c r="I38" s="3" t="str">
        <f>IF(D38&lt;330, "Shorts" ,IF(D38&gt;=600, "Longs", "Semi Longs"))</f>
        <v>0</v>
      </c>
    </row>
    <row r="39" spans="1:23">
      <c r="A39" s="3">
        <v>0</v>
      </c>
      <c r="B39" s="3">
        <v>1</v>
      </c>
      <c r="C39" s="3">
        <v>85</v>
      </c>
      <c r="D39" s="3">
        <v>460</v>
      </c>
      <c r="E39" s="16" t="str">
        <f>IFERROR(TRUNC(POWER(C39,2)*D39/16000000,3)*A39,0)</f>
        <v>0</v>
      </c>
      <c r="F39" s="16" t="str">
        <f>IFERROR(TRUNC(POWER(C39-$K$2,2)*(D39-$K$3)/16000000,3)*A39,0)</f>
        <v>0</v>
      </c>
      <c r="G39" s="16" t="str">
        <f>IFERROR(TRUNC(POWER((C39),2)*(D39)/16000000,3)*B39,0)</f>
        <v>0</v>
      </c>
      <c r="H39" s="16" t="str">
        <f>IFERROR(TRUNC(POWER((C39-$K$2),2)*(D39-$K$3)/16000000,3)*B39,0)</f>
        <v>0</v>
      </c>
      <c r="I39" s="3" t="str">
        <f>IF(D39&lt;330, "Shorts" ,IF(D39&gt;=600, "Longs", "Semi Longs"))</f>
        <v>0</v>
      </c>
    </row>
    <row r="40" spans="1:23">
      <c r="A40" s="3">
        <v>0</v>
      </c>
      <c r="B40" s="3">
        <v>1</v>
      </c>
      <c r="C40" s="3">
        <v>87</v>
      </c>
      <c r="D40" s="3">
        <v>580</v>
      </c>
      <c r="E40" s="16" t="str">
        <f>IFERROR(TRUNC(POWER(C40,2)*D40/16000000,3)*A40,0)</f>
        <v>0</v>
      </c>
      <c r="F40" s="16" t="str">
        <f>IFERROR(TRUNC(POWER(C40-$K$2,2)*(D40-$K$3)/16000000,3)*A40,0)</f>
        <v>0</v>
      </c>
      <c r="G40" s="16" t="str">
        <f>IFERROR(TRUNC(POWER((C40),2)*(D40)/16000000,3)*B40,0)</f>
        <v>0</v>
      </c>
      <c r="H40" s="16" t="str">
        <f>IFERROR(TRUNC(POWER((C40-$K$2),2)*(D40-$K$3)/16000000,3)*B40,0)</f>
        <v>0</v>
      </c>
      <c r="I40" s="3" t="str">
        <f>IF(D40&lt;330, "Shorts" ,IF(D40&gt;=600, "Longs", "Semi Longs"))</f>
        <v>0</v>
      </c>
    </row>
    <row r="41" spans="1:23">
      <c r="A41" s="3">
        <v>0</v>
      </c>
      <c r="B41" s="3">
        <v>1</v>
      </c>
      <c r="C41" s="3">
        <v>89</v>
      </c>
      <c r="D41" s="3">
        <v>530</v>
      </c>
      <c r="E41" s="16" t="str">
        <f>IFERROR(TRUNC(POWER(C41,2)*D41/16000000,3)*A41,0)</f>
        <v>0</v>
      </c>
      <c r="F41" s="16" t="str">
        <f>IFERROR(TRUNC(POWER(C41-$K$2,2)*(D41-$K$3)/16000000,3)*A41,0)</f>
        <v>0</v>
      </c>
      <c r="G41" s="16" t="str">
        <f>IFERROR(TRUNC(POWER((C41),2)*(D41)/16000000,3)*B41,0)</f>
        <v>0</v>
      </c>
      <c r="H41" s="16" t="str">
        <f>IFERROR(TRUNC(POWER((C41-$K$2),2)*(D41-$K$3)/16000000,3)*B41,0)</f>
        <v>0</v>
      </c>
      <c r="I41" s="3" t="str">
        <f>IF(D41&lt;330, "Shorts" ,IF(D41&gt;=600, "Longs", "Semi Longs"))</f>
        <v>0</v>
      </c>
    </row>
    <row r="42" spans="1:23">
      <c r="A42" s="3">
        <v>0</v>
      </c>
      <c r="B42" s="3">
        <v>1</v>
      </c>
      <c r="C42" s="3">
        <v>90</v>
      </c>
      <c r="D42" s="3">
        <v>550</v>
      </c>
      <c r="E42" s="16" t="str">
        <f>IFERROR(TRUNC(POWER(C42,2)*D42/16000000,3)*A42,0)</f>
        <v>0</v>
      </c>
      <c r="F42" s="16" t="str">
        <f>IFERROR(TRUNC(POWER(C42-$K$2,2)*(D42-$K$3)/16000000,3)*A42,0)</f>
        <v>0</v>
      </c>
      <c r="G42" s="16" t="str">
        <f>IFERROR(TRUNC(POWER((C42),2)*(D42)/16000000,3)*B42,0)</f>
        <v>0</v>
      </c>
      <c r="H42" s="16" t="str">
        <f>IFERROR(TRUNC(POWER((C42-$K$2),2)*(D42-$K$3)/16000000,3)*B42,0)</f>
        <v>0</v>
      </c>
      <c r="I42" s="3" t="str">
        <f>IF(D42&lt;330, "Shorts" ,IF(D42&gt;=600, "Longs", "Semi Longs"))</f>
        <v>0</v>
      </c>
    </row>
    <row r="43" spans="1:23">
      <c r="A43" s="3">
        <v>0</v>
      </c>
      <c r="B43" s="3">
        <v>1</v>
      </c>
      <c r="C43" s="3">
        <v>91</v>
      </c>
      <c r="D43" s="3">
        <v>500</v>
      </c>
      <c r="E43" s="16" t="str">
        <f>IFERROR(TRUNC(POWER(C43,2)*D43/16000000,3)*A43,0)</f>
        <v>0</v>
      </c>
      <c r="F43" s="16" t="str">
        <f>IFERROR(TRUNC(POWER(C43-$K$2,2)*(D43-$K$3)/16000000,3)*A43,0)</f>
        <v>0</v>
      </c>
      <c r="G43" s="16" t="str">
        <f>IFERROR(TRUNC(POWER((C43),2)*(D43)/16000000,3)*B43,0)</f>
        <v>0</v>
      </c>
      <c r="H43" s="16" t="str">
        <f>IFERROR(TRUNC(POWER((C43-$K$2),2)*(D43-$K$3)/16000000,3)*B43,0)</f>
        <v>0</v>
      </c>
      <c r="I43" s="3" t="str">
        <f>IF(D43&lt;330, "Shorts" ,IF(D43&gt;=600, "Longs", "Semi Longs"))</f>
        <v>0</v>
      </c>
    </row>
    <row r="44" spans="1:23">
      <c r="A44" s="3">
        <v>0</v>
      </c>
      <c r="B44" s="3">
        <v>1</v>
      </c>
      <c r="C44" s="3">
        <v>91</v>
      </c>
      <c r="D44" s="3">
        <v>570</v>
      </c>
      <c r="E44" s="16" t="str">
        <f>IFERROR(TRUNC(POWER(C44,2)*D44/16000000,3)*A44,0)</f>
        <v>0</v>
      </c>
      <c r="F44" s="16" t="str">
        <f>IFERROR(TRUNC(POWER(C44-$K$2,2)*(D44-$K$3)/16000000,3)*A44,0)</f>
        <v>0</v>
      </c>
      <c r="G44" s="16" t="str">
        <f>IFERROR(TRUNC(POWER((C44),2)*(D44)/16000000,3)*B44,0)</f>
        <v>0</v>
      </c>
      <c r="H44" s="16" t="str">
        <f>IFERROR(TRUNC(POWER((C44-$K$2),2)*(D44-$K$3)/16000000,3)*B44,0)</f>
        <v>0</v>
      </c>
      <c r="I44" s="3" t="str">
        <f>IF(D44&lt;330, "Shorts" ,IF(D44&gt;=600, "Longs", "Semi Longs"))</f>
        <v>0</v>
      </c>
    </row>
    <row r="45" spans="1:23">
      <c r="A45" s="3">
        <v>0</v>
      </c>
      <c r="B45" s="3">
        <v>1</v>
      </c>
      <c r="C45" s="3">
        <v>91</v>
      </c>
      <c r="D45" s="3">
        <v>900</v>
      </c>
      <c r="E45" s="16" t="str">
        <f>IFERROR(TRUNC(POWER(C45,2)*D45/16000000,3)*A45,0)</f>
        <v>0</v>
      </c>
      <c r="F45" s="16" t="str">
        <f>IFERROR(TRUNC(POWER(C45-$K$2,2)*(D45-$K$3)/16000000,3)*A45,0)</f>
        <v>0</v>
      </c>
      <c r="G45" s="16" t="str">
        <f>IFERROR(TRUNC(POWER((C45),2)*(D45)/16000000,3)*B45,0)</f>
        <v>0</v>
      </c>
      <c r="H45" s="16" t="str">
        <f>IFERROR(TRUNC(POWER((C45-$K$2),2)*(D45-$K$3)/16000000,3)*B45,0)</f>
        <v>0</v>
      </c>
      <c r="I45" s="3" t="str">
        <f>IF(D45&lt;330, "Shorts" ,IF(D45&gt;=600, "Longs", "Semi Longs"))</f>
        <v>0</v>
      </c>
    </row>
    <row r="46" spans="1:23">
      <c r="A46" s="3">
        <v>0</v>
      </c>
      <c r="B46" s="3">
        <v>1</v>
      </c>
      <c r="C46" s="3">
        <v>91</v>
      </c>
      <c r="D46" s="3">
        <v>980</v>
      </c>
      <c r="E46" s="16" t="str">
        <f>IFERROR(TRUNC(POWER(C46,2)*D46/16000000,3)*A46,0)</f>
        <v>0</v>
      </c>
      <c r="F46" s="16" t="str">
        <f>IFERROR(TRUNC(POWER(C46-$K$2,2)*(D46-$K$3)/16000000,3)*A46,0)</f>
        <v>0</v>
      </c>
      <c r="G46" s="16" t="str">
        <f>IFERROR(TRUNC(POWER((C46),2)*(D46)/16000000,3)*B46,0)</f>
        <v>0</v>
      </c>
      <c r="H46" s="16" t="str">
        <f>IFERROR(TRUNC(POWER((C46-$K$2),2)*(D46-$K$3)/16000000,3)*B46,0)</f>
        <v>0</v>
      </c>
      <c r="I46" s="3" t="str">
        <f>IF(D46&lt;330, "Shorts" ,IF(D46&gt;=600, "Longs", "Semi Longs"))</f>
        <v>0</v>
      </c>
    </row>
    <row r="47" spans="1:23">
      <c r="A47" s="3">
        <v>0</v>
      </c>
      <c r="B47" s="3">
        <v>1</v>
      </c>
      <c r="C47" s="3">
        <v>93</v>
      </c>
      <c r="D47" s="3">
        <v>650</v>
      </c>
      <c r="E47" s="16" t="str">
        <f>IFERROR(TRUNC(POWER(C47,2)*D47/16000000,3)*A47,0)</f>
        <v>0</v>
      </c>
      <c r="F47" s="16" t="str">
        <f>IFERROR(TRUNC(POWER(C47-$K$2,2)*(D47-$K$3)/16000000,3)*A47,0)</f>
        <v>0</v>
      </c>
      <c r="G47" s="16" t="str">
        <f>IFERROR(TRUNC(POWER((C47),2)*(D47)/16000000,3)*B47,0)</f>
        <v>0</v>
      </c>
      <c r="H47" s="16" t="str">
        <f>IFERROR(TRUNC(POWER((C47-$K$2),2)*(D47-$K$3)/16000000,3)*B47,0)</f>
        <v>0</v>
      </c>
      <c r="I47" s="3" t="str">
        <f>IF(D47&lt;330, "Shorts" ,IF(D47&gt;=600, "Longs", "Semi Longs"))</f>
        <v>0</v>
      </c>
    </row>
    <row r="48" spans="1:23">
      <c r="A48" s="3">
        <v>0</v>
      </c>
      <c r="B48" s="3">
        <v>1</v>
      </c>
      <c r="C48" s="3">
        <v>95</v>
      </c>
      <c r="D48" s="3">
        <v>470</v>
      </c>
      <c r="E48" s="16" t="str">
        <f>IFERROR(TRUNC(POWER(C48,2)*D48/16000000,3)*A48,0)</f>
        <v>0</v>
      </c>
      <c r="F48" s="16" t="str">
        <f>IFERROR(TRUNC(POWER(C48-$K$2,2)*(D48-$K$3)/16000000,3)*A48,0)</f>
        <v>0</v>
      </c>
      <c r="G48" s="16" t="str">
        <f>IFERROR(TRUNC(POWER((C48),2)*(D48)/16000000,3)*B48,0)</f>
        <v>0</v>
      </c>
      <c r="H48" s="16" t="str">
        <f>IFERROR(TRUNC(POWER((C48-$K$2),2)*(D48-$K$3)/16000000,3)*B48,0)</f>
        <v>0</v>
      </c>
      <c r="I48" s="3" t="str">
        <f>IF(D48&lt;330, "Shorts" ,IF(D48&gt;=600, "Longs", "Semi Longs"))</f>
        <v>0</v>
      </c>
    </row>
    <row r="49" spans="1:23">
      <c r="A49" s="3">
        <v>0</v>
      </c>
      <c r="B49" s="3">
        <v>1</v>
      </c>
      <c r="C49" s="3">
        <v>95</v>
      </c>
      <c r="D49" s="3">
        <v>970</v>
      </c>
      <c r="E49" s="16" t="str">
        <f>IFERROR(TRUNC(POWER(C49,2)*D49/16000000,3)*A49,0)</f>
        <v>0</v>
      </c>
      <c r="F49" s="16" t="str">
        <f>IFERROR(TRUNC(POWER(C49-$K$2,2)*(D49-$K$3)/16000000,3)*A49,0)</f>
        <v>0</v>
      </c>
      <c r="G49" s="16" t="str">
        <f>IFERROR(TRUNC(POWER((C49),2)*(D49)/16000000,3)*B49,0)</f>
        <v>0</v>
      </c>
      <c r="H49" s="16" t="str">
        <f>IFERROR(TRUNC(POWER((C49-$K$2),2)*(D49-$K$3)/16000000,3)*B49,0)</f>
        <v>0</v>
      </c>
      <c r="I49" s="3" t="str">
        <f>IF(D49&lt;330, "Shorts" ,IF(D49&gt;=600, "Longs", "Semi Longs"))</f>
        <v>0</v>
      </c>
    </row>
    <row r="50" spans="1:23">
      <c r="A50" s="3">
        <v>0</v>
      </c>
      <c r="B50" s="3">
        <v>1</v>
      </c>
      <c r="C50" s="3">
        <v>97</v>
      </c>
      <c r="D50" s="3">
        <v>460</v>
      </c>
      <c r="E50" s="16" t="str">
        <f>IFERROR(TRUNC(POWER(C50,2)*D50/16000000,3)*A50,0)</f>
        <v>0</v>
      </c>
      <c r="F50" s="16" t="str">
        <f>IFERROR(TRUNC(POWER(C50-$K$2,2)*(D50-$K$3)/16000000,3)*A50,0)</f>
        <v>0</v>
      </c>
      <c r="G50" s="16" t="str">
        <f>IFERROR(TRUNC(POWER((C50),2)*(D50)/16000000,3)*B50,0)</f>
        <v>0</v>
      </c>
      <c r="H50" s="16" t="str">
        <f>IFERROR(TRUNC(POWER((C50-$K$2),2)*(D50-$K$3)/16000000,3)*B50,0)</f>
        <v>0</v>
      </c>
      <c r="I50" s="3" t="str">
        <f>IF(D50&lt;330, "Shorts" ,IF(D50&gt;=600, "Longs", "Semi Longs"))</f>
        <v>0</v>
      </c>
    </row>
    <row r="51" spans="1:23">
      <c r="A51" s="3">
        <v>0</v>
      </c>
      <c r="B51" s="3">
        <v>1</v>
      </c>
      <c r="C51" s="3">
        <v>99</v>
      </c>
      <c r="D51" s="3">
        <v>830</v>
      </c>
      <c r="E51" s="16" t="str">
        <f>IFERROR(TRUNC(POWER(C51,2)*D51/16000000,3)*A51,0)</f>
        <v>0</v>
      </c>
      <c r="F51" s="16" t="str">
        <f>IFERROR(TRUNC(POWER(C51-$K$2,2)*(D51-$K$3)/16000000,3)*A51,0)</f>
        <v>0</v>
      </c>
      <c r="G51" s="16" t="str">
        <f>IFERROR(TRUNC(POWER((C51),2)*(D51)/16000000,3)*B51,0)</f>
        <v>0</v>
      </c>
      <c r="H51" s="16" t="str">
        <f>IFERROR(TRUNC(POWER((C51-$K$2),2)*(D51-$K$3)/16000000,3)*B51,0)</f>
        <v>0</v>
      </c>
      <c r="I51" s="3" t="str">
        <f>IF(D51&lt;330, "Shorts" ,IF(D51&gt;=600, "Longs", "Semi Longs"))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K10:L10"/>
    <mergeCell ref="R9:T9"/>
    <mergeCell ref="U9:W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51"/>
  <sheetViews>
    <sheetView tabSelected="0" workbookViewId="0" showGridLines="true" showRowColHeaders="1">
      <selection activeCell="W9" sqref="W9"/>
    </sheetView>
  </sheetViews>
  <sheetFormatPr defaultRowHeight="14.4" outlineLevelRow="0" outlineLevelCol="0"/>
  <cols>
    <col min="1" max="1" width="12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4.6" customWidth="true" style="0"/>
    <col min="8" max="8" width="14.6" customWidth="true" style="0"/>
    <col min="9" max="9" width="12" customWidth="true" style="0"/>
    <col min="11" max="11" width="15" customWidth="true" style="0"/>
    <col min="12" max="12" width="15" customWidth="true" style="0"/>
    <col min="13" max="13" width="15" customWidth="true" style="0"/>
    <col min="14" max="14" width="13" customWidth="true" style="0"/>
    <col min="15" max="15" width="15" customWidth="true" style="0"/>
    <col min="16" max="16" width="17" customWidth="true" style="0"/>
    <col min="17" max="17" width="17" customWidth="true" style="0"/>
  </cols>
  <sheetData>
    <row r="2" spans="1:23">
      <c r="A2" s="10" t="s">
        <v>1</v>
      </c>
      <c r="B2" s="11" t="s">
        <v>26</v>
      </c>
      <c r="D2" s="10" t="s">
        <v>37</v>
      </c>
      <c r="E2" s="12" t="s">
        <v>90</v>
      </c>
      <c r="G2" s="10" t="s">
        <v>57</v>
      </c>
      <c r="H2" s="3" t="str">
        <f>E9</f>
        <v>0</v>
      </c>
      <c r="J2" s="10" t="s">
        <v>58</v>
      </c>
      <c r="K2" s="11">
        <v>3</v>
      </c>
      <c r="P2" s="3" t="s">
        <v>59</v>
      </c>
      <c r="Q2" s="4" t="str">
        <f>SUM(Q3:Q9)</f>
        <v>0</v>
      </c>
    </row>
    <row r="3" spans="1:23">
      <c r="J3" s="10" t="s">
        <v>60</v>
      </c>
      <c r="K3" s="11">
        <v>5</v>
      </c>
      <c r="P3" s="3" t="s">
        <v>61</v>
      </c>
      <c r="Q3" s="4">
        <v>0</v>
      </c>
    </row>
    <row r="4" spans="1:23">
      <c r="A4" s="10" t="s">
        <v>62</v>
      </c>
      <c r="B4" s="11" t="s">
        <v>63</v>
      </c>
      <c r="G4" s="10" t="s">
        <v>64</v>
      </c>
      <c r="H4" s="3" t="str">
        <f>F9</f>
        <v>0</v>
      </c>
      <c r="P4" s="3" t="s">
        <v>65</v>
      </c>
      <c r="Q4" s="4" t="str">
        <f>SUM(Q9*5%)</f>
        <v>0</v>
      </c>
    </row>
    <row r="5" spans="1:23">
      <c r="P5" s="14" t="s">
        <v>66</v>
      </c>
      <c r="Q5" s="4" t="str">
        <f>SUM(Q9*-1.5%)</f>
        <v>0</v>
      </c>
    </row>
    <row r="6" spans="1:23">
      <c r="A6" s="10" t="s">
        <v>67</v>
      </c>
      <c r="B6" s="11" t="s">
        <v>7</v>
      </c>
      <c r="G6" s="10" t="s">
        <v>68</v>
      </c>
      <c r="H6" s="3" t="str">
        <f>IFERROR(ROUND(H2/A9*35.315,2),0)</f>
        <v>0</v>
      </c>
      <c r="J6" s="10" t="s">
        <v>69</v>
      </c>
      <c r="K6" s="13">
        <v>4374.53</v>
      </c>
      <c r="P6" s="14" t="s">
        <v>70</v>
      </c>
      <c r="Q6" s="4"/>
    </row>
    <row r="7" spans="1:23">
      <c r="P7" s="3" t="s">
        <v>71</v>
      </c>
      <c r="Q7" s="4">
        <v>0</v>
      </c>
    </row>
    <row r="8" spans="1:23">
      <c r="P8" s="3" t="s">
        <v>72</v>
      </c>
      <c r="Q8" s="4">
        <v>0</v>
      </c>
    </row>
    <row r="9" spans="1:23">
      <c r="A9" s="3" t="str">
        <f>SUM(A11:A51)</f>
        <v>0</v>
      </c>
      <c r="B9" s="3" t="str">
        <f>SUM(B11:B51)</f>
        <v>0</v>
      </c>
      <c r="C9" s="3" t="str">
        <f>IFERROR(TRUNC(SUMPRODUCT(C11:C51,A11:A51)/A9,0), 0)</f>
        <v>0</v>
      </c>
      <c r="D9" s="3" t="str">
        <f>IFERROR(TRUNC(SUMPRODUCT(D11:D51,A11:A51)/A9,0)/100 , 0)</f>
        <v>0</v>
      </c>
      <c r="E9" s="16" t="str">
        <f>SUM(E11:E51)</f>
        <v>0</v>
      </c>
      <c r="F9" s="16" t="str">
        <f>SUM(F11:F51)</f>
        <v>0</v>
      </c>
      <c r="G9" s="16" t="str">
        <f>SUM(G11:G51)</f>
        <v>0</v>
      </c>
      <c r="H9" s="16" t="str">
        <f>SUM(H11:H51)</f>
        <v>0</v>
      </c>
      <c r="I9" s="3"/>
      <c r="P9" s="4" t="str">
        <f>SUM(P11:P20)*K6</f>
        <v>0</v>
      </c>
      <c r="Q9" s="4" t="str">
        <f>SUM(Q11:Q20)*K6</f>
        <v>0</v>
      </c>
      <c r="R9" s="17" t="s">
        <v>53</v>
      </c>
      <c r="S9" s="17"/>
      <c r="T9" s="17"/>
      <c r="U9" s="17" t="s">
        <v>54</v>
      </c>
      <c r="V9" s="17"/>
      <c r="W9" s="17"/>
    </row>
    <row r="10" spans="1:23">
      <c r="A10" s="15" t="s">
        <v>53</v>
      </c>
      <c r="B10" s="15" t="s">
        <v>54</v>
      </c>
      <c r="C10" s="15" t="s">
        <v>73</v>
      </c>
      <c r="D10" s="15" t="s">
        <v>39</v>
      </c>
      <c r="E10" s="15" t="s">
        <v>74</v>
      </c>
      <c r="F10" s="15" t="s">
        <v>75</v>
      </c>
      <c r="G10" s="15" t="s">
        <v>76</v>
      </c>
      <c r="H10" s="15" t="s">
        <v>77</v>
      </c>
      <c r="I10" s="15" t="s">
        <v>78</v>
      </c>
      <c r="K10" s="15" t="s">
        <v>79</v>
      </c>
      <c r="L10" s="15"/>
      <c r="M10" s="15" t="s">
        <v>80</v>
      </c>
      <c r="N10" s="15" t="s">
        <v>81</v>
      </c>
      <c r="O10" s="15" t="s">
        <v>82</v>
      </c>
      <c r="P10" s="15" t="s">
        <v>83</v>
      </c>
      <c r="Q10" s="15" t="s">
        <v>84</v>
      </c>
      <c r="R10" s="15" t="s">
        <v>80</v>
      </c>
      <c r="S10" s="15" t="s">
        <v>81</v>
      </c>
      <c r="T10" s="15" t="s">
        <v>82</v>
      </c>
      <c r="U10" s="15" t="s">
        <v>80</v>
      </c>
      <c r="V10" s="15" t="s">
        <v>81</v>
      </c>
      <c r="W10" s="15" t="s">
        <v>82</v>
      </c>
    </row>
    <row r="11" spans="1:23">
      <c r="A11" s="3">
        <v>0</v>
      </c>
      <c r="B11" s="3">
        <v>1</v>
      </c>
      <c r="C11" s="3">
        <v>60</v>
      </c>
      <c r="D11" s="3">
        <v>225</v>
      </c>
      <c r="E11" s="16" t="str">
        <f>IFERROR(TRUNC(POWER(C11,2)*D11/16000000,3)*A11,0)</f>
        <v>0</v>
      </c>
      <c r="F11" s="16" t="str">
        <f>IFERROR(TRUNC(POWER(C11-$K$2,2)*(D11-$K$3)/16000000,3)*A11,0)</f>
        <v>0</v>
      </c>
      <c r="G11" s="16" t="str">
        <f>IFERROR(TRUNC(POWER((C11),2)*(D11)/16000000,3)*B11,0)</f>
        <v>0</v>
      </c>
      <c r="H11" s="16" t="str">
        <f>IFERROR(TRUNC(POWER((C11-$K$2),2)*(D11-$K$3)/16000000,3)*B11,0)</f>
        <v>0</v>
      </c>
      <c r="I11" s="3" t="str">
        <f>IF(D11&lt;330, "Shorts" ,IF(D11&gt;=600, "Longs", "Semi Longs"))</f>
        <v>0</v>
      </c>
      <c r="K11" s="3">
        <v>40</v>
      </c>
      <c r="L11" s="3">
        <v>49</v>
      </c>
      <c r="M11" s="4">
        <v>26</v>
      </c>
      <c r="N11" s="4">
        <v>0</v>
      </c>
      <c r="O11" s="4">
        <v>0</v>
      </c>
      <c r="P11" s="4" t="str">
        <f>(M11*R11)+(N11*S11)+(O11*T11)</f>
        <v>0</v>
      </c>
      <c r="Q11" s="4" t="str">
        <f>(M11*U11)+(N11*V11)+(O11*W11)</f>
        <v>0</v>
      </c>
      <c r="R11" s="16" t="str">
        <f>SUMIFS($F$11:$F$51,$C$11:$C$51,"&gt;="&amp;$K$11,$C$11:$C$51,"&lt;="&amp;$L11, I11:I51,R10)</f>
        <v>0</v>
      </c>
      <c r="S11" s="16" t="str">
        <f>SUMIFS($F$11:$F$51,$C$11:$C$51,"&gt;="&amp;$K$11,$C$11:$C$51,"&lt;="&amp;$L11, I11:I51,S10)</f>
        <v>0</v>
      </c>
      <c r="T11" s="16" t="str">
        <f>SUMIFS($F$11:$F$51,$C$11:$C$51,"&gt;="&amp;$K$11,$C$11:$C$51,"&lt;="&amp;$L11, I11:I51,T10)</f>
        <v>0</v>
      </c>
      <c r="U11" s="16" t="str">
        <f>SUMIFS($H$11:$H$51,$C$11:$C$51,"&gt;="&amp;$K$11,$C$11:$C$51,"&lt;="&amp;$L11, I11:I51,U10)</f>
        <v>0</v>
      </c>
      <c r="V11" s="16" t="str">
        <f>SUMIFS($H$11:$H$51,$C$11:$C$51,"&gt;="&amp;$K$11,$C$11:$C$51,"&lt;="&amp;$L11, I11:I51,V10)</f>
        <v>0</v>
      </c>
      <c r="W11" s="16" t="str">
        <f>SUMIFS($H$11:$H$51,$C$11:$C$51,"&gt;="&amp;$K$11,$C$11:$C$51,"&lt;="&amp;$L11, I11:I51,W10)</f>
        <v>0</v>
      </c>
    </row>
    <row r="12" spans="1:23">
      <c r="A12" s="3">
        <v>0</v>
      </c>
      <c r="B12" s="3">
        <v>1</v>
      </c>
      <c r="C12" s="3">
        <v>61</v>
      </c>
      <c r="D12" s="3">
        <v>180</v>
      </c>
      <c r="E12" s="16" t="str">
        <f>IFERROR(TRUNC(POWER(C12,2)*D12/16000000,3)*A12,0)</f>
        <v>0</v>
      </c>
      <c r="F12" s="16" t="str">
        <f>IFERROR(TRUNC(POWER(C12-$K$2,2)*(D12-$K$3)/16000000,3)*A12,0)</f>
        <v>0</v>
      </c>
      <c r="G12" s="16" t="str">
        <f>IFERROR(TRUNC(POWER((C12),2)*(D12)/16000000,3)*B12,0)</f>
        <v>0</v>
      </c>
      <c r="H12" s="16" t="str">
        <f>IFERROR(TRUNC(POWER((C12-$K$2),2)*(D12-$K$3)/16000000,3)*B12,0)</f>
        <v>0</v>
      </c>
      <c r="I12" s="3" t="str">
        <f>IF(D12&lt;330, "Shorts" ,IF(D12&gt;=600, "Longs", "Semi Longs"))</f>
        <v>0</v>
      </c>
      <c r="K12" s="3">
        <v>50</v>
      </c>
      <c r="L12" s="3">
        <v>59</v>
      </c>
      <c r="M12" s="4">
        <v>31</v>
      </c>
      <c r="N12" s="4">
        <v>0</v>
      </c>
      <c r="O12" s="4">
        <v>0</v>
      </c>
      <c r="P12" s="4" t="str">
        <f>(M12*R12)+(N12*S12)+(O12*T12)</f>
        <v>0</v>
      </c>
      <c r="Q12" s="4" t="str">
        <f>(M12*U12)+(N12*V12)+(O12*W12)</f>
        <v>0</v>
      </c>
      <c r="R12" s="16" t="str">
        <f>SUMIFS($F$11:$F$51,$C$11:$C$51,"&gt;="&amp;$K$12,$C$11:$C$51,"&lt;="&amp;$L12, I11:I51,R10)</f>
        <v>0</v>
      </c>
      <c r="S12" s="16" t="str">
        <f>SUMIFS($F$11:$F$51,$C$11:$C$51,"&gt;="&amp;$K$12,$C$11:$C$51,"&lt;="&amp;$L12, I11:I51,S10)</f>
        <v>0</v>
      </c>
      <c r="T12" s="16" t="str">
        <f>SUMIFS($F$11:$F$51,$C$11:$C$51,"&gt;="&amp;$K$12,$C$11:$C$51,"&lt;="&amp;$L12, I11:I51,T10)</f>
        <v>0</v>
      </c>
      <c r="U12" s="16" t="str">
        <f>SUMIFS($H$11:$H$51,$C$11:$C$51,"&gt;="&amp;$K$12,$C$11:$C$51,"&lt;="&amp;$L12, I11:I51,U10)</f>
        <v>0</v>
      </c>
      <c r="V12" s="16" t="str">
        <f>SUMIFS($H$11:$H$51,$C$11:$C$51,"&gt;="&amp;$K$12,$C$11:$C$51,"&lt;="&amp;$L12, I11:I51,V10)</f>
        <v>0</v>
      </c>
      <c r="W12" s="16" t="str">
        <f>SUMIFS($H$11:$H$51,$C$11:$C$51,"&gt;="&amp;$K$12,$C$11:$C$51,"&lt;="&amp;$L12, I11:I51,W10)</f>
        <v>0</v>
      </c>
    </row>
    <row r="13" spans="1:23">
      <c r="A13" s="3">
        <v>0</v>
      </c>
      <c r="B13" s="3">
        <v>2</v>
      </c>
      <c r="C13" s="3">
        <v>61</v>
      </c>
      <c r="D13" s="3">
        <v>225</v>
      </c>
      <c r="E13" s="16" t="str">
        <f>IFERROR(TRUNC(POWER(C13,2)*D13/16000000,3)*A13,0)</f>
        <v>0</v>
      </c>
      <c r="F13" s="16" t="str">
        <f>IFERROR(TRUNC(POWER(C13-$K$2,2)*(D13-$K$3)/16000000,3)*A13,0)</f>
        <v>0</v>
      </c>
      <c r="G13" s="16" t="str">
        <f>IFERROR(TRUNC(POWER((C13),2)*(D13)/16000000,3)*B13,0)</f>
        <v>0</v>
      </c>
      <c r="H13" s="16" t="str">
        <f>IFERROR(TRUNC(POWER((C13-$K$2),2)*(D13-$K$3)/16000000,3)*B13,0)</f>
        <v>0</v>
      </c>
      <c r="I13" s="3" t="str">
        <f>IF(D13&lt;330, "Shorts" ,IF(D13&gt;=600, "Longs", "Semi Longs"))</f>
        <v>0</v>
      </c>
      <c r="K13" s="3">
        <v>60</v>
      </c>
      <c r="L13" s="3">
        <v>69</v>
      </c>
      <c r="M13" s="4">
        <v>71</v>
      </c>
      <c r="N13" s="4">
        <v>119</v>
      </c>
      <c r="O13" s="4">
        <v>146</v>
      </c>
      <c r="P13" s="4" t="str">
        <f>(M13*R13)+(N13*S13)+(O13*T13)</f>
        <v>0</v>
      </c>
      <c r="Q13" s="4" t="str">
        <f>(M13*U13)+(N13*V13)+(O13*W13)</f>
        <v>0</v>
      </c>
      <c r="R13" s="16" t="str">
        <f>SUMIFS($F$11:$F$51,$C$11:$C$51,"&gt;="&amp;$K$13,$C$11:$C$51,"&lt;="&amp;$L13, I11:I51,R10)</f>
        <v>0</v>
      </c>
      <c r="S13" s="16" t="str">
        <f>SUMIFS($F$11:$F$51,$C$11:$C$51,"&gt;="&amp;$K$13,$C$11:$C$51,"&lt;="&amp;$L13, I11:I51,S10)</f>
        <v>0</v>
      </c>
      <c r="T13" s="16" t="str">
        <f>SUMIFS($F$11:$F$51,$C$11:$C$51,"&gt;="&amp;$K$13,$C$11:$C$51,"&lt;="&amp;$L13, I11:I51,T10)</f>
        <v>0</v>
      </c>
      <c r="U13" s="16" t="str">
        <f>SUMIFS($H$11:$H$51,$C$11:$C$51,"&gt;="&amp;$K$13,$C$11:$C$51,"&lt;="&amp;$L13, I11:I51,U10)</f>
        <v>0</v>
      </c>
      <c r="V13" s="16" t="str">
        <f>SUMIFS($H$11:$H$51,$C$11:$C$51,"&gt;="&amp;$K$13,$C$11:$C$51,"&lt;="&amp;$L13, I11:I51,V10)</f>
        <v>0</v>
      </c>
      <c r="W13" s="16" t="str">
        <f>SUMIFS($H$11:$H$51,$C$11:$C$51,"&gt;="&amp;$K$13,$C$11:$C$51,"&lt;="&amp;$L13, I11:I51,W10)</f>
        <v>0</v>
      </c>
    </row>
    <row r="14" spans="1:23">
      <c r="A14" s="3">
        <v>0</v>
      </c>
      <c r="B14" s="3">
        <v>1</v>
      </c>
      <c r="C14" s="3">
        <v>62</v>
      </c>
      <c r="D14" s="3">
        <v>225</v>
      </c>
      <c r="E14" s="16" t="str">
        <f>IFERROR(TRUNC(POWER(C14,2)*D14/16000000,3)*A14,0)</f>
        <v>0</v>
      </c>
      <c r="F14" s="16" t="str">
        <f>IFERROR(TRUNC(POWER(C14-$K$2,2)*(D14-$K$3)/16000000,3)*A14,0)</f>
        <v>0</v>
      </c>
      <c r="G14" s="16" t="str">
        <f>IFERROR(TRUNC(POWER((C14),2)*(D14)/16000000,3)*B14,0)</f>
        <v>0</v>
      </c>
      <c r="H14" s="16" t="str">
        <f>IFERROR(TRUNC(POWER((C14-$K$2),2)*(D14-$K$3)/16000000,3)*B14,0)</f>
        <v>0</v>
      </c>
      <c r="I14" s="3" t="str">
        <f>IF(D14&lt;330, "Shorts" ,IF(D14&gt;=600, "Longs", "Semi Longs"))</f>
        <v>0</v>
      </c>
      <c r="K14" s="3">
        <v>70</v>
      </c>
      <c r="L14" s="3">
        <v>79</v>
      </c>
      <c r="M14" s="4">
        <v>110</v>
      </c>
      <c r="N14" s="4">
        <v>180</v>
      </c>
      <c r="O14" s="4">
        <v>200</v>
      </c>
      <c r="P14" s="4" t="str">
        <f>(M14*R14)+(N14*S14)+(O14*T14)</f>
        <v>0</v>
      </c>
      <c r="Q14" s="4" t="str">
        <f>(M14*U14)+(N14*V14)+(O14*W14)</f>
        <v>0</v>
      </c>
      <c r="R14" s="16" t="str">
        <f>SUMIFS($F$11:$F$51,$C$11:$C$51,"&gt;="&amp;$K$14,$C$11:$C$51,"&lt;="&amp;$L14, I11:I51,R10)</f>
        <v>0</v>
      </c>
      <c r="S14" s="16" t="str">
        <f>SUMIFS($F$11:$F$51,$C$11:$C$51,"&gt;="&amp;$K$14,$C$11:$C$51,"&lt;="&amp;$L14, I11:I51,S10)</f>
        <v>0</v>
      </c>
      <c r="T14" s="16" t="str">
        <f>SUMIFS($F$11:$F$51,$C$11:$C$51,"&gt;="&amp;$K$14,$C$11:$C$51,"&lt;="&amp;$L14, I11:I51,T10)</f>
        <v>0</v>
      </c>
      <c r="U14" s="16" t="str">
        <f>SUMIFS($H$11:$H$51,$C$11:$C$51,"&gt;="&amp;$K$14,$C$11:$C$51,"&lt;="&amp;$L14, I11:I51,U10)</f>
        <v>0</v>
      </c>
      <c r="V14" s="16" t="str">
        <f>SUMIFS($H$11:$H$51,$C$11:$C$51,"&gt;="&amp;$K$14,$C$11:$C$51,"&lt;="&amp;$L14, I11:I51,V10)</f>
        <v>0</v>
      </c>
      <c r="W14" s="16" t="str">
        <f>SUMIFS($H$11:$H$51,$C$11:$C$51,"&gt;="&amp;$K$14,$C$11:$C$51,"&lt;="&amp;$L14, I11:I51,W10)</f>
        <v>0</v>
      </c>
    </row>
    <row r="15" spans="1:23">
      <c r="A15" s="3">
        <v>0</v>
      </c>
      <c r="B15" s="3">
        <v>1</v>
      </c>
      <c r="C15" s="3">
        <v>63</v>
      </c>
      <c r="D15" s="3">
        <v>225</v>
      </c>
      <c r="E15" s="16" t="str">
        <f>IFERROR(TRUNC(POWER(C15,2)*D15/16000000,3)*A15,0)</f>
        <v>0</v>
      </c>
      <c r="F15" s="16" t="str">
        <f>IFERROR(TRUNC(POWER(C15-$K$2,2)*(D15-$K$3)/16000000,3)*A15,0)</f>
        <v>0</v>
      </c>
      <c r="G15" s="16" t="str">
        <f>IFERROR(TRUNC(POWER((C15),2)*(D15)/16000000,3)*B15,0)</f>
        <v>0</v>
      </c>
      <c r="H15" s="16" t="str">
        <f>IFERROR(TRUNC(POWER((C15-$K$2),2)*(D15-$K$3)/16000000,3)*B15,0)</f>
        <v>0</v>
      </c>
      <c r="I15" s="3" t="str">
        <f>IF(D15&lt;330, "Shorts" ,IF(D15&gt;=600, "Longs", "Semi Longs"))</f>
        <v>0</v>
      </c>
      <c r="K15" s="3">
        <v>80</v>
      </c>
      <c r="L15" s="3">
        <v>89</v>
      </c>
      <c r="M15" s="4">
        <v>158</v>
      </c>
      <c r="N15" s="4">
        <v>227</v>
      </c>
      <c r="O15" s="4">
        <v>254</v>
      </c>
      <c r="P15" s="4" t="str">
        <f>(M15*R15)+(N15*S15)+(O15*T15)</f>
        <v>0</v>
      </c>
      <c r="Q15" s="4" t="str">
        <f>(M15*U15)+(N15*V15)+(O15*W15)</f>
        <v>0</v>
      </c>
      <c r="R15" s="16" t="str">
        <f>SUMIFS($F$11:$F$51,$C$11:$C$51,"&gt;="&amp;$K$15,$C$11:$C$51,"&lt;="&amp;$L15, I11:I51,R10)</f>
        <v>0</v>
      </c>
      <c r="S15" s="16" t="str">
        <f>SUMIFS($F$11:$F$51,$C$11:$C$51,"&gt;="&amp;$K$15,$C$11:$C$51,"&lt;="&amp;$L15, I11:I51,S10)</f>
        <v>0</v>
      </c>
      <c r="T15" s="16" t="str">
        <f>SUMIFS($F$11:$F$51,$C$11:$C$51,"&gt;="&amp;$K$15,$C$11:$C$51,"&lt;="&amp;$L15, I11:I51,T10)</f>
        <v>0</v>
      </c>
      <c r="U15" s="16" t="str">
        <f>SUMIFS($H$11:$H$51,$C$11:$C$51,"&gt;="&amp;$K$15,$C$11:$C$51,"&lt;="&amp;$L15, I11:I51,U10)</f>
        <v>0</v>
      </c>
      <c r="V15" s="16" t="str">
        <f>SUMIFS($H$11:$H$51,$C$11:$C$51,"&gt;="&amp;$K$15,$C$11:$C$51,"&lt;="&amp;$L15, I11:I51,V10)</f>
        <v>0</v>
      </c>
      <c r="W15" s="16" t="str">
        <f>SUMIFS($H$11:$H$51,$C$11:$C$51,"&gt;="&amp;$K$15,$C$11:$C$51,"&lt;="&amp;$L15, I11:I51,W10)</f>
        <v>0</v>
      </c>
    </row>
    <row r="16" spans="1:23">
      <c r="A16" s="3">
        <v>0</v>
      </c>
      <c r="B16" s="3">
        <v>1</v>
      </c>
      <c r="C16" s="3">
        <v>63</v>
      </c>
      <c r="D16" s="3">
        <v>970</v>
      </c>
      <c r="E16" s="16" t="str">
        <f>IFERROR(TRUNC(POWER(C16,2)*D16/16000000,3)*A16,0)</f>
        <v>0</v>
      </c>
      <c r="F16" s="16" t="str">
        <f>IFERROR(TRUNC(POWER(C16-$K$2,2)*(D16-$K$3)/16000000,3)*A16,0)</f>
        <v>0</v>
      </c>
      <c r="G16" s="16" t="str">
        <f>IFERROR(TRUNC(POWER((C16),2)*(D16)/16000000,3)*B16,0)</f>
        <v>0</v>
      </c>
      <c r="H16" s="16" t="str">
        <f>IFERROR(TRUNC(POWER((C16-$K$2),2)*(D16-$K$3)/16000000,3)*B16,0)</f>
        <v>0</v>
      </c>
      <c r="I16" s="3" t="str">
        <f>IF(D16&lt;330, "Shorts" ,IF(D16&gt;=600, "Longs", "Semi Longs"))</f>
        <v>0</v>
      </c>
      <c r="K16" s="3">
        <v>90</v>
      </c>
      <c r="L16" s="3">
        <v>99</v>
      </c>
      <c r="M16" s="4">
        <v>202</v>
      </c>
      <c r="N16" s="4">
        <v>281</v>
      </c>
      <c r="O16" s="4">
        <v>308</v>
      </c>
      <c r="P16" s="4" t="str">
        <f>(M16*R16)+(N16*S16)+(O16*T16)</f>
        <v>0</v>
      </c>
      <c r="Q16" s="4" t="str">
        <f>(M16*U16)+(N16*V16)+(O16*W16)</f>
        <v>0</v>
      </c>
      <c r="R16" s="16" t="str">
        <f>SUMIFS($F$11:$F$51,$C$11:$C$51,"&gt;="&amp;$K$16,$C$11:$C$51,"&lt;="&amp;$L16, I11:I51,R10)</f>
        <v>0</v>
      </c>
      <c r="S16" s="16" t="str">
        <f>SUMIFS($F$11:$F$51,$C$11:$C$51,"&gt;="&amp;$K$16,$C$11:$C$51,"&lt;="&amp;$L16, I11:I51,S10)</f>
        <v>0</v>
      </c>
      <c r="T16" s="16" t="str">
        <f>SUMIFS($F$11:$F$51,$C$11:$C$51,"&gt;="&amp;$K$16,$C$11:$C$51,"&lt;="&amp;$L16, I11:I51,T10)</f>
        <v>0</v>
      </c>
      <c r="U16" s="16" t="str">
        <f>SUMIFS($H$11:$H$51,$C$11:$C$51,"&gt;="&amp;$K$16,$C$11:$C$51,"&lt;="&amp;$L16, I11:I51,U10)</f>
        <v>0</v>
      </c>
      <c r="V16" s="16" t="str">
        <f>SUMIFS($H$11:$H$51,$C$11:$C$51,"&gt;="&amp;$K$16,$C$11:$C$51,"&lt;="&amp;$L16, I11:I51,V10)</f>
        <v>0</v>
      </c>
      <c r="W16" s="16" t="str">
        <f>SUMIFS($H$11:$H$51,$C$11:$C$51,"&gt;="&amp;$K$16,$C$11:$C$51,"&lt;="&amp;$L16, I11:I51,W10)</f>
        <v>0</v>
      </c>
    </row>
    <row r="17" spans="1:23">
      <c r="A17" s="3">
        <v>0</v>
      </c>
      <c r="B17" s="3">
        <v>1</v>
      </c>
      <c r="C17" s="3">
        <v>63</v>
      </c>
      <c r="D17" s="3">
        <v>1160</v>
      </c>
      <c r="E17" s="16" t="str">
        <f>IFERROR(TRUNC(POWER(C17,2)*D17/16000000,3)*A17,0)</f>
        <v>0</v>
      </c>
      <c r="F17" s="16" t="str">
        <f>IFERROR(TRUNC(POWER(C17-$K$2,2)*(D17-$K$3)/16000000,3)*A17,0)</f>
        <v>0</v>
      </c>
      <c r="G17" s="16" t="str">
        <f>IFERROR(TRUNC(POWER((C17),2)*(D17)/16000000,3)*B17,0)</f>
        <v>0</v>
      </c>
      <c r="H17" s="16" t="str">
        <f>IFERROR(TRUNC(POWER((C17-$K$2),2)*(D17-$K$3)/16000000,3)*B17,0)</f>
        <v>0</v>
      </c>
      <c r="I17" s="3" t="str">
        <f>IF(D17&lt;330, "Shorts" ,IF(D17&gt;=600, "Longs", "Semi Longs"))</f>
        <v>0</v>
      </c>
      <c r="K17" s="3">
        <v>100</v>
      </c>
      <c r="L17" s="3">
        <v>109</v>
      </c>
      <c r="M17" s="4">
        <v>257</v>
      </c>
      <c r="N17" s="4">
        <v>335</v>
      </c>
      <c r="O17" s="4">
        <v>362</v>
      </c>
      <c r="P17" s="4" t="str">
        <f>(M17*R17)+(N17*S17)+(O17*T17)</f>
        <v>0</v>
      </c>
      <c r="Q17" s="4" t="str">
        <f>(M17*U17)+(N17*V17)+(O17*W17)</f>
        <v>0</v>
      </c>
      <c r="R17" s="16" t="str">
        <f>SUMIFS($F$11:$F$51,$C$11:$C$51,"&gt;="&amp;$K$17,$C$11:$C$51,"&lt;="&amp;$L17, I11:I51,R10)</f>
        <v>0</v>
      </c>
      <c r="S17" s="16" t="str">
        <f>SUMIFS($F$11:$F$51,$C$11:$C$51,"&gt;="&amp;$K$17,$C$11:$C$51,"&lt;="&amp;$L17, I11:I51,S10)</f>
        <v>0</v>
      </c>
      <c r="T17" s="16" t="str">
        <f>SUMIFS($F$11:$F$51,$C$11:$C$51,"&gt;="&amp;$K$17,$C$11:$C$51,"&lt;="&amp;$L17, I11:I51,T10)</f>
        <v>0</v>
      </c>
      <c r="U17" s="16" t="str">
        <f>SUMIFS($H$11:$H$51,$C$11:$C$51,"&gt;="&amp;$K$17,$C$11:$C$51,"&lt;="&amp;$L17, I11:I51,U10)</f>
        <v>0</v>
      </c>
      <c r="V17" s="16" t="str">
        <f>SUMIFS($H$11:$H$51,$C$11:$C$51,"&gt;="&amp;$K$17,$C$11:$C$51,"&lt;="&amp;$L17, I11:I51,V10)</f>
        <v>0</v>
      </c>
      <c r="W17" s="16" t="str">
        <f>SUMIFS($H$11:$H$51,$C$11:$C$51,"&gt;="&amp;$K$17,$C$11:$C$51,"&lt;="&amp;$L17, I11:I51,W10)</f>
        <v>0</v>
      </c>
    </row>
    <row r="18" spans="1:23">
      <c r="A18" s="3">
        <v>0</v>
      </c>
      <c r="B18" s="3">
        <v>1</v>
      </c>
      <c r="C18" s="3">
        <v>64</v>
      </c>
      <c r="D18" s="3">
        <v>225</v>
      </c>
      <c r="E18" s="16" t="str">
        <f>IFERROR(TRUNC(POWER(C18,2)*D18/16000000,3)*A18,0)</f>
        <v>0</v>
      </c>
      <c r="F18" s="16" t="str">
        <f>IFERROR(TRUNC(POWER(C18-$K$2,2)*(D18-$K$3)/16000000,3)*A18,0)</f>
        <v>0</v>
      </c>
      <c r="G18" s="16" t="str">
        <f>IFERROR(TRUNC(POWER((C18),2)*(D18)/16000000,3)*B18,0)</f>
        <v>0</v>
      </c>
      <c r="H18" s="16" t="str">
        <f>IFERROR(TRUNC(POWER((C18-$K$2),2)*(D18-$K$3)/16000000,3)*B18,0)</f>
        <v>0</v>
      </c>
      <c r="I18" s="3" t="str">
        <f>IF(D18&lt;330, "Shorts" ,IF(D18&gt;=600, "Longs", "Semi Longs"))</f>
        <v>0</v>
      </c>
      <c r="K18" s="3">
        <v>110</v>
      </c>
      <c r="L18" s="3">
        <v>119</v>
      </c>
      <c r="M18" s="4">
        <v>323</v>
      </c>
      <c r="N18" s="4">
        <v>389</v>
      </c>
      <c r="O18" s="4">
        <v>416</v>
      </c>
      <c r="P18" s="4" t="str">
        <f>(M18*R18)+(N18*S18)+(O18*T18)</f>
        <v>0</v>
      </c>
      <c r="Q18" s="4" t="str">
        <f>(M18*U18)+(N18*V18)+(O18*W18)</f>
        <v>0</v>
      </c>
      <c r="R18" s="16" t="str">
        <f>SUMIFS($F$11:$F$51,$C$11:$C$51,"&gt;="&amp;$K$18,$C$11:$C$51,"&lt;="&amp;$L18, I11:I51,R10)</f>
        <v>0</v>
      </c>
      <c r="S18" s="16" t="str">
        <f>SUMIFS($F$11:$F$51,$C$11:$C$51,"&gt;="&amp;$K$18,$C$11:$C$51,"&lt;="&amp;$L18, I11:I51,S10)</f>
        <v>0</v>
      </c>
      <c r="T18" s="16" t="str">
        <f>SUMIFS($F$11:$F$51,$C$11:$C$51,"&gt;="&amp;$K$18,$C$11:$C$51,"&lt;="&amp;$L18, I11:I51,T10)</f>
        <v>0</v>
      </c>
      <c r="U18" s="16" t="str">
        <f>SUMIFS($H$11:$H$51,$C$11:$C$51,"&gt;="&amp;$K$18,$C$11:$C$51,"&lt;="&amp;$L18, I11:I51,U10)</f>
        <v>0</v>
      </c>
      <c r="V18" s="16" t="str">
        <f>SUMIFS($H$11:$H$51,$C$11:$C$51,"&gt;="&amp;$K$18,$C$11:$C$51,"&lt;="&amp;$L18, I11:I51,V10)</f>
        <v>0</v>
      </c>
      <c r="W18" s="16" t="str">
        <f>SUMIFS($H$11:$H$51,$C$11:$C$51,"&gt;="&amp;$K$18,$C$11:$C$51,"&lt;="&amp;$L18, I11:I51,W10)</f>
        <v>0</v>
      </c>
    </row>
    <row r="19" spans="1:23">
      <c r="A19" s="3">
        <v>0</v>
      </c>
      <c r="B19" s="3">
        <v>1</v>
      </c>
      <c r="C19" s="3">
        <v>64</v>
      </c>
      <c r="D19" s="3">
        <v>1030</v>
      </c>
      <c r="E19" s="16" t="str">
        <f>IFERROR(TRUNC(POWER(C19,2)*D19/16000000,3)*A19,0)</f>
        <v>0</v>
      </c>
      <c r="F19" s="16" t="str">
        <f>IFERROR(TRUNC(POWER(C19-$K$2,2)*(D19-$K$3)/16000000,3)*A19,0)</f>
        <v>0</v>
      </c>
      <c r="G19" s="16" t="str">
        <f>IFERROR(TRUNC(POWER((C19),2)*(D19)/16000000,3)*B19,0)</f>
        <v>0</v>
      </c>
      <c r="H19" s="16" t="str">
        <f>IFERROR(TRUNC(POWER((C19-$K$2),2)*(D19-$K$3)/16000000,3)*B19,0)</f>
        <v>0</v>
      </c>
      <c r="I19" s="3" t="str">
        <f>IF(D19&lt;330, "Shorts" ,IF(D19&gt;=600, "Longs", "Semi Longs"))</f>
        <v>0</v>
      </c>
      <c r="K19" s="3">
        <v>120</v>
      </c>
      <c r="L19" s="3">
        <v>129</v>
      </c>
      <c r="M19" s="4">
        <v>363</v>
      </c>
      <c r="N19" s="4">
        <v>443</v>
      </c>
      <c r="O19" s="4">
        <v>470</v>
      </c>
      <c r="P19" s="4" t="str">
        <f>(M19*R19)+(N19*S19)+(O19*T19)</f>
        <v>0</v>
      </c>
      <c r="Q19" s="4" t="str">
        <f>(M19*U19)+(N19*V19)+(O19*W19)</f>
        <v>0</v>
      </c>
      <c r="R19" s="16" t="str">
        <f>SUMIFS($F$11:$F$51,$C$11:$C$51,"&gt;="&amp;$K$19,$C$11:$C$51,"&lt;="&amp;$L19, I11:I51,R10)</f>
        <v>0</v>
      </c>
      <c r="S19" s="16" t="str">
        <f>SUMIFS($F$11:$F$51,$C$11:$C$51,"&gt;="&amp;$K$19,$C$11:$C$51,"&lt;="&amp;$L19, I11:I51,S10)</f>
        <v>0</v>
      </c>
      <c r="T19" s="16" t="str">
        <f>SUMIFS($F$11:$F$51,$C$11:$C$51,"&gt;="&amp;$K$19,$C$11:$C$51,"&lt;="&amp;$L19, I11:I51,T10)</f>
        <v>0</v>
      </c>
      <c r="U19" s="16" t="str">
        <f>SUMIFS($H$11:$H$51,$C$11:$C$51,"&gt;="&amp;$K$19,$C$11:$C$51,"&lt;="&amp;$L19, I11:I51,U10)</f>
        <v>0</v>
      </c>
      <c r="V19" s="16" t="str">
        <f>SUMIFS($H$11:$H$51,$C$11:$C$51,"&gt;="&amp;$K$19,$C$11:$C$51,"&lt;="&amp;$L19, I11:I51,V10)</f>
        <v>0</v>
      </c>
      <c r="W19" s="16" t="str">
        <f>SUMIFS($H$11:$H$51,$C$11:$C$51,"&gt;="&amp;$K$19,$C$11:$C$51,"&lt;="&amp;$L19, I11:I51,W10)</f>
        <v>0</v>
      </c>
    </row>
    <row r="20" spans="1:23">
      <c r="A20" s="3">
        <v>0</v>
      </c>
      <c r="B20" s="3">
        <v>1</v>
      </c>
      <c r="C20" s="3">
        <v>65</v>
      </c>
      <c r="D20" s="3">
        <v>225</v>
      </c>
      <c r="E20" s="16" t="str">
        <f>IFERROR(TRUNC(POWER(C20,2)*D20/16000000,3)*A20,0)</f>
        <v>0</v>
      </c>
      <c r="F20" s="16" t="str">
        <f>IFERROR(TRUNC(POWER(C20-$K$2,2)*(D20-$K$3)/16000000,3)*A20,0)</f>
        <v>0</v>
      </c>
      <c r="G20" s="16" t="str">
        <f>IFERROR(TRUNC(POWER((C20),2)*(D20)/16000000,3)*B20,0)</f>
        <v>0</v>
      </c>
      <c r="H20" s="16" t="str">
        <f>IFERROR(TRUNC(POWER((C20-$K$2),2)*(D20-$K$3)/16000000,3)*B20,0)</f>
        <v>0</v>
      </c>
      <c r="I20" s="3" t="str">
        <f>IF(D20&lt;330, "Shorts" ,IF(D20&gt;=600, "Longs", "Semi Longs"))</f>
        <v>0</v>
      </c>
      <c r="K20" s="3">
        <v>130</v>
      </c>
      <c r="L20" s="3">
        <v>139</v>
      </c>
      <c r="M20" s="4">
        <v>363</v>
      </c>
      <c r="N20" s="4">
        <v>497</v>
      </c>
      <c r="O20" s="4">
        <v>524</v>
      </c>
      <c r="P20" s="4" t="str">
        <f>(M20*R20)+(N20*S20)+(O20*T20)</f>
        <v>0</v>
      </c>
      <c r="Q20" s="4" t="str">
        <f>(M20*U20)+(N20*V20)+(O20*W20)</f>
        <v>0</v>
      </c>
      <c r="R20" s="16" t="str">
        <f>SUMIFS($F$11:$F$51,$C$11:$C$51,"&gt;="&amp;$K$20,$C$11:$C$51,"&lt;="&amp;$L20, I11:I51,R10)</f>
        <v>0</v>
      </c>
      <c r="S20" s="16" t="str">
        <f>SUMIFS($F$11:$F$51,$C$11:$C$51,"&gt;="&amp;$K$20,$C$11:$C$51,"&lt;="&amp;$L20, I11:I51,S10)</f>
        <v>0</v>
      </c>
      <c r="T20" s="16" t="str">
        <f>SUMIFS($F$11:$F$51,$C$11:$C$51,"&gt;="&amp;$K$20,$C$11:$C$51,"&lt;="&amp;$L20, I11:I51,T10)</f>
        <v>0</v>
      </c>
      <c r="U20" s="16" t="str">
        <f>SUMIFS($H$11:$H$51,$C$11:$C$51,"&gt;="&amp;$K$20,$C$11:$C$51,"&lt;="&amp;$L20, I11:I51,U10)</f>
        <v>0</v>
      </c>
      <c r="V20" s="16" t="str">
        <f>SUMIFS($H$11:$H$51,$C$11:$C$51,"&gt;="&amp;$K$20,$C$11:$C$51,"&lt;="&amp;$L20, I11:I51,V10)</f>
        <v>0</v>
      </c>
      <c r="W20" s="16" t="str">
        <f>SUMIFS($H$11:$H$51,$C$11:$C$51,"&gt;="&amp;$K$20,$C$11:$C$51,"&lt;="&amp;$L20, I11:I51,W10)</f>
        <v>0</v>
      </c>
    </row>
    <row r="21" spans="1:23">
      <c r="A21" s="3">
        <v>0</v>
      </c>
      <c r="B21" s="3">
        <v>1</v>
      </c>
      <c r="C21" s="3">
        <v>65</v>
      </c>
      <c r="D21" s="3">
        <v>570</v>
      </c>
      <c r="E21" s="16" t="str">
        <f>IFERROR(TRUNC(POWER(C21,2)*D21/16000000,3)*A21,0)</f>
        <v>0</v>
      </c>
      <c r="F21" s="16" t="str">
        <f>IFERROR(TRUNC(POWER(C21-$K$2,2)*(D21-$K$3)/16000000,3)*A21,0)</f>
        <v>0</v>
      </c>
      <c r="G21" s="16" t="str">
        <f>IFERROR(TRUNC(POWER((C21),2)*(D21)/16000000,3)*B21,0)</f>
        <v>0</v>
      </c>
      <c r="H21" s="16" t="str">
        <f>IFERROR(TRUNC(POWER((C21-$K$2),2)*(D21-$K$3)/16000000,3)*B21,0)</f>
        <v>0</v>
      </c>
      <c r="I21" s="3" t="str">
        <f>IF(D21&lt;330, "Shorts" ,IF(D21&gt;=600, "Longs", "Semi Longs"))</f>
        <v>0</v>
      </c>
    </row>
    <row r="22" spans="1:23">
      <c r="A22" s="3">
        <v>0</v>
      </c>
      <c r="B22" s="3">
        <v>1</v>
      </c>
      <c r="C22" s="3">
        <v>66</v>
      </c>
      <c r="D22" s="3">
        <v>780</v>
      </c>
      <c r="E22" s="16" t="str">
        <f>IFERROR(TRUNC(POWER(C22,2)*D22/16000000,3)*A22,0)</f>
        <v>0</v>
      </c>
      <c r="F22" s="16" t="str">
        <f>IFERROR(TRUNC(POWER(C22-$K$2,2)*(D22-$K$3)/16000000,3)*A22,0)</f>
        <v>0</v>
      </c>
      <c r="G22" s="16" t="str">
        <f>IFERROR(TRUNC(POWER((C22),2)*(D22)/16000000,3)*B22,0)</f>
        <v>0</v>
      </c>
      <c r="H22" s="16" t="str">
        <f>IFERROR(TRUNC(POWER((C22-$K$2),2)*(D22-$K$3)/16000000,3)*B22,0)</f>
        <v>0</v>
      </c>
      <c r="I22" s="3" t="str">
        <f>IF(D22&lt;330, "Shorts" ,IF(D22&gt;=600, "Longs", "Semi Longs"))</f>
        <v>0</v>
      </c>
    </row>
    <row r="23" spans="1:23">
      <c r="A23" s="3">
        <v>0</v>
      </c>
      <c r="B23" s="3">
        <v>1</v>
      </c>
      <c r="C23" s="3">
        <v>66</v>
      </c>
      <c r="D23" s="3">
        <v>1040</v>
      </c>
      <c r="E23" s="16" t="str">
        <f>IFERROR(TRUNC(POWER(C23,2)*D23/16000000,3)*A23,0)</f>
        <v>0</v>
      </c>
      <c r="F23" s="16" t="str">
        <f>IFERROR(TRUNC(POWER(C23-$K$2,2)*(D23-$K$3)/16000000,3)*A23,0)</f>
        <v>0</v>
      </c>
      <c r="G23" s="16" t="str">
        <f>IFERROR(TRUNC(POWER((C23),2)*(D23)/16000000,3)*B23,0)</f>
        <v>0</v>
      </c>
      <c r="H23" s="16" t="str">
        <f>IFERROR(TRUNC(POWER((C23-$K$2),2)*(D23-$K$3)/16000000,3)*B23,0)</f>
        <v>0</v>
      </c>
      <c r="I23" s="3" t="str">
        <f>IF(D23&lt;330, "Shorts" ,IF(D23&gt;=600, "Longs", "Semi Longs"))</f>
        <v>0</v>
      </c>
    </row>
    <row r="24" spans="1:23">
      <c r="A24" s="3">
        <v>0</v>
      </c>
      <c r="B24" s="3">
        <v>1</v>
      </c>
      <c r="C24" s="3">
        <v>68</v>
      </c>
      <c r="D24" s="3">
        <v>470</v>
      </c>
      <c r="E24" s="16" t="str">
        <f>IFERROR(TRUNC(POWER(C24,2)*D24/16000000,3)*A24,0)</f>
        <v>0</v>
      </c>
      <c r="F24" s="16" t="str">
        <f>IFERROR(TRUNC(POWER(C24-$K$2,2)*(D24-$K$3)/16000000,3)*A24,0)</f>
        <v>0</v>
      </c>
      <c r="G24" s="16" t="str">
        <f>IFERROR(TRUNC(POWER((C24),2)*(D24)/16000000,3)*B24,0)</f>
        <v>0</v>
      </c>
      <c r="H24" s="16" t="str">
        <f>IFERROR(TRUNC(POWER((C24-$K$2),2)*(D24-$K$3)/16000000,3)*B24,0)</f>
        <v>0</v>
      </c>
      <c r="I24" s="3" t="str">
        <f>IF(D24&lt;330, "Shorts" ,IF(D24&gt;=600, "Longs", "Semi Longs"))</f>
        <v>0</v>
      </c>
    </row>
    <row r="25" spans="1:23">
      <c r="A25" s="3">
        <v>0</v>
      </c>
      <c r="B25" s="3">
        <v>1</v>
      </c>
      <c r="C25" s="3">
        <v>68</v>
      </c>
      <c r="D25" s="3">
        <v>580</v>
      </c>
      <c r="E25" s="16" t="str">
        <f>IFERROR(TRUNC(POWER(C25,2)*D25/16000000,3)*A25,0)</f>
        <v>0</v>
      </c>
      <c r="F25" s="16" t="str">
        <f>IFERROR(TRUNC(POWER(C25-$K$2,2)*(D25-$K$3)/16000000,3)*A25,0)</f>
        <v>0</v>
      </c>
      <c r="G25" s="16" t="str">
        <f>IFERROR(TRUNC(POWER((C25),2)*(D25)/16000000,3)*B25,0)</f>
        <v>0</v>
      </c>
      <c r="H25" s="16" t="str">
        <f>IFERROR(TRUNC(POWER((C25-$K$2),2)*(D25-$K$3)/16000000,3)*B25,0)</f>
        <v>0</v>
      </c>
      <c r="I25" s="3" t="str">
        <f>IF(D25&lt;330, "Shorts" ,IF(D25&gt;=600, "Longs", "Semi Longs"))</f>
        <v>0</v>
      </c>
    </row>
    <row r="26" spans="1:23">
      <c r="A26" s="3">
        <v>0</v>
      </c>
      <c r="B26" s="3">
        <v>1</v>
      </c>
      <c r="C26" s="3">
        <v>70</v>
      </c>
      <c r="D26" s="3">
        <v>940</v>
      </c>
      <c r="E26" s="16" t="str">
        <f>IFERROR(TRUNC(POWER(C26,2)*D26/16000000,3)*A26,0)</f>
        <v>0</v>
      </c>
      <c r="F26" s="16" t="str">
        <f>IFERROR(TRUNC(POWER(C26-$K$2,2)*(D26-$K$3)/16000000,3)*A26,0)</f>
        <v>0</v>
      </c>
      <c r="G26" s="16" t="str">
        <f>IFERROR(TRUNC(POWER((C26),2)*(D26)/16000000,3)*B26,0)</f>
        <v>0</v>
      </c>
      <c r="H26" s="16" t="str">
        <f>IFERROR(TRUNC(POWER((C26-$K$2),2)*(D26-$K$3)/16000000,3)*B26,0)</f>
        <v>0</v>
      </c>
      <c r="I26" s="3" t="str">
        <f>IF(D26&lt;330, "Shorts" ,IF(D26&gt;=600, "Longs", "Semi Longs"))</f>
        <v>0</v>
      </c>
    </row>
    <row r="27" spans="1:23">
      <c r="A27" s="3">
        <v>0</v>
      </c>
      <c r="B27" s="3">
        <v>1</v>
      </c>
      <c r="C27" s="3">
        <v>71</v>
      </c>
      <c r="D27" s="3">
        <v>1140</v>
      </c>
      <c r="E27" s="16" t="str">
        <f>IFERROR(TRUNC(POWER(C27,2)*D27/16000000,3)*A27,0)</f>
        <v>0</v>
      </c>
      <c r="F27" s="16" t="str">
        <f>IFERROR(TRUNC(POWER(C27-$K$2,2)*(D27-$K$3)/16000000,3)*A27,0)</f>
        <v>0</v>
      </c>
      <c r="G27" s="16" t="str">
        <f>IFERROR(TRUNC(POWER((C27),2)*(D27)/16000000,3)*B27,0)</f>
        <v>0</v>
      </c>
      <c r="H27" s="16" t="str">
        <f>IFERROR(TRUNC(POWER((C27-$K$2),2)*(D27-$K$3)/16000000,3)*B27,0)</f>
        <v>0</v>
      </c>
      <c r="I27" s="3" t="str">
        <f>IF(D27&lt;330, "Shorts" ,IF(D27&gt;=600, "Longs", "Semi Longs"))</f>
        <v>0</v>
      </c>
    </row>
    <row r="28" spans="1:23">
      <c r="A28" s="3">
        <v>0</v>
      </c>
      <c r="B28" s="3">
        <v>1</v>
      </c>
      <c r="C28" s="3">
        <v>72</v>
      </c>
      <c r="D28" s="3">
        <v>520</v>
      </c>
      <c r="E28" s="16" t="str">
        <f>IFERROR(TRUNC(POWER(C28,2)*D28/16000000,3)*A28,0)</f>
        <v>0</v>
      </c>
      <c r="F28" s="16" t="str">
        <f>IFERROR(TRUNC(POWER(C28-$K$2,2)*(D28-$K$3)/16000000,3)*A28,0)</f>
        <v>0</v>
      </c>
      <c r="G28" s="16" t="str">
        <f>IFERROR(TRUNC(POWER((C28),2)*(D28)/16000000,3)*B28,0)</f>
        <v>0</v>
      </c>
      <c r="H28" s="16" t="str">
        <f>IFERROR(TRUNC(POWER((C28-$K$2),2)*(D28-$K$3)/16000000,3)*B28,0)</f>
        <v>0</v>
      </c>
      <c r="I28" s="3" t="str">
        <f>IF(D28&lt;330, "Shorts" ,IF(D28&gt;=600, "Longs", "Semi Longs"))</f>
        <v>0</v>
      </c>
    </row>
    <row r="29" spans="1:23">
      <c r="A29" s="3">
        <v>0</v>
      </c>
      <c r="B29" s="3">
        <v>1</v>
      </c>
      <c r="C29" s="3">
        <v>72</v>
      </c>
      <c r="D29" s="3">
        <v>840</v>
      </c>
      <c r="E29" s="16" t="str">
        <f>IFERROR(TRUNC(POWER(C29,2)*D29/16000000,3)*A29,0)</f>
        <v>0</v>
      </c>
      <c r="F29" s="16" t="str">
        <f>IFERROR(TRUNC(POWER(C29-$K$2,2)*(D29-$K$3)/16000000,3)*A29,0)</f>
        <v>0</v>
      </c>
      <c r="G29" s="16" t="str">
        <f>IFERROR(TRUNC(POWER((C29),2)*(D29)/16000000,3)*B29,0)</f>
        <v>0</v>
      </c>
      <c r="H29" s="16" t="str">
        <f>IFERROR(TRUNC(POWER((C29-$K$2),2)*(D29-$K$3)/16000000,3)*B29,0)</f>
        <v>0</v>
      </c>
      <c r="I29" s="3" t="str">
        <f>IF(D29&lt;330, "Shorts" ,IF(D29&gt;=600, "Longs", "Semi Longs"))</f>
        <v>0</v>
      </c>
    </row>
    <row r="30" spans="1:23">
      <c r="A30" s="3">
        <v>0</v>
      </c>
      <c r="B30" s="3">
        <v>1</v>
      </c>
      <c r="C30" s="3">
        <v>73</v>
      </c>
      <c r="D30" s="3">
        <v>530</v>
      </c>
      <c r="E30" s="16" t="str">
        <f>IFERROR(TRUNC(POWER(C30,2)*D30/16000000,3)*A30,0)</f>
        <v>0</v>
      </c>
      <c r="F30" s="16" t="str">
        <f>IFERROR(TRUNC(POWER(C30-$K$2,2)*(D30-$K$3)/16000000,3)*A30,0)</f>
        <v>0</v>
      </c>
      <c r="G30" s="16" t="str">
        <f>IFERROR(TRUNC(POWER((C30),2)*(D30)/16000000,3)*B30,0)</f>
        <v>0</v>
      </c>
      <c r="H30" s="16" t="str">
        <f>IFERROR(TRUNC(POWER((C30-$K$2),2)*(D30-$K$3)/16000000,3)*B30,0)</f>
        <v>0</v>
      </c>
      <c r="I30" s="3" t="str">
        <f>IF(D30&lt;330, "Shorts" ,IF(D30&gt;=600, "Longs", "Semi Longs"))</f>
        <v>0</v>
      </c>
    </row>
    <row r="31" spans="1:23">
      <c r="A31" s="3">
        <v>0</v>
      </c>
      <c r="B31" s="3">
        <v>1</v>
      </c>
      <c r="C31" s="3">
        <v>73</v>
      </c>
      <c r="D31" s="3">
        <v>1140</v>
      </c>
      <c r="E31" s="16" t="str">
        <f>IFERROR(TRUNC(POWER(C31,2)*D31/16000000,3)*A31,0)</f>
        <v>0</v>
      </c>
      <c r="F31" s="16" t="str">
        <f>IFERROR(TRUNC(POWER(C31-$K$2,2)*(D31-$K$3)/16000000,3)*A31,0)</f>
        <v>0</v>
      </c>
      <c r="G31" s="16" t="str">
        <f>IFERROR(TRUNC(POWER((C31),2)*(D31)/16000000,3)*B31,0)</f>
        <v>0</v>
      </c>
      <c r="H31" s="16" t="str">
        <f>IFERROR(TRUNC(POWER((C31-$K$2),2)*(D31-$K$3)/16000000,3)*B31,0)</f>
        <v>0</v>
      </c>
      <c r="I31" s="3" t="str">
        <f>IF(D31&lt;330, "Shorts" ,IF(D31&gt;=600, "Longs", "Semi Longs"))</f>
        <v>0</v>
      </c>
    </row>
    <row r="32" spans="1:23">
      <c r="A32" s="3">
        <v>0</v>
      </c>
      <c r="B32" s="3">
        <v>1</v>
      </c>
      <c r="C32" s="3">
        <v>74</v>
      </c>
      <c r="D32" s="3">
        <v>225</v>
      </c>
      <c r="E32" s="16" t="str">
        <f>IFERROR(TRUNC(POWER(C32,2)*D32/16000000,3)*A32,0)</f>
        <v>0</v>
      </c>
      <c r="F32" s="16" t="str">
        <f>IFERROR(TRUNC(POWER(C32-$K$2,2)*(D32-$K$3)/16000000,3)*A32,0)</f>
        <v>0</v>
      </c>
      <c r="G32" s="16" t="str">
        <f>IFERROR(TRUNC(POWER((C32),2)*(D32)/16000000,3)*B32,0)</f>
        <v>0</v>
      </c>
      <c r="H32" s="16" t="str">
        <f>IFERROR(TRUNC(POWER((C32-$K$2),2)*(D32-$K$3)/16000000,3)*B32,0)</f>
        <v>0</v>
      </c>
      <c r="I32" s="3" t="str">
        <f>IF(D32&lt;330, "Shorts" ,IF(D32&gt;=600, "Longs", "Semi Longs"))</f>
        <v>0</v>
      </c>
    </row>
    <row r="33" spans="1:23">
      <c r="A33" s="3">
        <v>0</v>
      </c>
      <c r="B33" s="3">
        <v>1</v>
      </c>
      <c r="C33" s="3">
        <v>75</v>
      </c>
      <c r="D33" s="3">
        <v>440</v>
      </c>
      <c r="E33" s="16" t="str">
        <f>IFERROR(TRUNC(POWER(C33,2)*D33/16000000,3)*A33,0)</f>
        <v>0</v>
      </c>
      <c r="F33" s="16" t="str">
        <f>IFERROR(TRUNC(POWER(C33-$K$2,2)*(D33-$K$3)/16000000,3)*A33,0)</f>
        <v>0</v>
      </c>
      <c r="G33" s="16" t="str">
        <f>IFERROR(TRUNC(POWER((C33),2)*(D33)/16000000,3)*B33,0)</f>
        <v>0</v>
      </c>
      <c r="H33" s="16" t="str">
        <f>IFERROR(TRUNC(POWER((C33-$K$2),2)*(D33-$K$3)/16000000,3)*B33,0)</f>
        <v>0</v>
      </c>
      <c r="I33" s="3" t="str">
        <f>IF(D33&lt;330, "Shorts" ,IF(D33&gt;=600, "Longs", "Semi Longs"))</f>
        <v>0</v>
      </c>
    </row>
    <row r="34" spans="1:23">
      <c r="A34" s="3">
        <v>0</v>
      </c>
      <c r="B34" s="3">
        <v>1</v>
      </c>
      <c r="C34" s="3">
        <v>76</v>
      </c>
      <c r="D34" s="3">
        <v>450</v>
      </c>
      <c r="E34" s="16" t="str">
        <f>IFERROR(TRUNC(POWER(C34,2)*D34/16000000,3)*A34,0)</f>
        <v>0</v>
      </c>
      <c r="F34" s="16" t="str">
        <f>IFERROR(TRUNC(POWER(C34-$K$2,2)*(D34-$K$3)/16000000,3)*A34,0)</f>
        <v>0</v>
      </c>
      <c r="G34" s="16" t="str">
        <f>IFERROR(TRUNC(POWER((C34),2)*(D34)/16000000,3)*B34,0)</f>
        <v>0</v>
      </c>
      <c r="H34" s="16" t="str">
        <f>IFERROR(TRUNC(POWER((C34-$K$2),2)*(D34-$K$3)/16000000,3)*B34,0)</f>
        <v>0</v>
      </c>
      <c r="I34" s="3" t="str">
        <f>IF(D34&lt;330, "Shorts" ,IF(D34&gt;=600, "Longs", "Semi Longs"))</f>
        <v>0</v>
      </c>
    </row>
    <row r="35" spans="1:23">
      <c r="A35" s="3">
        <v>0</v>
      </c>
      <c r="B35" s="3">
        <v>1</v>
      </c>
      <c r="C35" s="3">
        <v>81</v>
      </c>
      <c r="D35" s="3">
        <v>660</v>
      </c>
      <c r="E35" s="16" t="str">
        <f>IFERROR(TRUNC(POWER(C35,2)*D35/16000000,3)*A35,0)</f>
        <v>0</v>
      </c>
      <c r="F35" s="16" t="str">
        <f>IFERROR(TRUNC(POWER(C35-$K$2,2)*(D35-$K$3)/16000000,3)*A35,0)</f>
        <v>0</v>
      </c>
      <c r="G35" s="16" t="str">
        <f>IFERROR(TRUNC(POWER((C35),2)*(D35)/16000000,3)*B35,0)</f>
        <v>0</v>
      </c>
      <c r="H35" s="16" t="str">
        <f>IFERROR(TRUNC(POWER((C35-$K$2),2)*(D35-$K$3)/16000000,3)*B35,0)</f>
        <v>0</v>
      </c>
      <c r="I35" s="3" t="str">
        <f>IF(D35&lt;330, "Shorts" ,IF(D35&gt;=600, "Longs", "Semi Longs"))</f>
        <v>0</v>
      </c>
    </row>
    <row r="36" spans="1:23">
      <c r="A36" s="3">
        <v>0</v>
      </c>
      <c r="B36" s="3">
        <v>2</v>
      </c>
      <c r="C36" s="3">
        <v>82</v>
      </c>
      <c r="D36" s="3">
        <v>225</v>
      </c>
      <c r="E36" s="16" t="str">
        <f>IFERROR(TRUNC(POWER(C36,2)*D36/16000000,3)*A36,0)</f>
        <v>0</v>
      </c>
      <c r="F36" s="16" t="str">
        <f>IFERROR(TRUNC(POWER(C36-$K$2,2)*(D36-$K$3)/16000000,3)*A36,0)</f>
        <v>0</v>
      </c>
      <c r="G36" s="16" t="str">
        <f>IFERROR(TRUNC(POWER((C36),2)*(D36)/16000000,3)*B36,0)</f>
        <v>0</v>
      </c>
      <c r="H36" s="16" t="str">
        <f>IFERROR(TRUNC(POWER((C36-$K$2),2)*(D36-$K$3)/16000000,3)*B36,0)</f>
        <v>0</v>
      </c>
      <c r="I36" s="3" t="str">
        <f>IF(D36&lt;330, "Shorts" ,IF(D36&gt;=600, "Longs", "Semi Longs"))</f>
        <v>0</v>
      </c>
    </row>
    <row r="37" spans="1:23">
      <c r="A37" s="3">
        <v>0</v>
      </c>
      <c r="B37" s="3">
        <v>1</v>
      </c>
      <c r="C37" s="3">
        <v>82</v>
      </c>
      <c r="D37" s="3">
        <v>440</v>
      </c>
      <c r="E37" s="16" t="str">
        <f>IFERROR(TRUNC(POWER(C37,2)*D37/16000000,3)*A37,0)</f>
        <v>0</v>
      </c>
      <c r="F37" s="16" t="str">
        <f>IFERROR(TRUNC(POWER(C37-$K$2,2)*(D37-$K$3)/16000000,3)*A37,0)</f>
        <v>0</v>
      </c>
      <c r="G37" s="16" t="str">
        <f>IFERROR(TRUNC(POWER((C37),2)*(D37)/16000000,3)*B37,0)</f>
        <v>0</v>
      </c>
      <c r="H37" s="16" t="str">
        <f>IFERROR(TRUNC(POWER((C37-$K$2),2)*(D37-$K$3)/16000000,3)*B37,0)</f>
        <v>0</v>
      </c>
      <c r="I37" s="3" t="str">
        <f>IF(D37&lt;330, "Shorts" ,IF(D37&gt;=600, "Longs", "Semi Longs"))</f>
        <v>0</v>
      </c>
    </row>
    <row r="38" spans="1:23">
      <c r="A38" s="3">
        <v>0</v>
      </c>
      <c r="B38" s="3">
        <v>1</v>
      </c>
      <c r="C38" s="3">
        <v>83</v>
      </c>
      <c r="D38" s="3">
        <v>480</v>
      </c>
      <c r="E38" s="16" t="str">
        <f>IFERROR(TRUNC(POWER(C38,2)*D38/16000000,3)*A38,0)</f>
        <v>0</v>
      </c>
      <c r="F38" s="16" t="str">
        <f>IFERROR(TRUNC(POWER(C38-$K$2,2)*(D38-$K$3)/16000000,3)*A38,0)</f>
        <v>0</v>
      </c>
      <c r="G38" s="16" t="str">
        <f>IFERROR(TRUNC(POWER((C38),2)*(D38)/16000000,3)*B38,0)</f>
        <v>0</v>
      </c>
      <c r="H38" s="16" t="str">
        <f>IFERROR(TRUNC(POWER((C38-$K$2),2)*(D38-$K$3)/16000000,3)*B38,0)</f>
        <v>0</v>
      </c>
      <c r="I38" s="3" t="str">
        <f>IF(D38&lt;330, "Shorts" ,IF(D38&gt;=600, "Longs", "Semi Longs"))</f>
        <v>0</v>
      </c>
    </row>
    <row r="39" spans="1:23">
      <c r="A39" s="3">
        <v>0</v>
      </c>
      <c r="B39" s="3">
        <v>1</v>
      </c>
      <c r="C39" s="3">
        <v>85</v>
      </c>
      <c r="D39" s="3">
        <v>460</v>
      </c>
      <c r="E39" s="16" t="str">
        <f>IFERROR(TRUNC(POWER(C39,2)*D39/16000000,3)*A39,0)</f>
        <v>0</v>
      </c>
      <c r="F39" s="16" t="str">
        <f>IFERROR(TRUNC(POWER(C39-$K$2,2)*(D39-$K$3)/16000000,3)*A39,0)</f>
        <v>0</v>
      </c>
      <c r="G39" s="16" t="str">
        <f>IFERROR(TRUNC(POWER((C39),2)*(D39)/16000000,3)*B39,0)</f>
        <v>0</v>
      </c>
      <c r="H39" s="16" t="str">
        <f>IFERROR(TRUNC(POWER((C39-$K$2),2)*(D39-$K$3)/16000000,3)*B39,0)</f>
        <v>0</v>
      </c>
      <c r="I39" s="3" t="str">
        <f>IF(D39&lt;330, "Shorts" ,IF(D39&gt;=600, "Longs", "Semi Longs"))</f>
        <v>0</v>
      </c>
    </row>
    <row r="40" spans="1:23">
      <c r="A40" s="3">
        <v>0</v>
      </c>
      <c r="B40" s="3">
        <v>1</v>
      </c>
      <c r="C40" s="3">
        <v>87</v>
      </c>
      <c r="D40" s="3">
        <v>580</v>
      </c>
      <c r="E40" s="16" t="str">
        <f>IFERROR(TRUNC(POWER(C40,2)*D40/16000000,3)*A40,0)</f>
        <v>0</v>
      </c>
      <c r="F40" s="16" t="str">
        <f>IFERROR(TRUNC(POWER(C40-$K$2,2)*(D40-$K$3)/16000000,3)*A40,0)</f>
        <v>0</v>
      </c>
      <c r="G40" s="16" t="str">
        <f>IFERROR(TRUNC(POWER((C40),2)*(D40)/16000000,3)*B40,0)</f>
        <v>0</v>
      </c>
      <c r="H40" s="16" t="str">
        <f>IFERROR(TRUNC(POWER((C40-$K$2),2)*(D40-$K$3)/16000000,3)*B40,0)</f>
        <v>0</v>
      </c>
      <c r="I40" s="3" t="str">
        <f>IF(D40&lt;330, "Shorts" ,IF(D40&gt;=600, "Longs", "Semi Longs"))</f>
        <v>0</v>
      </c>
    </row>
    <row r="41" spans="1:23">
      <c r="A41" s="3">
        <v>0</v>
      </c>
      <c r="B41" s="3">
        <v>1</v>
      </c>
      <c r="C41" s="3">
        <v>89</v>
      </c>
      <c r="D41" s="3">
        <v>530</v>
      </c>
      <c r="E41" s="16" t="str">
        <f>IFERROR(TRUNC(POWER(C41,2)*D41/16000000,3)*A41,0)</f>
        <v>0</v>
      </c>
      <c r="F41" s="16" t="str">
        <f>IFERROR(TRUNC(POWER(C41-$K$2,2)*(D41-$K$3)/16000000,3)*A41,0)</f>
        <v>0</v>
      </c>
      <c r="G41" s="16" t="str">
        <f>IFERROR(TRUNC(POWER((C41),2)*(D41)/16000000,3)*B41,0)</f>
        <v>0</v>
      </c>
      <c r="H41" s="16" t="str">
        <f>IFERROR(TRUNC(POWER((C41-$K$2),2)*(D41-$K$3)/16000000,3)*B41,0)</f>
        <v>0</v>
      </c>
      <c r="I41" s="3" t="str">
        <f>IF(D41&lt;330, "Shorts" ,IF(D41&gt;=600, "Longs", "Semi Longs"))</f>
        <v>0</v>
      </c>
    </row>
    <row r="42" spans="1:23">
      <c r="A42" s="3">
        <v>0</v>
      </c>
      <c r="B42" s="3">
        <v>1</v>
      </c>
      <c r="C42" s="3">
        <v>90</v>
      </c>
      <c r="D42" s="3">
        <v>550</v>
      </c>
      <c r="E42" s="16" t="str">
        <f>IFERROR(TRUNC(POWER(C42,2)*D42/16000000,3)*A42,0)</f>
        <v>0</v>
      </c>
      <c r="F42" s="16" t="str">
        <f>IFERROR(TRUNC(POWER(C42-$K$2,2)*(D42-$K$3)/16000000,3)*A42,0)</f>
        <v>0</v>
      </c>
      <c r="G42" s="16" t="str">
        <f>IFERROR(TRUNC(POWER((C42),2)*(D42)/16000000,3)*B42,0)</f>
        <v>0</v>
      </c>
      <c r="H42" s="16" t="str">
        <f>IFERROR(TRUNC(POWER((C42-$K$2),2)*(D42-$K$3)/16000000,3)*B42,0)</f>
        <v>0</v>
      </c>
      <c r="I42" s="3" t="str">
        <f>IF(D42&lt;330, "Shorts" ,IF(D42&gt;=600, "Longs", "Semi Longs"))</f>
        <v>0</v>
      </c>
    </row>
    <row r="43" spans="1:23">
      <c r="A43" s="3">
        <v>0</v>
      </c>
      <c r="B43" s="3">
        <v>1</v>
      </c>
      <c r="C43" s="3">
        <v>91</v>
      </c>
      <c r="D43" s="3">
        <v>500</v>
      </c>
      <c r="E43" s="16" t="str">
        <f>IFERROR(TRUNC(POWER(C43,2)*D43/16000000,3)*A43,0)</f>
        <v>0</v>
      </c>
      <c r="F43" s="16" t="str">
        <f>IFERROR(TRUNC(POWER(C43-$K$2,2)*(D43-$K$3)/16000000,3)*A43,0)</f>
        <v>0</v>
      </c>
      <c r="G43" s="16" t="str">
        <f>IFERROR(TRUNC(POWER((C43),2)*(D43)/16000000,3)*B43,0)</f>
        <v>0</v>
      </c>
      <c r="H43" s="16" t="str">
        <f>IFERROR(TRUNC(POWER((C43-$K$2),2)*(D43-$K$3)/16000000,3)*B43,0)</f>
        <v>0</v>
      </c>
      <c r="I43" s="3" t="str">
        <f>IF(D43&lt;330, "Shorts" ,IF(D43&gt;=600, "Longs", "Semi Longs"))</f>
        <v>0</v>
      </c>
    </row>
    <row r="44" spans="1:23">
      <c r="A44" s="3">
        <v>0</v>
      </c>
      <c r="B44" s="3">
        <v>1</v>
      </c>
      <c r="C44" s="3">
        <v>91</v>
      </c>
      <c r="D44" s="3">
        <v>570</v>
      </c>
      <c r="E44" s="16" t="str">
        <f>IFERROR(TRUNC(POWER(C44,2)*D44/16000000,3)*A44,0)</f>
        <v>0</v>
      </c>
      <c r="F44" s="16" t="str">
        <f>IFERROR(TRUNC(POWER(C44-$K$2,2)*(D44-$K$3)/16000000,3)*A44,0)</f>
        <v>0</v>
      </c>
      <c r="G44" s="16" t="str">
        <f>IFERROR(TRUNC(POWER((C44),2)*(D44)/16000000,3)*B44,0)</f>
        <v>0</v>
      </c>
      <c r="H44" s="16" t="str">
        <f>IFERROR(TRUNC(POWER((C44-$K$2),2)*(D44-$K$3)/16000000,3)*B44,0)</f>
        <v>0</v>
      </c>
      <c r="I44" s="3" t="str">
        <f>IF(D44&lt;330, "Shorts" ,IF(D44&gt;=600, "Longs", "Semi Longs"))</f>
        <v>0</v>
      </c>
    </row>
    <row r="45" spans="1:23">
      <c r="A45" s="3">
        <v>0</v>
      </c>
      <c r="B45" s="3">
        <v>1</v>
      </c>
      <c r="C45" s="3">
        <v>91</v>
      </c>
      <c r="D45" s="3">
        <v>900</v>
      </c>
      <c r="E45" s="16" t="str">
        <f>IFERROR(TRUNC(POWER(C45,2)*D45/16000000,3)*A45,0)</f>
        <v>0</v>
      </c>
      <c r="F45" s="16" t="str">
        <f>IFERROR(TRUNC(POWER(C45-$K$2,2)*(D45-$K$3)/16000000,3)*A45,0)</f>
        <v>0</v>
      </c>
      <c r="G45" s="16" t="str">
        <f>IFERROR(TRUNC(POWER((C45),2)*(D45)/16000000,3)*B45,0)</f>
        <v>0</v>
      </c>
      <c r="H45" s="16" t="str">
        <f>IFERROR(TRUNC(POWER((C45-$K$2),2)*(D45-$K$3)/16000000,3)*B45,0)</f>
        <v>0</v>
      </c>
      <c r="I45" s="3" t="str">
        <f>IF(D45&lt;330, "Shorts" ,IF(D45&gt;=600, "Longs", "Semi Longs"))</f>
        <v>0</v>
      </c>
    </row>
    <row r="46" spans="1:23">
      <c r="A46" s="3">
        <v>0</v>
      </c>
      <c r="B46" s="3">
        <v>1</v>
      </c>
      <c r="C46" s="3">
        <v>91</v>
      </c>
      <c r="D46" s="3">
        <v>980</v>
      </c>
      <c r="E46" s="16" t="str">
        <f>IFERROR(TRUNC(POWER(C46,2)*D46/16000000,3)*A46,0)</f>
        <v>0</v>
      </c>
      <c r="F46" s="16" t="str">
        <f>IFERROR(TRUNC(POWER(C46-$K$2,2)*(D46-$K$3)/16000000,3)*A46,0)</f>
        <v>0</v>
      </c>
      <c r="G46" s="16" t="str">
        <f>IFERROR(TRUNC(POWER((C46),2)*(D46)/16000000,3)*B46,0)</f>
        <v>0</v>
      </c>
      <c r="H46" s="16" t="str">
        <f>IFERROR(TRUNC(POWER((C46-$K$2),2)*(D46-$K$3)/16000000,3)*B46,0)</f>
        <v>0</v>
      </c>
      <c r="I46" s="3" t="str">
        <f>IF(D46&lt;330, "Shorts" ,IF(D46&gt;=600, "Longs", "Semi Longs"))</f>
        <v>0</v>
      </c>
    </row>
    <row r="47" spans="1:23">
      <c r="A47" s="3">
        <v>0</v>
      </c>
      <c r="B47" s="3">
        <v>1</v>
      </c>
      <c r="C47" s="3">
        <v>93</v>
      </c>
      <c r="D47" s="3">
        <v>650</v>
      </c>
      <c r="E47" s="16" t="str">
        <f>IFERROR(TRUNC(POWER(C47,2)*D47/16000000,3)*A47,0)</f>
        <v>0</v>
      </c>
      <c r="F47" s="16" t="str">
        <f>IFERROR(TRUNC(POWER(C47-$K$2,2)*(D47-$K$3)/16000000,3)*A47,0)</f>
        <v>0</v>
      </c>
      <c r="G47" s="16" t="str">
        <f>IFERROR(TRUNC(POWER((C47),2)*(D47)/16000000,3)*B47,0)</f>
        <v>0</v>
      </c>
      <c r="H47" s="16" t="str">
        <f>IFERROR(TRUNC(POWER((C47-$K$2),2)*(D47-$K$3)/16000000,3)*B47,0)</f>
        <v>0</v>
      </c>
      <c r="I47" s="3" t="str">
        <f>IF(D47&lt;330, "Shorts" ,IF(D47&gt;=600, "Longs", "Semi Longs"))</f>
        <v>0</v>
      </c>
    </row>
    <row r="48" spans="1:23">
      <c r="A48" s="3">
        <v>0</v>
      </c>
      <c r="B48" s="3">
        <v>1</v>
      </c>
      <c r="C48" s="3">
        <v>95</v>
      </c>
      <c r="D48" s="3">
        <v>470</v>
      </c>
      <c r="E48" s="16" t="str">
        <f>IFERROR(TRUNC(POWER(C48,2)*D48/16000000,3)*A48,0)</f>
        <v>0</v>
      </c>
      <c r="F48" s="16" t="str">
        <f>IFERROR(TRUNC(POWER(C48-$K$2,2)*(D48-$K$3)/16000000,3)*A48,0)</f>
        <v>0</v>
      </c>
      <c r="G48" s="16" t="str">
        <f>IFERROR(TRUNC(POWER((C48),2)*(D48)/16000000,3)*B48,0)</f>
        <v>0</v>
      </c>
      <c r="H48" s="16" t="str">
        <f>IFERROR(TRUNC(POWER((C48-$K$2),2)*(D48-$K$3)/16000000,3)*B48,0)</f>
        <v>0</v>
      </c>
      <c r="I48" s="3" t="str">
        <f>IF(D48&lt;330, "Shorts" ,IF(D48&gt;=600, "Longs", "Semi Longs"))</f>
        <v>0</v>
      </c>
    </row>
    <row r="49" spans="1:23">
      <c r="A49" s="3">
        <v>0</v>
      </c>
      <c r="B49" s="3">
        <v>1</v>
      </c>
      <c r="C49" s="3">
        <v>95</v>
      </c>
      <c r="D49" s="3">
        <v>970</v>
      </c>
      <c r="E49" s="16" t="str">
        <f>IFERROR(TRUNC(POWER(C49,2)*D49/16000000,3)*A49,0)</f>
        <v>0</v>
      </c>
      <c r="F49" s="16" t="str">
        <f>IFERROR(TRUNC(POWER(C49-$K$2,2)*(D49-$K$3)/16000000,3)*A49,0)</f>
        <v>0</v>
      </c>
      <c r="G49" s="16" t="str">
        <f>IFERROR(TRUNC(POWER((C49),2)*(D49)/16000000,3)*B49,0)</f>
        <v>0</v>
      </c>
      <c r="H49" s="16" t="str">
        <f>IFERROR(TRUNC(POWER((C49-$K$2),2)*(D49-$K$3)/16000000,3)*B49,0)</f>
        <v>0</v>
      </c>
      <c r="I49" s="3" t="str">
        <f>IF(D49&lt;330, "Shorts" ,IF(D49&gt;=600, "Longs", "Semi Longs"))</f>
        <v>0</v>
      </c>
    </row>
    <row r="50" spans="1:23">
      <c r="A50" s="3">
        <v>0</v>
      </c>
      <c r="B50" s="3">
        <v>1</v>
      </c>
      <c r="C50" s="3">
        <v>97</v>
      </c>
      <c r="D50" s="3">
        <v>460</v>
      </c>
      <c r="E50" s="16" t="str">
        <f>IFERROR(TRUNC(POWER(C50,2)*D50/16000000,3)*A50,0)</f>
        <v>0</v>
      </c>
      <c r="F50" s="16" t="str">
        <f>IFERROR(TRUNC(POWER(C50-$K$2,2)*(D50-$K$3)/16000000,3)*A50,0)</f>
        <v>0</v>
      </c>
      <c r="G50" s="16" t="str">
        <f>IFERROR(TRUNC(POWER((C50),2)*(D50)/16000000,3)*B50,0)</f>
        <v>0</v>
      </c>
      <c r="H50" s="16" t="str">
        <f>IFERROR(TRUNC(POWER((C50-$K$2),2)*(D50-$K$3)/16000000,3)*B50,0)</f>
        <v>0</v>
      </c>
      <c r="I50" s="3" t="str">
        <f>IF(D50&lt;330, "Shorts" ,IF(D50&gt;=600, "Longs", "Semi Longs"))</f>
        <v>0</v>
      </c>
    </row>
    <row r="51" spans="1:23">
      <c r="A51" s="3">
        <v>0</v>
      </c>
      <c r="B51" s="3">
        <v>1</v>
      </c>
      <c r="C51" s="3">
        <v>99</v>
      </c>
      <c r="D51" s="3">
        <v>830</v>
      </c>
      <c r="E51" s="16" t="str">
        <f>IFERROR(TRUNC(POWER(C51,2)*D51/16000000,3)*A51,0)</f>
        <v>0</v>
      </c>
      <c r="F51" s="16" t="str">
        <f>IFERROR(TRUNC(POWER(C51-$K$2,2)*(D51-$K$3)/16000000,3)*A51,0)</f>
        <v>0</v>
      </c>
      <c r="G51" s="16" t="str">
        <f>IFERROR(TRUNC(POWER((C51),2)*(D51)/16000000,3)*B51,0)</f>
        <v>0</v>
      </c>
      <c r="H51" s="16" t="str">
        <f>IFERROR(TRUNC(POWER((C51-$K$2),2)*(D51-$K$3)/16000000,3)*B51,0)</f>
        <v>0</v>
      </c>
      <c r="I51" s="3" t="str">
        <f>IF(D51&lt;330, "Shorts" ,IF(D51&gt;=600, "Longs", "Semi Longs"))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K10:L10"/>
    <mergeCell ref="R9:T9"/>
    <mergeCell ref="U9:W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Advance Control</vt:lpstr>
      <vt:lpstr>Summary</vt:lpstr>
      <vt:lpstr>023-0010010</vt:lpstr>
      <vt:lpstr>023-0010011</vt:lpstr>
      <vt:lpstr>023-0010012</vt:lpstr>
      <vt:lpstr>023-0010013</vt:lpstr>
      <vt:lpstr>023-0010014</vt:lpstr>
      <vt:lpstr>023-0010015</vt:lpstr>
      <vt:lpstr>023-0010016</vt:lpstr>
      <vt:lpstr>023-0010017</vt:lpstr>
      <vt:lpstr>023-0010018</vt:lpstr>
      <vt:lpstr>023-0010019</vt:lpstr>
      <vt:lpstr>023-0010020</vt:lpstr>
      <vt:lpstr>023-0010021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2025-04-11T21:18:11+02:00</dcterms:created>
  <dcterms:modified xsi:type="dcterms:W3CDTF">2025-04-11T21:18:11+02:00</dcterms:modified>
  <dc:title>Untitled Spreadsheet</dc:title>
  <dc:description/>
  <dc:subject/>
  <cp:keywords/>
  <cp:category/>
</cp:coreProperties>
</file>